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queryTables/queryTable2.xml" ContentType="application/vnd.openxmlformats-officedocument.spreadsheetml.queryTable+xml"/>
  <Override PartName="/xl/queryTables/queryTable1.xml" ContentType="application/vnd.openxmlformats-officedocument.spreadsheetml.queryTable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5308\12_VOTATIONS\03_Share_Operation\2021\VP20210926\RESULTATS\FEDCAN\"/>
    </mc:Choice>
  </mc:AlternateContent>
  <bookViews>
    <workbookView xWindow="0" yWindow="0" windowWidth="28800" windowHeight="12345"/>
  </bookViews>
  <sheets>
    <sheet name="Résultats" sheetId="2" r:id="rId1"/>
  </sheets>
  <externalReferences>
    <externalReference r:id="rId2"/>
  </externalReferences>
  <definedNames>
    <definedName name="SVE_Pub_VOTATOTAUX_OPERATION_1" localSheetId="0">Résultats!$R$1</definedName>
    <definedName name="SVE_Pub_VOTATOTAUX_OPERATION_2" localSheetId="0">Résultats!$J$1</definedName>
    <definedName name="_xlnm.Print_Area" localSheetId="0">Résultats!$A$1:$W$90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0" i="2" l="1"/>
  <c r="O90" i="2"/>
  <c r="W82" i="2"/>
  <c r="V82" i="2"/>
  <c r="U82" i="2"/>
  <c r="T82" i="2"/>
  <c r="S82" i="2"/>
  <c r="Q82" i="2"/>
  <c r="P82" i="2"/>
  <c r="O82" i="2"/>
  <c r="N82" i="2"/>
  <c r="M82" i="2"/>
  <c r="L82" i="2"/>
  <c r="K82" i="2"/>
  <c r="I82" i="2"/>
  <c r="H82" i="2"/>
  <c r="G82" i="2"/>
  <c r="F82" i="2"/>
  <c r="E82" i="2"/>
  <c r="D82" i="2"/>
  <c r="B82" i="2"/>
  <c r="W81" i="2"/>
  <c r="V81" i="2"/>
  <c r="U81" i="2"/>
  <c r="T81" i="2"/>
  <c r="S81" i="2"/>
  <c r="Q81" i="2"/>
  <c r="P81" i="2"/>
  <c r="O81" i="2"/>
  <c r="N81" i="2"/>
  <c r="M81" i="2"/>
  <c r="L81" i="2"/>
  <c r="K81" i="2"/>
  <c r="I81" i="2"/>
  <c r="H81" i="2"/>
  <c r="G81" i="2"/>
  <c r="F81" i="2"/>
  <c r="R81" i="2" s="1"/>
  <c r="E81" i="2"/>
  <c r="D81" i="2"/>
  <c r="B81" i="2"/>
  <c r="W80" i="2"/>
  <c r="V80" i="2"/>
  <c r="U80" i="2"/>
  <c r="T80" i="2"/>
  <c r="S80" i="2"/>
  <c r="Q80" i="2"/>
  <c r="P80" i="2"/>
  <c r="O80" i="2"/>
  <c r="N80" i="2"/>
  <c r="M80" i="2"/>
  <c r="L80" i="2"/>
  <c r="K80" i="2"/>
  <c r="I80" i="2"/>
  <c r="H80" i="2"/>
  <c r="G80" i="2"/>
  <c r="F80" i="2"/>
  <c r="E80" i="2"/>
  <c r="D80" i="2"/>
  <c r="W77" i="2"/>
  <c r="V77" i="2"/>
  <c r="U77" i="2"/>
  <c r="T77" i="2"/>
  <c r="S77" i="2"/>
  <c r="Q77" i="2"/>
  <c r="P77" i="2"/>
  <c r="O77" i="2"/>
  <c r="N77" i="2"/>
  <c r="M77" i="2"/>
  <c r="L77" i="2"/>
  <c r="K77" i="2"/>
  <c r="I77" i="2"/>
  <c r="H77" i="2"/>
  <c r="G77" i="2"/>
  <c r="F77" i="2"/>
  <c r="E77" i="2"/>
  <c r="D77" i="2"/>
  <c r="C77" i="2"/>
  <c r="B77" i="2"/>
  <c r="A77" i="2"/>
  <c r="W76" i="2"/>
  <c r="V76" i="2"/>
  <c r="U76" i="2"/>
  <c r="T76" i="2"/>
  <c r="S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C76" i="2"/>
  <c r="B76" i="2"/>
  <c r="A76" i="2"/>
  <c r="W75" i="2"/>
  <c r="V75" i="2"/>
  <c r="U75" i="2"/>
  <c r="T75" i="2"/>
  <c r="S75" i="2"/>
  <c r="Q75" i="2"/>
  <c r="P75" i="2"/>
  <c r="O75" i="2"/>
  <c r="N75" i="2"/>
  <c r="M75" i="2"/>
  <c r="L75" i="2"/>
  <c r="K75" i="2"/>
  <c r="I75" i="2"/>
  <c r="H75" i="2"/>
  <c r="G75" i="2"/>
  <c r="F75" i="2"/>
  <c r="E75" i="2"/>
  <c r="D75" i="2"/>
  <c r="C75" i="2"/>
  <c r="B75" i="2"/>
  <c r="A75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W73" i="2"/>
  <c r="V73" i="2"/>
  <c r="U73" i="2"/>
  <c r="T73" i="2"/>
  <c r="S73" i="2"/>
  <c r="Q73" i="2"/>
  <c r="P73" i="2"/>
  <c r="O73" i="2"/>
  <c r="N73" i="2"/>
  <c r="M73" i="2"/>
  <c r="L73" i="2"/>
  <c r="K73" i="2"/>
  <c r="I73" i="2"/>
  <c r="H73" i="2"/>
  <c r="G73" i="2"/>
  <c r="F73" i="2"/>
  <c r="R73" i="2" s="1"/>
  <c r="E73" i="2"/>
  <c r="D73" i="2"/>
  <c r="C73" i="2"/>
  <c r="B73" i="2"/>
  <c r="W72" i="2"/>
  <c r="V72" i="2"/>
  <c r="U72" i="2"/>
  <c r="T72" i="2"/>
  <c r="S72" i="2"/>
  <c r="Q72" i="2"/>
  <c r="P72" i="2"/>
  <c r="O72" i="2"/>
  <c r="N72" i="2"/>
  <c r="M72" i="2"/>
  <c r="L72" i="2"/>
  <c r="K72" i="2"/>
  <c r="I72" i="2"/>
  <c r="H72" i="2"/>
  <c r="G72" i="2"/>
  <c r="F72" i="2"/>
  <c r="E72" i="2"/>
  <c r="D72" i="2"/>
  <c r="C72" i="2"/>
  <c r="B72" i="2"/>
  <c r="W71" i="2"/>
  <c r="V71" i="2"/>
  <c r="U71" i="2"/>
  <c r="T71" i="2"/>
  <c r="S71" i="2"/>
  <c r="Q71" i="2"/>
  <c r="P71" i="2"/>
  <c r="O71" i="2"/>
  <c r="N71" i="2"/>
  <c r="M71" i="2"/>
  <c r="L71" i="2"/>
  <c r="K71" i="2"/>
  <c r="I71" i="2"/>
  <c r="H71" i="2"/>
  <c r="G71" i="2"/>
  <c r="F71" i="2"/>
  <c r="E71" i="2"/>
  <c r="D71" i="2"/>
  <c r="C71" i="2"/>
  <c r="B71" i="2"/>
  <c r="W70" i="2"/>
  <c r="V70" i="2"/>
  <c r="U70" i="2"/>
  <c r="T70" i="2"/>
  <c r="S70" i="2"/>
  <c r="Q70" i="2"/>
  <c r="P70" i="2"/>
  <c r="O70" i="2"/>
  <c r="N70" i="2"/>
  <c r="M70" i="2"/>
  <c r="L70" i="2"/>
  <c r="K70" i="2"/>
  <c r="I70" i="2"/>
  <c r="H70" i="2"/>
  <c r="G70" i="2"/>
  <c r="F70" i="2"/>
  <c r="E70" i="2"/>
  <c r="D70" i="2"/>
  <c r="C70" i="2"/>
  <c r="B70" i="2"/>
  <c r="A70" i="2"/>
  <c r="W69" i="2"/>
  <c r="V69" i="2"/>
  <c r="U69" i="2"/>
  <c r="T69" i="2"/>
  <c r="S69" i="2"/>
  <c r="Q69" i="2"/>
  <c r="P69" i="2"/>
  <c r="R69" i="2" s="1"/>
  <c r="O69" i="2"/>
  <c r="N69" i="2"/>
  <c r="M69" i="2"/>
  <c r="L69" i="2"/>
  <c r="K69" i="2"/>
  <c r="I69" i="2"/>
  <c r="H69" i="2"/>
  <c r="J69" i="2" s="1"/>
  <c r="G69" i="2"/>
  <c r="F69" i="2"/>
  <c r="E69" i="2"/>
  <c r="D69" i="2"/>
  <c r="C69" i="2"/>
  <c r="B69" i="2"/>
  <c r="A69" i="2"/>
  <c r="W68" i="2"/>
  <c r="V68" i="2"/>
  <c r="U68" i="2"/>
  <c r="T68" i="2"/>
  <c r="S68" i="2"/>
  <c r="Q68" i="2"/>
  <c r="P68" i="2"/>
  <c r="O68" i="2"/>
  <c r="N68" i="2"/>
  <c r="M68" i="2"/>
  <c r="L68" i="2"/>
  <c r="K68" i="2"/>
  <c r="I68" i="2"/>
  <c r="H68" i="2"/>
  <c r="G68" i="2"/>
  <c r="F68" i="2"/>
  <c r="E68" i="2"/>
  <c r="D68" i="2"/>
  <c r="C68" i="2"/>
  <c r="B68" i="2"/>
  <c r="A68" i="2"/>
  <c r="W67" i="2"/>
  <c r="V67" i="2"/>
  <c r="U67" i="2"/>
  <c r="T67" i="2"/>
  <c r="S67" i="2"/>
  <c r="Q67" i="2"/>
  <c r="P67" i="2"/>
  <c r="O67" i="2"/>
  <c r="N67" i="2"/>
  <c r="M67" i="2"/>
  <c r="L67" i="2"/>
  <c r="K67" i="2"/>
  <c r="I67" i="2"/>
  <c r="H67" i="2"/>
  <c r="G67" i="2"/>
  <c r="R67" i="2" s="1"/>
  <c r="F67" i="2"/>
  <c r="E67" i="2"/>
  <c r="D67" i="2"/>
  <c r="C67" i="2"/>
  <c r="B67" i="2"/>
  <c r="A67" i="2"/>
  <c r="W66" i="2"/>
  <c r="V66" i="2"/>
  <c r="U66" i="2"/>
  <c r="T66" i="2"/>
  <c r="S66" i="2"/>
  <c r="Q66" i="2"/>
  <c r="P66" i="2"/>
  <c r="O66" i="2"/>
  <c r="N66" i="2"/>
  <c r="M66" i="2"/>
  <c r="L66" i="2"/>
  <c r="K66" i="2"/>
  <c r="I66" i="2"/>
  <c r="H66" i="2"/>
  <c r="G66" i="2"/>
  <c r="F66" i="2"/>
  <c r="E66" i="2"/>
  <c r="D66" i="2"/>
  <c r="C66" i="2"/>
  <c r="B66" i="2"/>
  <c r="A66" i="2"/>
  <c r="W65" i="2"/>
  <c r="V65" i="2"/>
  <c r="U65" i="2"/>
  <c r="T65" i="2"/>
  <c r="S65" i="2"/>
  <c r="Q65" i="2"/>
  <c r="P65" i="2"/>
  <c r="O65" i="2"/>
  <c r="N65" i="2"/>
  <c r="M65" i="2"/>
  <c r="L65" i="2"/>
  <c r="K65" i="2"/>
  <c r="I65" i="2"/>
  <c r="H65" i="2"/>
  <c r="G65" i="2"/>
  <c r="F65" i="2"/>
  <c r="E65" i="2"/>
  <c r="D65" i="2"/>
  <c r="C65" i="2"/>
  <c r="B65" i="2"/>
  <c r="A65" i="2"/>
  <c r="W64" i="2"/>
  <c r="V64" i="2"/>
  <c r="U64" i="2"/>
  <c r="T64" i="2"/>
  <c r="S64" i="2"/>
  <c r="Q64" i="2"/>
  <c r="P64" i="2"/>
  <c r="O64" i="2"/>
  <c r="N64" i="2"/>
  <c r="M64" i="2"/>
  <c r="L64" i="2"/>
  <c r="K64" i="2"/>
  <c r="I64" i="2"/>
  <c r="H64" i="2"/>
  <c r="G64" i="2"/>
  <c r="F64" i="2"/>
  <c r="E64" i="2"/>
  <c r="D64" i="2"/>
  <c r="C64" i="2"/>
  <c r="B64" i="2"/>
  <c r="A64" i="2"/>
  <c r="W63" i="2"/>
  <c r="V63" i="2"/>
  <c r="U63" i="2"/>
  <c r="T63" i="2"/>
  <c r="S63" i="2"/>
  <c r="Q63" i="2"/>
  <c r="P63" i="2"/>
  <c r="O63" i="2"/>
  <c r="N63" i="2"/>
  <c r="M63" i="2"/>
  <c r="L63" i="2"/>
  <c r="K63" i="2"/>
  <c r="I63" i="2"/>
  <c r="H63" i="2"/>
  <c r="G63" i="2"/>
  <c r="F63" i="2"/>
  <c r="E63" i="2"/>
  <c r="D63" i="2"/>
  <c r="C63" i="2"/>
  <c r="B63" i="2"/>
  <c r="A63" i="2"/>
  <c r="W62" i="2"/>
  <c r="V62" i="2"/>
  <c r="U62" i="2"/>
  <c r="T62" i="2"/>
  <c r="S62" i="2"/>
  <c r="Q62" i="2"/>
  <c r="P62" i="2"/>
  <c r="O62" i="2"/>
  <c r="N62" i="2"/>
  <c r="M62" i="2"/>
  <c r="L62" i="2"/>
  <c r="K62" i="2"/>
  <c r="I62" i="2"/>
  <c r="H62" i="2"/>
  <c r="G62" i="2"/>
  <c r="F62" i="2"/>
  <c r="E62" i="2"/>
  <c r="D62" i="2"/>
  <c r="C62" i="2"/>
  <c r="B62" i="2"/>
  <c r="A62" i="2"/>
  <c r="W61" i="2"/>
  <c r="V61" i="2"/>
  <c r="U61" i="2"/>
  <c r="T61" i="2"/>
  <c r="S61" i="2"/>
  <c r="Q61" i="2"/>
  <c r="P61" i="2"/>
  <c r="O61" i="2"/>
  <c r="N61" i="2"/>
  <c r="M61" i="2"/>
  <c r="L61" i="2"/>
  <c r="K61" i="2"/>
  <c r="I61" i="2"/>
  <c r="H61" i="2"/>
  <c r="G61" i="2"/>
  <c r="F61" i="2"/>
  <c r="R61" i="2" s="1"/>
  <c r="E61" i="2"/>
  <c r="D61" i="2"/>
  <c r="C61" i="2"/>
  <c r="B61" i="2"/>
  <c r="A61" i="2"/>
  <c r="W60" i="2"/>
  <c r="V60" i="2"/>
  <c r="U60" i="2"/>
  <c r="T60" i="2"/>
  <c r="S60" i="2"/>
  <c r="Q60" i="2"/>
  <c r="P60" i="2"/>
  <c r="O60" i="2"/>
  <c r="N60" i="2"/>
  <c r="M60" i="2"/>
  <c r="L60" i="2"/>
  <c r="K60" i="2"/>
  <c r="I60" i="2"/>
  <c r="H60" i="2"/>
  <c r="G60" i="2"/>
  <c r="F60" i="2"/>
  <c r="E60" i="2"/>
  <c r="D60" i="2"/>
  <c r="C60" i="2"/>
  <c r="B60" i="2"/>
  <c r="A60" i="2"/>
  <c r="W59" i="2"/>
  <c r="V59" i="2"/>
  <c r="U59" i="2"/>
  <c r="T59" i="2"/>
  <c r="S59" i="2"/>
  <c r="Q59" i="2"/>
  <c r="P59" i="2"/>
  <c r="O59" i="2"/>
  <c r="N59" i="2"/>
  <c r="M59" i="2"/>
  <c r="L59" i="2"/>
  <c r="K59" i="2"/>
  <c r="I59" i="2"/>
  <c r="H59" i="2"/>
  <c r="G59" i="2"/>
  <c r="R59" i="2" s="1"/>
  <c r="F59" i="2"/>
  <c r="E59" i="2"/>
  <c r="D59" i="2"/>
  <c r="C59" i="2"/>
  <c r="B59" i="2"/>
  <c r="A59" i="2"/>
  <c r="W58" i="2"/>
  <c r="V58" i="2"/>
  <c r="U58" i="2"/>
  <c r="T58" i="2"/>
  <c r="S58" i="2"/>
  <c r="Q58" i="2"/>
  <c r="P58" i="2"/>
  <c r="O58" i="2"/>
  <c r="N58" i="2"/>
  <c r="M58" i="2"/>
  <c r="L58" i="2"/>
  <c r="K58" i="2"/>
  <c r="I58" i="2"/>
  <c r="H58" i="2"/>
  <c r="G58" i="2"/>
  <c r="F58" i="2"/>
  <c r="E58" i="2"/>
  <c r="D58" i="2"/>
  <c r="C58" i="2"/>
  <c r="B58" i="2"/>
  <c r="A58" i="2"/>
  <c r="W57" i="2"/>
  <c r="V57" i="2"/>
  <c r="U57" i="2"/>
  <c r="T57" i="2"/>
  <c r="S57" i="2"/>
  <c r="Q57" i="2"/>
  <c r="P57" i="2"/>
  <c r="O57" i="2"/>
  <c r="N57" i="2"/>
  <c r="M57" i="2"/>
  <c r="L57" i="2"/>
  <c r="K57" i="2"/>
  <c r="I57" i="2"/>
  <c r="H57" i="2"/>
  <c r="G57" i="2"/>
  <c r="F57" i="2"/>
  <c r="E57" i="2"/>
  <c r="D57" i="2"/>
  <c r="C57" i="2"/>
  <c r="B57" i="2"/>
  <c r="A57" i="2"/>
  <c r="W56" i="2"/>
  <c r="V56" i="2"/>
  <c r="U56" i="2"/>
  <c r="T56" i="2"/>
  <c r="S56" i="2"/>
  <c r="Q56" i="2"/>
  <c r="P56" i="2"/>
  <c r="O56" i="2"/>
  <c r="N56" i="2"/>
  <c r="M56" i="2"/>
  <c r="L56" i="2"/>
  <c r="K56" i="2"/>
  <c r="I56" i="2"/>
  <c r="H56" i="2"/>
  <c r="G56" i="2"/>
  <c r="F56" i="2"/>
  <c r="E56" i="2"/>
  <c r="D56" i="2"/>
  <c r="C56" i="2"/>
  <c r="B56" i="2"/>
  <c r="A56" i="2"/>
  <c r="W55" i="2"/>
  <c r="V55" i="2"/>
  <c r="U55" i="2"/>
  <c r="T55" i="2"/>
  <c r="S55" i="2"/>
  <c r="Q55" i="2"/>
  <c r="P55" i="2"/>
  <c r="O55" i="2"/>
  <c r="N55" i="2"/>
  <c r="M55" i="2"/>
  <c r="L55" i="2"/>
  <c r="K55" i="2"/>
  <c r="I55" i="2"/>
  <c r="H55" i="2"/>
  <c r="G55" i="2"/>
  <c r="F55" i="2"/>
  <c r="E55" i="2"/>
  <c r="D55" i="2"/>
  <c r="C55" i="2"/>
  <c r="B55" i="2"/>
  <c r="W54" i="2"/>
  <c r="V54" i="2"/>
  <c r="U54" i="2"/>
  <c r="T54" i="2"/>
  <c r="S54" i="2"/>
  <c r="Q54" i="2"/>
  <c r="P54" i="2"/>
  <c r="O54" i="2"/>
  <c r="N54" i="2"/>
  <c r="M54" i="2"/>
  <c r="L54" i="2"/>
  <c r="K54" i="2"/>
  <c r="I54" i="2"/>
  <c r="H54" i="2"/>
  <c r="G54" i="2"/>
  <c r="R54" i="2" s="1"/>
  <c r="F54" i="2"/>
  <c r="E54" i="2"/>
  <c r="D54" i="2"/>
  <c r="C54" i="2"/>
  <c r="B54" i="2"/>
  <c r="W53" i="2"/>
  <c r="V53" i="2"/>
  <c r="U53" i="2"/>
  <c r="T53" i="2"/>
  <c r="S53" i="2"/>
  <c r="Q53" i="2"/>
  <c r="P53" i="2"/>
  <c r="O53" i="2"/>
  <c r="N53" i="2"/>
  <c r="M53" i="2"/>
  <c r="L53" i="2"/>
  <c r="K53" i="2"/>
  <c r="I53" i="2"/>
  <c r="H53" i="2"/>
  <c r="G53" i="2"/>
  <c r="F53" i="2"/>
  <c r="E53" i="2"/>
  <c r="D53" i="2"/>
  <c r="C53" i="2"/>
  <c r="B53" i="2"/>
  <c r="A53" i="2"/>
  <c r="W52" i="2"/>
  <c r="V52" i="2"/>
  <c r="U52" i="2"/>
  <c r="T52" i="2"/>
  <c r="S52" i="2"/>
  <c r="Q52" i="2"/>
  <c r="P52" i="2"/>
  <c r="O52" i="2"/>
  <c r="N52" i="2"/>
  <c r="M52" i="2"/>
  <c r="L52" i="2"/>
  <c r="K52" i="2"/>
  <c r="I52" i="2"/>
  <c r="H52" i="2"/>
  <c r="G52" i="2"/>
  <c r="F52" i="2"/>
  <c r="R52" i="2" s="1"/>
  <c r="E52" i="2"/>
  <c r="D52" i="2"/>
  <c r="C52" i="2"/>
  <c r="B52" i="2"/>
  <c r="A52" i="2"/>
  <c r="W51" i="2"/>
  <c r="V51" i="2"/>
  <c r="U51" i="2"/>
  <c r="T51" i="2"/>
  <c r="S51" i="2"/>
  <c r="Q51" i="2"/>
  <c r="P51" i="2"/>
  <c r="O51" i="2"/>
  <c r="N51" i="2"/>
  <c r="M51" i="2"/>
  <c r="L51" i="2"/>
  <c r="K51" i="2"/>
  <c r="I51" i="2"/>
  <c r="H51" i="2"/>
  <c r="G51" i="2"/>
  <c r="F51" i="2"/>
  <c r="E51" i="2"/>
  <c r="D51" i="2"/>
  <c r="C51" i="2"/>
  <c r="B51" i="2"/>
  <c r="A51" i="2"/>
  <c r="W50" i="2"/>
  <c r="V50" i="2"/>
  <c r="U50" i="2"/>
  <c r="T50" i="2"/>
  <c r="S50" i="2"/>
  <c r="Q50" i="2"/>
  <c r="P50" i="2"/>
  <c r="O50" i="2"/>
  <c r="N50" i="2"/>
  <c r="M50" i="2"/>
  <c r="L50" i="2"/>
  <c r="K50" i="2"/>
  <c r="I50" i="2"/>
  <c r="H50" i="2"/>
  <c r="G50" i="2"/>
  <c r="F50" i="2"/>
  <c r="E50" i="2"/>
  <c r="D50" i="2"/>
  <c r="C50" i="2"/>
  <c r="B50" i="2"/>
  <c r="A50" i="2"/>
  <c r="W49" i="2"/>
  <c r="V49" i="2"/>
  <c r="U49" i="2"/>
  <c r="T49" i="2"/>
  <c r="S49" i="2"/>
  <c r="Q49" i="2"/>
  <c r="P49" i="2"/>
  <c r="O49" i="2"/>
  <c r="N49" i="2"/>
  <c r="M49" i="2"/>
  <c r="L49" i="2"/>
  <c r="K49" i="2"/>
  <c r="I49" i="2"/>
  <c r="H49" i="2"/>
  <c r="G49" i="2"/>
  <c r="F49" i="2"/>
  <c r="E49" i="2"/>
  <c r="D49" i="2"/>
  <c r="C49" i="2"/>
  <c r="B49" i="2"/>
  <c r="A49" i="2"/>
  <c r="W48" i="2"/>
  <c r="V48" i="2"/>
  <c r="U48" i="2"/>
  <c r="T48" i="2"/>
  <c r="S48" i="2"/>
  <c r="Q48" i="2"/>
  <c r="P48" i="2"/>
  <c r="O48" i="2"/>
  <c r="N48" i="2"/>
  <c r="M48" i="2"/>
  <c r="L48" i="2"/>
  <c r="K48" i="2"/>
  <c r="I48" i="2"/>
  <c r="H48" i="2"/>
  <c r="G48" i="2"/>
  <c r="F48" i="2"/>
  <c r="R48" i="2" s="1"/>
  <c r="E48" i="2"/>
  <c r="D48" i="2"/>
  <c r="C48" i="2"/>
  <c r="B48" i="2"/>
  <c r="A48" i="2"/>
  <c r="W47" i="2"/>
  <c r="V47" i="2"/>
  <c r="U47" i="2"/>
  <c r="T47" i="2"/>
  <c r="S47" i="2"/>
  <c r="Q47" i="2"/>
  <c r="P47" i="2"/>
  <c r="O47" i="2"/>
  <c r="N47" i="2"/>
  <c r="M47" i="2"/>
  <c r="L47" i="2"/>
  <c r="K47" i="2"/>
  <c r="I47" i="2"/>
  <c r="H47" i="2"/>
  <c r="G47" i="2"/>
  <c r="F47" i="2"/>
  <c r="E47" i="2"/>
  <c r="D47" i="2"/>
  <c r="C47" i="2"/>
  <c r="B47" i="2"/>
  <c r="A47" i="2"/>
  <c r="W46" i="2"/>
  <c r="V46" i="2"/>
  <c r="U46" i="2"/>
  <c r="T46" i="2"/>
  <c r="S46" i="2"/>
  <c r="Q46" i="2"/>
  <c r="P46" i="2"/>
  <c r="O46" i="2"/>
  <c r="N46" i="2"/>
  <c r="M46" i="2"/>
  <c r="L46" i="2"/>
  <c r="K46" i="2"/>
  <c r="I46" i="2"/>
  <c r="H46" i="2"/>
  <c r="G46" i="2"/>
  <c r="F46" i="2"/>
  <c r="R46" i="2" s="1"/>
  <c r="E46" i="2"/>
  <c r="D46" i="2"/>
  <c r="C46" i="2"/>
  <c r="B46" i="2"/>
  <c r="W45" i="2"/>
  <c r="V45" i="2"/>
  <c r="U45" i="2"/>
  <c r="T45" i="2"/>
  <c r="S45" i="2"/>
  <c r="Q45" i="2"/>
  <c r="P45" i="2"/>
  <c r="O45" i="2"/>
  <c r="N45" i="2"/>
  <c r="M45" i="2"/>
  <c r="L45" i="2"/>
  <c r="K45" i="2"/>
  <c r="I45" i="2"/>
  <c r="H45" i="2"/>
  <c r="G45" i="2"/>
  <c r="F45" i="2"/>
  <c r="E45" i="2"/>
  <c r="D45" i="2"/>
  <c r="C45" i="2"/>
  <c r="B45" i="2"/>
  <c r="W44" i="2"/>
  <c r="V44" i="2"/>
  <c r="U44" i="2"/>
  <c r="T44" i="2"/>
  <c r="S44" i="2"/>
  <c r="Q44" i="2"/>
  <c r="P44" i="2"/>
  <c r="O44" i="2"/>
  <c r="N44" i="2"/>
  <c r="M44" i="2"/>
  <c r="L44" i="2"/>
  <c r="K44" i="2"/>
  <c r="I44" i="2"/>
  <c r="H44" i="2"/>
  <c r="G44" i="2"/>
  <c r="F44" i="2"/>
  <c r="R44" i="2" s="1"/>
  <c r="E44" i="2"/>
  <c r="D44" i="2"/>
  <c r="C44" i="2"/>
  <c r="B44" i="2"/>
  <c r="W43" i="2"/>
  <c r="V43" i="2"/>
  <c r="U43" i="2"/>
  <c r="T43" i="2"/>
  <c r="S43" i="2"/>
  <c r="Q43" i="2"/>
  <c r="P43" i="2"/>
  <c r="O43" i="2"/>
  <c r="N43" i="2"/>
  <c r="M43" i="2"/>
  <c r="L43" i="2"/>
  <c r="K43" i="2"/>
  <c r="I43" i="2"/>
  <c r="H43" i="2"/>
  <c r="G43" i="2"/>
  <c r="F43" i="2"/>
  <c r="E43" i="2"/>
  <c r="D43" i="2"/>
  <c r="C43" i="2"/>
  <c r="B43" i="2"/>
  <c r="W42" i="2"/>
  <c r="V42" i="2"/>
  <c r="U42" i="2"/>
  <c r="T42" i="2"/>
  <c r="S42" i="2"/>
  <c r="Q42" i="2"/>
  <c r="P42" i="2"/>
  <c r="O42" i="2"/>
  <c r="N42" i="2"/>
  <c r="M42" i="2"/>
  <c r="L42" i="2"/>
  <c r="K42" i="2"/>
  <c r="I42" i="2"/>
  <c r="H42" i="2"/>
  <c r="G42" i="2"/>
  <c r="F42" i="2"/>
  <c r="E42" i="2"/>
  <c r="D42" i="2"/>
  <c r="C42" i="2"/>
  <c r="B42" i="2"/>
  <c r="W41" i="2"/>
  <c r="V41" i="2"/>
  <c r="U41" i="2"/>
  <c r="T41" i="2"/>
  <c r="S41" i="2"/>
  <c r="Q41" i="2"/>
  <c r="P41" i="2"/>
  <c r="O41" i="2"/>
  <c r="N41" i="2"/>
  <c r="M41" i="2"/>
  <c r="L41" i="2"/>
  <c r="K41" i="2"/>
  <c r="I41" i="2"/>
  <c r="H41" i="2"/>
  <c r="G41" i="2"/>
  <c r="F41" i="2"/>
  <c r="E41" i="2"/>
  <c r="D41" i="2"/>
  <c r="C41" i="2"/>
  <c r="B41" i="2"/>
  <c r="W40" i="2"/>
  <c r="V40" i="2"/>
  <c r="U40" i="2"/>
  <c r="T40" i="2"/>
  <c r="S40" i="2"/>
  <c r="Q40" i="2"/>
  <c r="P40" i="2"/>
  <c r="O40" i="2"/>
  <c r="N40" i="2"/>
  <c r="M40" i="2"/>
  <c r="L40" i="2"/>
  <c r="K40" i="2"/>
  <c r="I40" i="2"/>
  <c r="H40" i="2"/>
  <c r="G40" i="2"/>
  <c r="F40" i="2"/>
  <c r="E40" i="2"/>
  <c r="D40" i="2"/>
  <c r="C40" i="2"/>
  <c r="B40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W38" i="2"/>
  <c r="V38" i="2"/>
  <c r="U38" i="2"/>
  <c r="T38" i="2"/>
  <c r="S38" i="2"/>
  <c r="Q38" i="2"/>
  <c r="P38" i="2"/>
  <c r="O38" i="2"/>
  <c r="N38" i="2"/>
  <c r="M38" i="2"/>
  <c r="L38" i="2"/>
  <c r="K38" i="2"/>
  <c r="I38" i="2"/>
  <c r="H38" i="2"/>
  <c r="G38" i="2"/>
  <c r="F38" i="2"/>
  <c r="R38" i="2" s="1"/>
  <c r="E38" i="2"/>
  <c r="D38" i="2"/>
  <c r="C38" i="2"/>
  <c r="B38" i="2"/>
  <c r="W37" i="2"/>
  <c r="V37" i="2"/>
  <c r="U37" i="2"/>
  <c r="T37" i="2"/>
  <c r="S37" i="2"/>
  <c r="Q37" i="2"/>
  <c r="P37" i="2"/>
  <c r="O37" i="2"/>
  <c r="N37" i="2"/>
  <c r="M37" i="2"/>
  <c r="L37" i="2"/>
  <c r="K37" i="2"/>
  <c r="I37" i="2"/>
  <c r="H37" i="2"/>
  <c r="G37" i="2"/>
  <c r="F37" i="2"/>
  <c r="R37" i="2" s="1"/>
  <c r="E37" i="2"/>
  <c r="D37" i="2"/>
  <c r="C37" i="2"/>
  <c r="B37" i="2"/>
  <c r="W36" i="2"/>
  <c r="V36" i="2"/>
  <c r="U36" i="2"/>
  <c r="T36" i="2"/>
  <c r="S36" i="2"/>
  <c r="Q36" i="2"/>
  <c r="P36" i="2"/>
  <c r="O36" i="2"/>
  <c r="N36" i="2"/>
  <c r="M36" i="2"/>
  <c r="L36" i="2"/>
  <c r="K36" i="2"/>
  <c r="I36" i="2"/>
  <c r="H36" i="2"/>
  <c r="G36" i="2"/>
  <c r="F36" i="2"/>
  <c r="R36" i="2" s="1"/>
  <c r="E36" i="2"/>
  <c r="D36" i="2"/>
  <c r="C36" i="2"/>
  <c r="B36" i="2"/>
  <c r="W35" i="2"/>
  <c r="V35" i="2"/>
  <c r="U35" i="2"/>
  <c r="T35" i="2"/>
  <c r="S35" i="2"/>
  <c r="Q35" i="2"/>
  <c r="P35" i="2"/>
  <c r="O35" i="2"/>
  <c r="N35" i="2"/>
  <c r="M35" i="2"/>
  <c r="L35" i="2"/>
  <c r="K35" i="2"/>
  <c r="I35" i="2"/>
  <c r="H35" i="2"/>
  <c r="G35" i="2"/>
  <c r="J35" i="2" s="1"/>
  <c r="F35" i="2"/>
  <c r="E35" i="2"/>
  <c r="D35" i="2"/>
  <c r="C35" i="2"/>
  <c r="B35" i="2"/>
  <c r="W34" i="2"/>
  <c r="V34" i="2"/>
  <c r="U34" i="2"/>
  <c r="T34" i="2"/>
  <c r="S34" i="2"/>
  <c r="Q34" i="2"/>
  <c r="P34" i="2"/>
  <c r="O34" i="2"/>
  <c r="N34" i="2"/>
  <c r="M34" i="2"/>
  <c r="L34" i="2"/>
  <c r="K34" i="2"/>
  <c r="I34" i="2"/>
  <c r="H34" i="2"/>
  <c r="G34" i="2"/>
  <c r="F34" i="2"/>
  <c r="R34" i="2" s="1"/>
  <c r="E34" i="2"/>
  <c r="D34" i="2"/>
  <c r="C34" i="2"/>
  <c r="B34" i="2"/>
  <c r="W33" i="2"/>
  <c r="V33" i="2"/>
  <c r="U33" i="2"/>
  <c r="T33" i="2"/>
  <c r="S33" i="2"/>
  <c r="Q33" i="2"/>
  <c r="P33" i="2"/>
  <c r="O33" i="2"/>
  <c r="N33" i="2"/>
  <c r="M33" i="2"/>
  <c r="L33" i="2"/>
  <c r="K33" i="2"/>
  <c r="I33" i="2"/>
  <c r="H33" i="2"/>
  <c r="G33" i="2"/>
  <c r="F33" i="2"/>
  <c r="E33" i="2"/>
  <c r="D33" i="2"/>
  <c r="C33" i="2"/>
  <c r="B33" i="2"/>
  <c r="W32" i="2"/>
  <c r="V32" i="2"/>
  <c r="U32" i="2"/>
  <c r="T32" i="2"/>
  <c r="S32" i="2"/>
  <c r="Q32" i="2"/>
  <c r="P32" i="2"/>
  <c r="O32" i="2"/>
  <c r="N32" i="2"/>
  <c r="M32" i="2"/>
  <c r="L32" i="2"/>
  <c r="K32" i="2"/>
  <c r="I32" i="2"/>
  <c r="H32" i="2"/>
  <c r="G32" i="2"/>
  <c r="F32" i="2"/>
  <c r="R32" i="2" s="1"/>
  <c r="E32" i="2"/>
  <c r="D32" i="2"/>
  <c r="C32" i="2"/>
  <c r="B32" i="2"/>
  <c r="W31" i="2"/>
  <c r="V31" i="2"/>
  <c r="U31" i="2"/>
  <c r="T31" i="2"/>
  <c r="S31" i="2"/>
  <c r="Q31" i="2"/>
  <c r="P31" i="2"/>
  <c r="O31" i="2"/>
  <c r="N31" i="2"/>
  <c r="M31" i="2"/>
  <c r="L31" i="2"/>
  <c r="K31" i="2"/>
  <c r="I31" i="2"/>
  <c r="H31" i="2"/>
  <c r="G31" i="2"/>
  <c r="F31" i="2"/>
  <c r="E31" i="2"/>
  <c r="D31" i="2"/>
  <c r="C31" i="2"/>
  <c r="B31" i="2"/>
  <c r="W30" i="2"/>
  <c r="V30" i="2"/>
  <c r="U30" i="2"/>
  <c r="T30" i="2"/>
  <c r="S30" i="2"/>
  <c r="Q30" i="2"/>
  <c r="P30" i="2"/>
  <c r="O30" i="2"/>
  <c r="N30" i="2"/>
  <c r="M30" i="2"/>
  <c r="L30" i="2"/>
  <c r="K30" i="2"/>
  <c r="I30" i="2"/>
  <c r="H30" i="2"/>
  <c r="G30" i="2"/>
  <c r="F30" i="2"/>
  <c r="R30" i="2" s="1"/>
  <c r="E30" i="2"/>
  <c r="D30" i="2"/>
  <c r="C30" i="2"/>
  <c r="B30" i="2"/>
  <c r="W29" i="2"/>
  <c r="W83" i="2" s="1"/>
  <c r="V29" i="2"/>
  <c r="V83" i="2" s="1"/>
  <c r="U29" i="2"/>
  <c r="U83" i="2" s="1"/>
  <c r="T29" i="2"/>
  <c r="T83" i="2" s="1"/>
  <c r="S29" i="2"/>
  <c r="S83" i="2" s="1"/>
  <c r="Q29" i="2"/>
  <c r="Q83" i="2" s="1"/>
  <c r="P29" i="2"/>
  <c r="P83" i="2" s="1"/>
  <c r="O29" i="2"/>
  <c r="O83" i="2" s="1"/>
  <c r="N29" i="2"/>
  <c r="N83" i="2" s="1"/>
  <c r="M29" i="2"/>
  <c r="M83" i="2" s="1"/>
  <c r="L29" i="2"/>
  <c r="L83" i="2" s="1"/>
  <c r="K29" i="2"/>
  <c r="K83" i="2" s="1"/>
  <c r="I29" i="2"/>
  <c r="I83" i="2" s="1"/>
  <c r="H29" i="2"/>
  <c r="H83" i="2" s="1"/>
  <c r="G29" i="2"/>
  <c r="G83" i="2" s="1"/>
  <c r="F29" i="2"/>
  <c r="E29" i="2"/>
  <c r="E83" i="2" s="1"/>
  <c r="D29" i="2"/>
  <c r="D83" i="2" s="1"/>
  <c r="C29" i="2"/>
  <c r="B29" i="2"/>
  <c r="A29" i="2"/>
  <c r="W28" i="2"/>
  <c r="V28" i="2"/>
  <c r="U28" i="2"/>
  <c r="T28" i="2"/>
  <c r="S28" i="2"/>
  <c r="Q28" i="2"/>
  <c r="P28" i="2"/>
  <c r="O28" i="2"/>
  <c r="N28" i="2"/>
  <c r="M28" i="2"/>
  <c r="L28" i="2"/>
  <c r="K28" i="2"/>
  <c r="I28" i="2"/>
  <c r="H28" i="2"/>
  <c r="G28" i="2"/>
  <c r="F28" i="2"/>
  <c r="R28" i="2" s="1"/>
  <c r="E28" i="2"/>
  <c r="D28" i="2"/>
  <c r="C28" i="2"/>
  <c r="B28" i="2"/>
  <c r="A28" i="2"/>
  <c r="W27" i="2"/>
  <c r="V27" i="2"/>
  <c r="U27" i="2"/>
  <c r="T27" i="2"/>
  <c r="S27" i="2"/>
  <c r="Q27" i="2"/>
  <c r="P27" i="2"/>
  <c r="O27" i="2"/>
  <c r="N27" i="2"/>
  <c r="M27" i="2"/>
  <c r="L27" i="2"/>
  <c r="K27" i="2"/>
  <c r="I27" i="2"/>
  <c r="H27" i="2"/>
  <c r="G27" i="2"/>
  <c r="F27" i="2"/>
  <c r="R27" i="2" s="1"/>
  <c r="E27" i="2"/>
  <c r="D27" i="2"/>
  <c r="C27" i="2"/>
  <c r="B27" i="2"/>
  <c r="A27" i="2"/>
  <c r="W26" i="2"/>
  <c r="V26" i="2"/>
  <c r="U26" i="2"/>
  <c r="T26" i="2"/>
  <c r="S26" i="2"/>
  <c r="Q26" i="2"/>
  <c r="P26" i="2"/>
  <c r="O26" i="2"/>
  <c r="N26" i="2"/>
  <c r="M26" i="2"/>
  <c r="L26" i="2"/>
  <c r="K26" i="2"/>
  <c r="I26" i="2"/>
  <c r="H26" i="2"/>
  <c r="G26" i="2"/>
  <c r="F26" i="2"/>
  <c r="E26" i="2"/>
  <c r="D26" i="2"/>
  <c r="C26" i="2"/>
  <c r="B26" i="2"/>
  <c r="A26" i="2"/>
  <c r="W25" i="2"/>
  <c r="V25" i="2"/>
  <c r="U25" i="2"/>
  <c r="T25" i="2"/>
  <c r="S25" i="2"/>
  <c r="Q25" i="2"/>
  <c r="P25" i="2"/>
  <c r="O25" i="2"/>
  <c r="N25" i="2"/>
  <c r="M25" i="2"/>
  <c r="L25" i="2"/>
  <c r="K25" i="2"/>
  <c r="I25" i="2"/>
  <c r="H25" i="2"/>
  <c r="G25" i="2"/>
  <c r="F25" i="2"/>
  <c r="E25" i="2"/>
  <c r="D25" i="2"/>
  <c r="C25" i="2"/>
  <c r="B25" i="2"/>
  <c r="A25" i="2"/>
  <c r="W24" i="2"/>
  <c r="V24" i="2"/>
  <c r="U24" i="2"/>
  <c r="T24" i="2"/>
  <c r="S24" i="2"/>
  <c r="Q24" i="2"/>
  <c r="P24" i="2"/>
  <c r="O24" i="2"/>
  <c r="N24" i="2"/>
  <c r="M24" i="2"/>
  <c r="L24" i="2"/>
  <c r="K24" i="2"/>
  <c r="I24" i="2"/>
  <c r="H24" i="2"/>
  <c r="G24" i="2"/>
  <c r="F24" i="2"/>
  <c r="R24" i="2" s="1"/>
  <c r="E24" i="2"/>
  <c r="D24" i="2"/>
  <c r="C24" i="2"/>
  <c r="B24" i="2"/>
  <c r="A24" i="2"/>
  <c r="W23" i="2"/>
  <c r="V23" i="2"/>
  <c r="U23" i="2"/>
  <c r="T23" i="2"/>
  <c r="S23" i="2"/>
  <c r="Q23" i="2"/>
  <c r="P23" i="2"/>
  <c r="O23" i="2"/>
  <c r="N23" i="2"/>
  <c r="M23" i="2"/>
  <c r="L23" i="2"/>
  <c r="K23" i="2"/>
  <c r="I23" i="2"/>
  <c r="H23" i="2"/>
  <c r="G23" i="2"/>
  <c r="F23" i="2"/>
  <c r="E23" i="2"/>
  <c r="D23" i="2"/>
  <c r="C23" i="2"/>
  <c r="B23" i="2"/>
  <c r="A23" i="2"/>
  <c r="W22" i="2"/>
  <c r="V22" i="2"/>
  <c r="U22" i="2"/>
  <c r="T22" i="2"/>
  <c r="S22" i="2"/>
  <c r="Q22" i="2"/>
  <c r="P22" i="2"/>
  <c r="O22" i="2"/>
  <c r="N22" i="2"/>
  <c r="M22" i="2"/>
  <c r="L22" i="2"/>
  <c r="K22" i="2"/>
  <c r="I22" i="2"/>
  <c r="H22" i="2"/>
  <c r="G22" i="2"/>
  <c r="R22" i="2" s="1"/>
  <c r="F22" i="2"/>
  <c r="E22" i="2"/>
  <c r="D22" i="2"/>
  <c r="C22" i="2"/>
  <c r="B22" i="2"/>
  <c r="A22" i="2"/>
  <c r="W21" i="2"/>
  <c r="V21" i="2"/>
  <c r="U21" i="2"/>
  <c r="T21" i="2"/>
  <c r="S21" i="2"/>
  <c r="Q21" i="2"/>
  <c r="P21" i="2"/>
  <c r="O21" i="2"/>
  <c r="N21" i="2"/>
  <c r="M21" i="2"/>
  <c r="L21" i="2"/>
  <c r="K21" i="2"/>
  <c r="I21" i="2"/>
  <c r="H21" i="2"/>
  <c r="G21" i="2"/>
  <c r="F21" i="2"/>
  <c r="R21" i="2" s="1"/>
  <c r="E21" i="2"/>
  <c r="D21" i="2"/>
  <c r="C21" i="2"/>
  <c r="B21" i="2"/>
  <c r="A21" i="2"/>
  <c r="W20" i="2"/>
  <c r="V20" i="2"/>
  <c r="U20" i="2"/>
  <c r="T20" i="2"/>
  <c r="S20" i="2"/>
  <c r="Q20" i="2"/>
  <c r="P20" i="2"/>
  <c r="O20" i="2"/>
  <c r="N20" i="2"/>
  <c r="M20" i="2"/>
  <c r="L20" i="2"/>
  <c r="K20" i="2"/>
  <c r="I20" i="2"/>
  <c r="H20" i="2"/>
  <c r="G20" i="2"/>
  <c r="F20" i="2"/>
  <c r="E20" i="2"/>
  <c r="D20" i="2"/>
  <c r="C20" i="2"/>
  <c r="B20" i="2"/>
  <c r="W19" i="2"/>
  <c r="V19" i="2"/>
  <c r="U19" i="2"/>
  <c r="T19" i="2"/>
  <c r="S19" i="2"/>
  <c r="Q19" i="2"/>
  <c r="P19" i="2"/>
  <c r="O19" i="2"/>
  <c r="N19" i="2"/>
  <c r="M19" i="2"/>
  <c r="L19" i="2"/>
  <c r="K19" i="2"/>
  <c r="I19" i="2"/>
  <c r="H19" i="2"/>
  <c r="G19" i="2"/>
  <c r="F19" i="2"/>
  <c r="R19" i="2" s="1"/>
  <c r="E19" i="2"/>
  <c r="D19" i="2"/>
  <c r="C19" i="2"/>
  <c r="B19" i="2"/>
  <c r="W18" i="2"/>
  <c r="V18" i="2"/>
  <c r="U18" i="2"/>
  <c r="T18" i="2"/>
  <c r="S18" i="2"/>
  <c r="Q18" i="2"/>
  <c r="P18" i="2"/>
  <c r="O18" i="2"/>
  <c r="N18" i="2"/>
  <c r="M18" i="2"/>
  <c r="L18" i="2"/>
  <c r="K18" i="2"/>
  <c r="I18" i="2"/>
  <c r="H18" i="2"/>
  <c r="G18" i="2"/>
  <c r="F18" i="2"/>
  <c r="R18" i="2" s="1"/>
  <c r="E18" i="2"/>
  <c r="D18" i="2"/>
  <c r="C18" i="2"/>
  <c r="B18" i="2"/>
  <c r="A18" i="2"/>
  <c r="W17" i="2"/>
  <c r="V17" i="2"/>
  <c r="U17" i="2"/>
  <c r="T17" i="2"/>
  <c r="S17" i="2"/>
  <c r="Q17" i="2"/>
  <c r="P17" i="2"/>
  <c r="O17" i="2"/>
  <c r="N17" i="2"/>
  <c r="M17" i="2"/>
  <c r="L17" i="2"/>
  <c r="K17" i="2"/>
  <c r="I17" i="2"/>
  <c r="H17" i="2"/>
  <c r="G17" i="2"/>
  <c r="F17" i="2"/>
  <c r="R17" i="2" s="1"/>
  <c r="E17" i="2"/>
  <c r="D17" i="2"/>
  <c r="C17" i="2"/>
  <c r="B17" i="2"/>
  <c r="A17" i="2"/>
  <c r="W16" i="2"/>
  <c r="V16" i="2"/>
  <c r="U16" i="2"/>
  <c r="T16" i="2"/>
  <c r="S16" i="2"/>
  <c r="Q16" i="2"/>
  <c r="P16" i="2"/>
  <c r="O16" i="2"/>
  <c r="N16" i="2"/>
  <c r="M16" i="2"/>
  <c r="L16" i="2"/>
  <c r="K16" i="2"/>
  <c r="I16" i="2"/>
  <c r="H16" i="2"/>
  <c r="G16" i="2"/>
  <c r="F16" i="2"/>
  <c r="E16" i="2"/>
  <c r="D16" i="2"/>
  <c r="C16" i="2"/>
  <c r="B16" i="2"/>
  <c r="A16" i="2"/>
  <c r="W15" i="2"/>
  <c r="V15" i="2"/>
  <c r="U15" i="2"/>
  <c r="T15" i="2"/>
  <c r="S15" i="2"/>
  <c r="Q15" i="2"/>
  <c r="P15" i="2"/>
  <c r="O15" i="2"/>
  <c r="N15" i="2"/>
  <c r="M15" i="2"/>
  <c r="L15" i="2"/>
  <c r="K15" i="2"/>
  <c r="I15" i="2"/>
  <c r="H15" i="2"/>
  <c r="G15" i="2"/>
  <c r="F15" i="2"/>
  <c r="R15" i="2" s="1"/>
  <c r="E15" i="2"/>
  <c r="D15" i="2"/>
  <c r="C15" i="2"/>
  <c r="B15" i="2"/>
  <c r="A15" i="2"/>
  <c r="W14" i="2"/>
  <c r="V14" i="2"/>
  <c r="U14" i="2"/>
  <c r="T14" i="2"/>
  <c r="S14" i="2"/>
  <c r="Q14" i="2"/>
  <c r="P14" i="2"/>
  <c r="O14" i="2"/>
  <c r="N14" i="2"/>
  <c r="M14" i="2"/>
  <c r="L14" i="2"/>
  <c r="K14" i="2"/>
  <c r="I14" i="2"/>
  <c r="H14" i="2"/>
  <c r="G14" i="2"/>
  <c r="F14" i="2"/>
  <c r="E14" i="2"/>
  <c r="D14" i="2"/>
  <c r="C14" i="2"/>
  <c r="B14" i="2"/>
  <c r="A14" i="2"/>
  <c r="W13" i="2"/>
  <c r="V13" i="2"/>
  <c r="U13" i="2"/>
  <c r="T13" i="2"/>
  <c r="S13" i="2"/>
  <c r="Q13" i="2"/>
  <c r="P13" i="2"/>
  <c r="O13" i="2"/>
  <c r="N13" i="2"/>
  <c r="M13" i="2"/>
  <c r="L13" i="2"/>
  <c r="K13" i="2"/>
  <c r="I13" i="2"/>
  <c r="H13" i="2"/>
  <c r="G13" i="2"/>
  <c r="F13" i="2"/>
  <c r="E13" i="2"/>
  <c r="D13" i="2"/>
  <c r="C13" i="2"/>
  <c r="B13" i="2"/>
  <c r="A13" i="2"/>
  <c r="W12" i="2"/>
  <c r="V12" i="2"/>
  <c r="U12" i="2"/>
  <c r="T12" i="2"/>
  <c r="S12" i="2"/>
  <c r="Q12" i="2"/>
  <c r="P12" i="2"/>
  <c r="O12" i="2"/>
  <c r="N12" i="2"/>
  <c r="M12" i="2"/>
  <c r="L12" i="2"/>
  <c r="K12" i="2"/>
  <c r="I12" i="2"/>
  <c r="H12" i="2"/>
  <c r="G12" i="2"/>
  <c r="F12" i="2"/>
  <c r="E12" i="2"/>
  <c r="D12" i="2"/>
  <c r="C12" i="2"/>
  <c r="B12" i="2"/>
  <c r="A12" i="2"/>
  <c r="W11" i="2"/>
  <c r="V11" i="2"/>
  <c r="U11" i="2"/>
  <c r="T11" i="2"/>
  <c r="S11" i="2"/>
  <c r="Q11" i="2"/>
  <c r="P11" i="2"/>
  <c r="O11" i="2"/>
  <c r="N11" i="2"/>
  <c r="M11" i="2"/>
  <c r="L11" i="2"/>
  <c r="K11" i="2"/>
  <c r="I11" i="2"/>
  <c r="H11" i="2"/>
  <c r="G11" i="2"/>
  <c r="F11" i="2"/>
  <c r="R11" i="2" s="1"/>
  <c r="E11" i="2"/>
  <c r="D11" i="2"/>
  <c r="C11" i="2"/>
  <c r="B11" i="2"/>
  <c r="A11" i="2"/>
  <c r="W10" i="2"/>
  <c r="V10" i="2"/>
  <c r="U10" i="2"/>
  <c r="T10" i="2"/>
  <c r="S10" i="2"/>
  <c r="Q10" i="2"/>
  <c r="P10" i="2"/>
  <c r="O10" i="2"/>
  <c r="N10" i="2"/>
  <c r="M10" i="2"/>
  <c r="L10" i="2"/>
  <c r="K10" i="2"/>
  <c r="I10" i="2"/>
  <c r="H10" i="2"/>
  <c r="G10" i="2"/>
  <c r="F10" i="2"/>
  <c r="R10" i="2" s="1"/>
  <c r="E10" i="2"/>
  <c r="D10" i="2"/>
  <c r="C10" i="2"/>
  <c r="B10" i="2"/>
  <c r="A10" i="2"/>
  <c r="W9" i="2"/>
  <c r="V9" i="2"/>
  <c r="U9" i="2"/>
  <c r="T9" i="2"/>
  <c r="S9" i="2"/>
  <c r="Q9" i="2"/>
  <c r="P9" i="2"/>
  <c r="O9" i="2"/>
  <c r="N9" i="2"/>
  <c r="M9" i="2"/>
  <c r="L9" i="2"/>
  <c r="K9" i="2"/>
  <c r="I9" i="2"/>
  <c r="H9" i="2"/>
  <c r="G9" i="2"/>
  <c r="F9" i="2"/>
  <c r="R9" i="2" s="1"/>
  <c r="E9" i="2"/>
  <c r="D9" i="2"/>
  <c r="C9" i="2"/>
  <c r="B9" i="2"/>
  <c r="A9" i="2"/>
  <c r="W8" i="2"/>
  <c r="V8" i="2"/>
  <c r="U8" i="2"/>
  <c r="T8" i="2"/>
  <c r="S8" i="2"/>
  <c r="Q8" i="2"/>
  <c r="P8" i="2"/>
  <c r="O8" i="2"/>
  <c r="N8" i="2"/>
  <c r="M8" i="2"/>
  <c r="L8" i="2"/>
  <c r="K8" i="2"/>
  <c r="I8" i="2"/>
  <c r="H8" i="2"/>
  <c r="G8" i="2"/>
  <c r="F8" i="2"/>
  <c r="E8" i="2"/>
  <c r="D8" i="2"/>
  <c r="C8" i="2"/>
  <c r="B8" i="2"/>
  <c r="A8" i="2"/>
  <c r="W7" i="2"/>
  <c r="V7" i="2"/>
  <c r="U7" i="2"/>
  <c r="T7" i="2"/>
  <c r="S7" i="2"/>
  <c r="Q7" i="2"/>
  <c r="P7" i="2"/>
  <c r="O7" i="2"/>
  <c r="N7" i="2"/>
  <c r="M7" i="2"/>
  <c r="L7" i="2"/>
  <c r="K7" i="2"/>
  <c r="I7" i="2"/>
  <c r="H7" i="2"/>
  <c r="G7" i="2"/>
  <c r="F7" i="2"/>
  <c r="E7" i="2"/>
  <c r="D7" i="2"/>
  <c r="C7" i="2"/>
  <c r="B7" i="2"/>
  <c r="A7" i="2"/>
  <c r="U6" i="2"/>
  <c r="V85" i="2" s="1"/>
  <c r="S6" i="2"/>
  <c r="Q86" i="2" s="1"/>
  <c r="M6" i="2"/>
  <c r="I87" i="2" s="1"/>
  <c r="K6" i="2"/>
  <c r="I86" i="2" s="1"/>
  <c r="R5" i="2"/>
  <c r="R4" i="2"/>
  <c r="J4" i="2"/>
  <c r="D3" i="2"/>
  <c r="R2" i="2"/>
  <c r="J2" i="2"/>
  <c r="D2" i="2"/>
  <c r="R1" i="2"/>
  <c r="J1" i="2"/>
  <c r="D1" i="2"/>
  <c r="R25" i="2" l="1"/>
  <c r="J47" i="2"/>
  <c r="R65" i="2"/>
  <c r="J60" i="2"/>
  <c r="R47" i="2"/>
  <c r="R62" i="2"/>
  <c r="R29" i="2"/>
  <c r="R31" i="2"/>
  <c r="J46" i="2"/>
  <c r="R70" i="2"/>
  <c r="J23" i="2"/>
  <c r="J54" i="2"/>
  <c r="R13" i="2"/>
  <c r="R41" i="2"/>
  <c r="R43" i="2"/>
  <c r="R45" i="2"/>
  <c r="R50" i="2"/>
  <c r="R58" i="2"/>
  <c r="R66" i="2"/>
  <c r="R80" i="2"/>
  <c r="J87" i="2"/>
  <c r="R7" i="2"/>
  <c r="R33" i="2"/>
  <c r="J38" i="2"/>
  <c r="R40" i="2"/>
  <c r="R42" i="2"/>
  <c r="J43" i="2"/>
  <c r="R56" i="2"/>
  <c r="J70" i="2"/>
  <c r="E78" i="2"/>
  <c r="R68" i="2"/>
  <c r="J11" i="2"/>
  <c r="R16" i="2"/>
  <c r="J31" i="2"/>
  <c r="J48" i="2"/>
  <c r="R53" i="2"/>
  <c r="J68" i="2"/>
  <c r="P78" i="2"/>
  <c r="J10" i="2"/>
  <c r="J30" i="2"/>
  <c r="R55" i="2"/>
  <c r="G78" i="2"/>
  <c r="R76" i="2"/>
  <c r="H78" i="2"/>
  <c r="J25" i="2"/>
  <c r="R35" i="2"/>
  <c r="J62" i="2"/>
  <c r="L85" i="2"/>
  <c r="V86" i="2"/>
  <c r="J86" i="2"/>
  <c r="R8" i="2"/>
  <c r="R12" i="2"/>
  <c r="R20" i="2"/>
  <c r="R23" i="2"/>
  <c r="J24" i="2"/>
  <c r="R49" i="2"/>
  <c r="R57" i="2"/>
  <c r="R60" i="2"/>
  <c r="J61" i="2"/>
  <c r="R64" i="2"/>
  <c r="S78" i="2"/>
  <c r="T78" i="2" s="1"/>
  <c r="R75" i="2"/>
  <c r="Q87" i="2"/>
  <c r="K78" i="2"/>
  <c r="R72" i="2"/>
  <c r="U78" i="2"/>
  <c r="V87" i="2"/>
  <c r="N86" i="2"/>
  <c r="R14" i="2"/>
  <c r="J18" i="2"/>
  <c r="R26" i="2"/>
  <c r="R51" i="2"/>
  <c r="R63" i="2"/>
  <c r="R77" i="2"/>
  <c r="M78" i="2"/>
  <c r="R82" i="2"/>
  <c r="N87" i="2"/>
  <c r="J12" i="2"/>
  <c r="J19" i="2"/>
  <c r="J26" i="2"/>
  <c r="J49" i="2"/>
  <c r="J55" i="2"/>
  <c r="J63" i="2"/>
  <c r="J75" i="2"/>
  <c r="J82" i="2"/>
  <c r="F83" i="2"/>
  <c r="L86" i="2"/>
  <c r="L87" i="2"/>
  <c r="J9" i="2"/>
  <c r="J17" i="2"/>
  <c r="J34" i="2"/>
  <c r="J42" i="2"/>
  <c r="J73" i="2"/>
  <c r="J81" i="2"/>
  <c r="N85" i="2"/>
  <c r="R86" i="2"/>
  <c r="R87" i="2"/>
  <c r="J8" i="2"/>
  <c r="J16" i="2"/>
  <c r="J22" i="2"/>
  <c r="J53" i="2"/>
  <c r="J59" i="2"/>
  <c r="J67" i="2"/>
  <c r="D78" i="2"/>
  <c r="T85" i="2"/>
  <c r="T86" i="2"/>
  <c r="T87" i="2"/>
  <c r="J7" i="2"/>
  <c r="J15" i="2"/>
  <c r="J21" i="2"/>
  <c r="J29" i="2"/>
  <c r="J33" i="2"/>
  <c r="J37" i="2"/>
  <c r="J41" i="2"/>
  <c r="J45" i="2"/>
  <c r="J52" i="2"/>
  <c r="J58" i="2"/>
  <c r="J66" i="2"/>
  <c r="J72" i="2"/>
  <c r="J14" i="2"/>
  <c r="J20" i="2"/>
  <c r="J28" i="2"/>
  <c r="J51" i="2"/>
  <c r="J57" i="2"/>
  <c r="J65" i="2"/>
  <c r="J77" i="2"/>
  <c r="F78" i="2"/>
  <c r="J80" i="2"/>
  <c r="J13" i="2"/>
  <c r="J27" i="2"/>
  <c r="J32" i="2"/>
  <c r="J36" i="2"/>
  <c r="J40" i="2"/>
  <c r="J44" i="2"/>
  <c r="J50" i="2"/>
  <c r="J56" i="2"/>
  <c r="J64" i="2"/>
  <c r="J71" i="2"/>
  <c r="R71" i="2"/>
  <c r="J76" i="2"/>
  <c r="N78" i="2" l="1"/>
  <c r="V78" i="2"/>
  <c r="L78" i="2"/>
  <c r="I78" i="2"/>
  <c r="Q78" i="2"/>
  <c r="R83" i="2"/>
  <c r="J83" i="2"/>
  <c r="W78" i="2"/>
  <c r="O78" i="2"/>
  <c r="R78" i="2"/>
  <c r="J78" i="2"/>
</calcChain>
</file>

<file path=xl/connections.xml><?xml version="1.0" encoding="utf-8"?>
<connections xmlns="http://schemas.openxmlformats.org/spreadsheetml/2006/main">
  <connection id="1" keepAlive="1" name="SVE_Pub VOTATOTAUX_OPERATION" type="5" refreshedVersion="4" deleted="1" background="1" saveData="1">
    <dbPr connection="" command="" commandType="3"/>
  </connection>
  <connection id="2" keepAlive="1" name="SVE_Pub VOTATOTAUX_OPERATION1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<sst xmlns="http://schemas.openxmlformats.org/spreadsheetml/2006/main" count="36" uniqueCount="27">
  <si>
    <t/>
  </si>
  <si>
    <t xml:space="preserve">   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</si>
  <si>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</si>
  <si>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</si>
  <si>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</si>
  <si>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</si>
  <si>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</si>
  <si>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</si>
  <si>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</si>
  <si>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</si>
  <si>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</si>
  <si>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</si>
  <si>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</si>
  <si>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</si>
  <si>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pation</t>
  </si>
  <si>
    <t>Dépouillement anticipé*</t>
  </si>
  <si>
    <t>TOTAL CANTON</t>
  </si>
  <si>
    <t>Total Ville de Genève°°</t>
  </si>
  <si>
    <t>Nbre communes</t>
  </si>
  <si>
    <t>OUI</t>
  </si>
  <si>
    <t>NON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</si>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</sst>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h:mm"/>
    <numFmt numFmtId="165" formatCode="##"/>
    <numFmt numFmtId="166" formatCode="#,##0;[Red]#,##0"/>
    <numFmt numFmtId="167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sz val="8"/>
      <name val="Helvetica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3" fillId="0" borderId="0" xfId="2" quotePrefix="1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NumberFormat="1" applyFont="1" applyFill="1" applyBorder="1" applyAlignment="1" applyProtection="1">
      <alignment horizontal="left" vertical="center"/>
    </xf>
    <xf numFmtId="0" fontId="7" fillId="0" borderId="0" xfId="2" applyNumberFormat="1" applyFont="1" applyFill="1" applyBorder="1" applyAlignment="1" applyProtection="1">
      <alignment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10" fontId="6" fillId="0" borderId="27" xfId="2" applyNumberFormat="1" applyFont="1" applyFill="1" applyBorder="1" applyAlignment="1" applyProtection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0" fontId="7" fillId="0" borderId="33" xfId="2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6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7" fontId="7" fillId="0" borderId="37" xfId="1" applyNumberFormat="1" applyFont="1" applyFill="1" applyBorder="1" applyAlignment="1" applyProtection="1">
      <alignment horizontal="centerContinuous" vertical="center"/>
    </xf>
    <xf numFmtId="167" fontId="7" fillId="0" borderId="38" xfId="1" applyNumberFormat="1" applyFont="1" applyFill="1" applyBorder="1" applyAlignment="1" applyProtection="1">
      <alignment horizontal="centerContinuous"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0" fillId="0" borderId="0" xfId="2" applyNumberFormat="1" applyFont="1" applyFill="1" applyBorder="1" applyAlignment="1" applyProtection="1"/>
    <xf numFmtId="10" fontId="10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4" fillId="0" borderId="0" xfId="2" applyFont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4" fillId="0" borderId="7" xfId="2" applyFont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4" fillId="0" borderId="0" xfId="2" applyFont="1" applyAlignment="1" applyProtection="1"/>
    <xf numFmtId="0" fontId="9" fillId="0" borderId="0" xfId="0" applyFont="1"/>
    <xf numFmtId="3" fontId="4" fillId="0" borderId="0" xfId="2" applyNumberFormat="1" applyFont="1" applyAlignment="1" applyProtection="1"/>
    <xf numFmtId="10" fontId="11" fillId="0" borderId="0" xfId="2" applyNumberFormat="1" applyFont="1" applyFill="1" applyBorder="1" applyAlignment="1" applyProtection="1">
      <alignment vertical="center"/>
    </xf>
    <xf numFmtId="3" fontId="12" fillId="0" borderId="26" xfId="2" applyNumberFormat="1" applyFont="1" applyFill="1" applyBorder="1" applyAlignment="1" applyProtection="1">
      <alignment horizontal="centerContinuous" vertical="center"/>
    </xf>
    <xf numFmtId="3" fontId="12" fillId="0" borderId="40" xfId="2" applyNumberFormat="1" applyFont="1" applyFill="1" applyBorder="1" applyAlignment="1" applyProtection="1">
      <alignment horizontal="centerContinuous" vertical="center"/>
    </xf>
    <xf numFmtId="3" fontId="13" fillId="0" borderId="43" xfId="2" applyNumberFormat="1" applyFont="1" applyFill="1" applyBorder="1" applyAlignment="1" applyProtection="1">
      <alignment horizontal="centerContinuous" vertical="center"/>
    </xf>
    <xf numFmtId="3" fontId="13" fillId="0" borderId="44" xfId="2" applyNumberFormat="1" applyFont="1" applyFill="1" applyBorder="1" applyAlignment="1" applyProtection="1">
      <alignment horizontal="centerContinuous" vertical="center"/>
    </xf>
    <xf numFmtId="0" fontId="2" fillId="0" borderId="0" xfId="2" applyAlignment="1" applyProtection="1"/>
  </cellXfs>
  <cellStyles count="3">
    <cellStyle name="Milliers" xfId="1" builtinId="3"/>
    <cellStyle name="Normal" xfId="0" builtinId="0"/>
    <cellStyle name="Normal_VotaTotauxNov2004" xfId="2"/>
  </cellStyles>
  <dxfs count="48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1208539</xdr:colOff>
      <xdr:row>4</xdr:row>
      <xdr:rowOff>285751</xdr:rowOff>
    </xdr:to>
    <xdr:pic>
      <xdr:nvPicPr>
        <xdr:cNvPr id="5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8575"/>
          <a:ext cx="1446664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TS_VOTATION_FEDCAN_resultatsdefinitif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ltats"/>
      <sheetName val="Sujets"/>
      <sheetName val="Lot"/>
      <sheetName val="Suffrages"/>
    </sheetNames>
    <sheetDataSet>
      <sheetData sheetId="0"/>
      <sheetData sheetId="1">
        <row r="2">
          <cell r="B2" t="str">
            <v>IN «Alléger les impôts sur les salaires, imposer équitablement le capital»</v>
          </cell>
          <cell r="C2" t="str">
            <v>OUI</v>
          </cell>
          <cell r="D2" t="str">
            <v>NON</v>
          </cell>
          <cell r="E2" t="str">
            <v>Initiative refusée par Genève</v>
          </cell>
        </row>
        <row r="3">
          <cell r="B3" t="str">
            <v>Mariage pour tous</v>
          </cell>
          <cell r="C3" t="str">
            <v>OUI</v>
          </cell>
          <cell r="D3" t="str">
            <v>NON</v>
          </cell>
          <cell r="E3" t="str">
            <v>Loi acceptée par Genève</v>
          </cell>
        </row>
      </sheetData>
      <sheetData sheetId="2">
        <row r="1">
          <cell r="A1">
            <v>3213</v>
          </cell>
          <cell r="B1" t="str">
            <v>Votation fédérale du 26 septembre 2021</v>
          </cell>
          <cell r="C1" t="str">
            <v>Résultats définitifs</v>
          </cell>
          <cell r="D1" t="str">
            <v>le 27.09.2021 à 11:16</v>
          </cell>
          <cell r="E1">
            <v>67</v>
          </cell>
          <cell r="G1">
            <v>10000</v>
          </cell>
        </row>
      </sheetData>
      <sheetData sheetId="3">
        <row r="2">
          <cell r="A2">
            <v>1</v>
          </cell>
          <cell r="B2">
            <v>0</v>
          </cell>
          <cell r="C2" t="str">
            <v>Aire-la-Ville</v>
          </cell>
          <cell r="D2">
            <v>736</v>
          </cell>
          <cell r="E2">
            <v>465</v>
          </cell>
          <cell r="F2">
            <v>465</v>
          </cell>
          <cell r="G2">
            <v>0</v>
          </cell>
          <cell r="H2">
            <v>63.18</v>
          </cell>
          <cell r="I2">
            <v>133</v>
          </cell>
          <cell r="J2">
            <v>29.49</v>
          </cell>
          <cell r="K2">
            <v>318</v>
          </cell>
          <cell r="L2">
            <v>70.510000000000005</v>
          </cell>
          <cell r="M2">
            <v>14</v>
          </cell>
          <cell r="N2">
            <v>3.01</v>
          </cell>
          <cell r="Q2">
            <v>303</v>
          </cell>
          <cell r="R2">
            <v>67.33</v>
          </cell>
          <cell r="S2">
            <v>147</v>
          </cell>
          <cell r="T2">
            <v>32.67</v>
          </cell>
          <cell r="U2">
            <v>15</v>
          </cell>
          <cell r="V2">
            <v>3.23</v>
          </cell>
        </row>
        <row r="3">
          <cell r="A3">
            <v>2</v>
          </cell>
          <cell r="B3">
            <v>0</v>
          </cell>
          <cell r="C3" t="str">
            <v>Anières</v>
          </cell>
          <cell r="D3">
            <v>1321</v>
          </cell>
          <cell r="E3">
            <v>862</v>
          </cell>
          <cell r="F3">
            <v>862</v>
          </cell>
          <cell r="G3">
            <v>0</v>
          </cell>
          <cell r="H3">
            <v>65.25</v>
          </cell>
          <cell r="I3">
            <v>183</v>
          </cell>
          <cell r="J3">
            <v>21.71</v>
          </cell>
          <cell r="K3">
            <v>660</v>
          </cell>
          <cell r="L3">
            <v>78.290000000000006</v>
          </cell>
          <cell r="M3">
            <v>19</v>
          </cell>
          <cell r="N3">
            <v>2.2000000000000002</v>
          </cell>
          <cell r="Q3">
            <v>531</v>
          </cell>
          <cell r="R3">
            <v>62.62</v>
          </cell>
          <cell r="S3">
            <v>317</v>
          </cell>
          <cell r="T3">
            <v>37.380000000000003</v>
          </cell>
          <cell r="U3">
            <v>14</v>
          </cell>
          <cell r="V3">
            <v>1.62</v>
          </cell>
        </row>
        <row r="4">
          <cell r="A4">
            <v>3</v>
          </cell>
          <cell r="B4">
            <v>0</v>
          </cell>
          <cell r="C4" t="str">
            <v>Avully</v>
          </cell>
          <cell r="D4">
            <v>1089</v>
          </cell>
          <cell r="E4">
            <v>585</v>
          </cell>
          <cell r="F4">
            <v>585</v>
          </cell>
          <cell r="G4">
            <v>0</v>
          </cell>
          <cell r="H4">
            <v>53.72</v>
          </cell>
          <cell r="I4">
            <v>249</v>
          </cell>
          <cell r="J4">
            <v>43.76</v>
          </cell>
          <cell r="K4">
            <v>320</v>
          </cell>
          <cell r="L4">
            <v>56.24</v>
          </cell>
          <cell r="M4">
            <v>16</v>
          </cell>
          <cell r="N4">
            <v>2.74</v>
          </cell>
          <cell r="Q4">
            <v>412</v>
          </cell>
          <cell r="R4">
            <v>71.650000000000006</v>
          </cell>
          <cell r="S4">
            <v>163</v>
          </cell>
          <cell r="T4">
            <v>28.35</v>
          </cell>
          <cell r="U4">
            <v>10</v>
          </cell>
          <cell r="V4">
            <v>1.71</v>
          </cell>
        </row>
        <row r="5">
          <cell r="A5">
            <v>4</v>
          </cell>
          <cell r="B5">
            <v>0</v>
          </cell>
          <cell r="C5" t="str">
            <v>Avusy</v>
          </cell>
          <cell r="D5">
            <v>1009</v>
          </cell>
          <cell r="E5">
            <v>635</v>
          </cell>
          <cell r="F5">
            <v>635</v>
          </cell>
          <cell r="G5">
            <v>2</v>
          </cell>
          <cell r="H5">
            <v>62.93</v>
          </cell>
          <cell r="I5">
            <v>170</v>
          </cell>
          <cell r="J5">
            <v>27.69</v>
          </cell>
          <cell r="K5">
            <v>444</v>
          </cell>
          <cell r="L5">
            <v>72.31</v>
          </cell>
          <cell r="M5">
            <v>19</v>
          </cell>
          <cell r="N5">
            <v>3</v>
          </cell>
          <cell r="Q5">
            <v>445</v>
          </cell>
          <cell r="R5">
            <v>72.36</v>
          </cell>
          <cell r="S5">
            <v>170</v>
          </cell>
          <cell r="T5">
            <v>27.64</v>
          </cell>
          <cell r="U5">
            <v>18</v>
          </cell>
          <cell r="V5">
            <v>2.84</v>
          </cell>
        </row>
        <row r="6">
          <cell r="A6">
            <v>5</v>
          </cell>
          <cell r="B6">
            <v>0</v>
          </cell>
          <cell r="C6" t="str">
            <v>Bardonnex</v>
          </cell>
          <cell r="D6">
            <v>1471</v>
          </cell>
          <cell r="E6">
            <v>880</v>
          </cell>
          <cell r="F6">
            <v>878</v>
          </cell>
          <cell r="G6">
            <v>3</v>
          </cell>
          <cell r="H6">
            <v>59.82</v>
          </cell>
          <cell r="I6">
            <v>283</v>
          </cell>
          <cell r="J6">
            <v>33.1</v>
          </cell>
          <cell r="K6">
            <v>572</v>
          </cell>
          <cell r="L6">
            <v>66.900000000000006</v>
          </cell>
          <cell r="M6">
            <v>20</v>
          </cell>
          <cell r="N6">
            <v>2.29</v>
          </cell>
          <cell r="Q6">
            <v>561</v>
          </cell>
          <cell r="R6">
            <v>66.709999999999994</v>
          </cell>
          <cell r="S6">
            <v>280</v>
          </cell>
          <cell r="T6">
            <v>33.29</v>
          </cell>
          <cell r="U6">
            <v>34</v>
          </cell>
          <cell r="V6">
            <v>3.89</v>
          </cell>
        </row>
        <row r="7">
          <cell r="A7">
            <v>6</v>
          </cell>
          <cell r="B7">
            <v>0</v>
          </cell>
          <cell r="C7" t="str">
            <v>Bellevue</v>
          </cell>
          <cell r="D7">
            <v>1693</v>
          </cell>
          <cell r="E7">
            <v>968</v>
          </cell>
          <cell r="F7">
            <v>968</v>
          </cell>
          <cell r="G7">
            <v>1</v>
          </cell>
          <cell r="H7">
            <v>57.18</v>
          </cell>
          <cell r="I7">
            <v>304</v>
          </cell>
          <cell r="J7">
            <v>32.549999999999997</v>
          </cell>
          <cell r="K7">
            <v>630</v>
          </cell>
          <cell r="L7">
            <v>67.45</v>
          </cell>
          <cell r="M7">
            <v>33</v>
          </cell>
          <cell r="N7">
            <v>3.41</v>
          </cell>
          <cell r="Q7">
            <v>584</v>
          </cell>
          <cell r="R7">
            <v>61.54</v>
          </cell>
          <cell r="S7">
            <v>365</v>
          </cell>
          <cell r="T7">
            <v>38.46</v>
          </cell>
          <cell r="U7">
            <v>18</v>
          </cell>
          <cell r="V7">
            <v>1.86</v>
          </cell>
        </row>
        <row r="8">
          <cell r="A8">
            <v>7</v>
          </cell>
          <cell r="B8">
            <v>0</v>
          </cell>
          <cell r="C8" t="str">
            <v>Bernex°</v>
          </cell>
          <cell r="D8">
            <v>6348</v>
          </cell>
          <cell r="E8">
            <v>3764</v>
          </cell>
          <cell r="F8">
            <v>3763</v>
          </cell>
          <cell r="G8">
            <v>12</v>
          </cell>
          <cell r="H8">
            <v>59.29</v>
          </cell>
          <cell r="I8">
            <v>1296</v>
          </cell>
          <cell r="J8">
            <v>35.94</v>
          </cell>
          <cell r="K8">
            <v>2310</v>
          </cell>
          <cell r="L8">
            <v>64.06</v>
          </cell>
          <cell r="M8">
            <v>145</v>
          </cell>
          <cell r="N8">
            <v>3.87</v>
          </cell>
          <cell r="Q8">
            <v>2424</v>
          </cell>
          <cell r="R8">
            <v>66.14</v>
          </cell>
          <cell r="S8">
            <v>1241</v>
          </cell>
          <cell r="T8">
            <v>33.86</v>
          </cell>
          <cell r="U8">
            <v>86</v>
          </cell>
          <cell r="V8">
            <v>2.29</v>
          </cell>
        </row>
        <row r="9">
          <cell r="A9">
            <v>8</v>
          </cell>
          <cell r="B9">
            <v>0</v>
          </cell>
          <cell r="C9" t="str">
            <v>Carouge°</v>
          </cell>
          <cell r="D9">
            <v>11246</v>
          </cell>
          <cell r="E9">
            <v>6088</v>
          </cell>
          <cell r="F9">
            <v>6088</v>
          </cell>
          <cell r="G9">
            <v>10</v>
          </cell>
          <cell r="H9">
            <v>54.13</v>
          </cell>
          <cell r="I9">
            <v>2778</v>
          </cell>
          <cell r="J9">
            <v>47.75</v>
          </cell>
          <cell r="K9">
            <v>3040</v>
          </cell>
          <cell r="L9">
            <v>52.25</v>
          </cell>
          <cell r="M9">
            <v>260</v>
          </cell>
          <cell r="N9">
            <v>4.28</v>
          </cell>
          <cell r="Q9">
            <v>4203</v>
          </cell>
          <cell r="R9">
            <v>70.61</v>
          </cell>
          <cell r="S9">
            <v>1749</v>
          </cell>
          <cell r="T9">
            <v>29.39</v>
          </cell>
          <cell r="U9">
            <v>126</v>
          </cell>
          <cell r="V9">
            <v>2.0699999999999998</v>
          </cell>
        </row>
        <row r="10">
          <cell r="A10">
            <v>9</v>
          </cell>
          <cell r="B10">
            <v>0</v>
          </cell>
          <cell r="C10" t="str">
            <v>Cartigny</v>
          </cell>
          <cell r="D10">
            <v>624</v>
          </cell>
          <cell r="E10">
            <v>429</v>
          </cell>
          <cell r="F10">
            <v>429</v>
          </cell>
          <cell r="G10">
            <v>0</v>
          </cell>
          <cell r="H10">
            <v>68.75</v>
          </cell>
          <cell r="I10">
            <v>122</v>
          </cell>
          <cell r="J10">
            <v>29.68</v>
          </cell>
          <cell r="K10">
            <v>289</v>
          </cell>
          <cell r="L10">
            <v>70.319999999999993</v>
          </cell>
          <cell r="M10">
            <v>18</v>
          </cell>
          <cell r="N10">
            <v>4.2</v>
          </cell>
          <cell r="Q10">
            <v>283</v>
          </cell>
          <cell r="R10">
            <v>67.540000000000006</v>
          </cell>
          <cell r="S10">
            <v>136</v>
          </cell>
          <cell r="T10">
            <v>32.46</v>
          </cell>
          <cell r="U10">
            <v>10</v>
          </cell>
          <cell r="V10">
            <v>2.33</v>
          </cell>
        </row>
        <row r="11">
          <cell r="A11">
            <v>10</v>
          </cell>
          <cell r="B11">
            <v>0</v>
          </cell>
          <cell r="C11" t="str">
            <v>Céligny</v>
          </cell>
          <cell r="D11">
            <v>409</v>
          </cell>
          <cell r="E11">
            <v>263</v>
          </cell>
          <cell r="F11">
            <v>263</v>
          </cell>
          <cell r="G11">
            <v>0</v>
          </cell>
          <cell r="H11">
            <v>64.3</v>
          </cell>
          <cell r="I11">
            <v>75</v>
          </cell>
          <cell r="J11">
            <v>29.07</v>
          </cell>
          <cell r="K11">
            <v>183</v>
          </cell>
          <cell r="L11">
            <v>70.930000000000007</v>
          </cell>
          <cell r="M11">
            <v>5</v>
          </cell>
          <cell r="N11">
            <v>1.9</v>
          </cell>
          <cell r="Q11">
            <v>170</v>
          </cell>
          <cell r="R11">
            <v>65.38</v>
          </cell>
          <cell r="S11">
            <v>90</v>
          </cell>
          <cell r="T11">
            <v>34.619999999999997</v>
          </cell>
          <cell r="U11">
            <v>3</v>
          </cell>
          <cell r="V11">
            <v>1.1399999999999999</v>
          </cell>
        </row>
        <row r="12">
          <cell r="A12">
            <v>11</v>
          </cell>
          <cell r="B12">
            <v>0</v>
          </cell>
          <cell r="C12" t="str">
            <v>Chancy</v>
          </cell>
          <cell r="D12">
            <v>950</v>
          </cell>
          <cell r="E12">
            <v>504</v>
          </cell>
          <cell r="F12">
            <v>504</v>
          </cell>
          <cell r="G12">
            <v>0</v>
          </cell>
          <cell r="H12">
            <v>53.05</v>
          </cell>
          <cell r="I12">
            <v>186</v>
          </cell>
          <cell r="J12">
            <v>38.04</v>
          </cell>
          <cell r="K12">
            <v>303</v>
          </cell>
          <cell r="L12">
            <v>61.96</v>
          </cell>
          <cell r="M12">
            <v>15</v>
          </cell>
          <cell r="N12">
            <v>2.98</v>
          </cell>
          <cell r="Q12">
            <v>314</v>
          </cell>
          <cell r="R12">
            <v>63.43</v>
          </cell>
          <cell r="S12">
            <v>181</v>
          </cell>
          <cell r="T12">
            <v>36.57</v>
          </cell>
          <cell r="U12">
            <v>9</v>
          </cell>
          <cell r="V12">
            <v>1.79</v>
          </cell>
        </row>
        <row r="13">
          <cell r="A13">
            <v>12</v>
          </cell>
          <cell r="B13">
            <v>0</v>
          </cell>
          <cell r="C13" t="str">
            <v>Chêne-Bougeries°</v>
          </cell>
          <cell r="D13">
            <v>6673</v>
          </cell>
          <cell r="E13">
            <v>3928</v>
          </cell>
          <cell r="F13">
            <v>3928</v>
          </cell>
          <cell r="G13">
            <v>8</v>
          </cell>
          <cell r="H13">
            <v>58.86</v>
          </cell>
          <cell r="I13">
            <v>1086</v>
          </cell>
          <cell r="J13">
            <v>28.56</v>
          </cell>
          <cell r="K13">
            <v>2716</v>
          </cell>
          <cell r="L13">
            <v>71.44</v>
          </cell>
          <cell r="M13">
            <v>118</v>
          </cell>
          <cell r="N13">
            <v>3.01</v>
          </cell>
          <cell r="Q13">
            <v>2438</v>
          </cell>
          <cell r="R13">
            <v>63.67</v>
          </cell>
          <cell r="S13">
            <v>1391</v>
          </cell>
          <cell r="T13">
            <v>36.33</v>
          </cell>
          <cell r="U13">
            <v>91</v>
          </cell>
          <cell r="V13">
            <v>2.3199999999999998</v>
          </cell>
        </row>
        <row r="14">
          <cell r="B14">
            <v>1201</v>
          </cell>
          <cell r="C14" t="str">
            <v>Chêne-Bougeries-Centre</v>
          </cell>
          <cell r="D14">
            <v>5587</v>
          </cell>
          <cell r="E14">
            <v>3189</v>
          </cell>
          <cell r="F14">
            <v>3189</v>
          </cell>
          <cell r="G14">
            <v>6</v>
          </cell>
          <cell r="H14">
            <v>57.08</v>
          </cell>
          <cell r="I14">
            <v>934</v>
          </cell>
          <cell r="J14">
            <v>30.29</v>
          </cell>
          <cell r="K14">
            <v>2150</v>
          </cell>
          <cell r="L14">
            <v>69.709999999999994</v>
          </cell>
          <cell r="M14">
            <v>99</v>
          </cell>
          <cell r="N14">
            <v>3.11</v>
          </cell>
          <cell r="Q14">
            <v>1959</v>
          </cell>
          <cell r="R14">
            <v>63.01</v>
          </cell>
          <cell r="S14">
            <v>1150</v>
          </cell>
          <cell r="T14">
            <v>36.99</v>
          </cell>
          <cell r="U14">
            <v>74</v>
          </cell>
          <cell r="V14">
            <v>2.3199999999999998</v>
          </cell>
        </row>
        <row r="15">
          <cell r="B15">
            <v>1202</v>
          </cell>
          <cell r="C15" t="str">
            <v>Conches</v>
          </cell>
          <cell r="D15">
            <v>1086</v>
          </cell>
          <cell r="E15">
            <v>739</v>
          </cell>
          <cell r="F15">
            <v>739</v>
          </cell>
          <cell r="G15">
            <v>2</v>
          </cell>
          <cell r="H15">
            <v>68.05</v>
          </cell>
          <cell r="I15">
            <v>152</v>
          </cell>
          <cell r="J15">
            <v>21.17</v>
          </cell>
          <cell r="K15">
            <v>566</v>
          </cell>
          <cell r="L15">
            <v>78.83</v>
          </cell>
          <cell r="M15">
            <v>19</v>
          </cell>
          <cell r="N15">
            <v>2.58</v>
          </cell>
          <cell r="Q15">
            <v>479</v>
          </cell>
          <cell r="R15">
            <v>66.53</v>
          </cell>
          <cell r="S15">
            <v>241</v>
          </cell>
          <cell r="T15">
            <v>33.47</v>
          </cell>
          <cell r="U15">
            <v>17</v>
          </cell>
          <cell r="V15">
            <v>2.31</v>
          </cell>
        </row>
        <row r="16">
          <cell r="A16">
            <v>13</v>
          </cell>
          <cell r="B16">
            <v>0</v>
          </cell>
          <cell r="C16" t="str">
            <v>Chêne-Bourg</v>
          </cell>
          <cell r="D16">
            <v>4356</v>
          </cell>
          <cell r="E16">
            <v>2312</v>
          </cell>
          <cell r="F16">
            <v>2312</v>
          </cell>
          <cell r="G16">
            <v>6</v>
          </cell>
          <cell r="H16">
            <v>53.08</v>
          </cell>
          <cell r="I16">
            <v>953</v>
          </cell>
          <cell r="J16">
            <v>42.89</v>
          </cell>
          <cell r="K16">
            <v>1269</v>
          </cell>
          <cell r="L16">
            <v>57.11</v>
          </cell>
          <cell r="M16">
            <v>84</v>
          </cell>
          <cell r="N16">
            <v>3.64</v>
          </cell>
          <cell r="Q16">
            <v>1469</v>
          </cell>
          <cell r="R16">
            <v>65.52</v>
          </cell>
          <cell r="S16">
            <v>773</v>
          </cell>
          <cell r="T16">
            <v>34.479999999999997</v>
          </cell>
          <cell r="U16">
            <v>64</v>
          </cell>
          <cell r="V16">
            <v>2.78</v>
          </cell>
        </row>
        <row r="17">
          <cell r="A17">
            <v>14</v>
          </cell>
          <cell r="B17">
            <v>0</v>
          </cell>
          <cell r="C17" t="str">
            <v>Choulex</v>
          </cell>
          <cell r="D17">
            <v>738</v>
          </cell>
          <cell r="E17">
            <v>478</v>
          </cell>
          <cell r="F17">
            <v>478</v>
          </cell>
          <cell r="G17">
            <v>0</v>
          </cell>
          <cell r="H17">
            <v>64.77</v>
          </cell>
          <cell r="I17">
            <v>140</v>
          </cell>
          <cell r="J17">
            <v>30.37</v>
          </cell>
          <cell r="K17">
            <v>321</v>
          </cell>
          <cell r="L17">
            <v>69.63</v>
          </cell>
          <cell r="M17">
            <v>17</v>
          </cell>
          <cell r="N17">
            <v>3.56</v>
          </cell>
          <cell r="Q17">
            <v>320</v>
          </cell>
          <cell r="R17">
            <v>68.67</v>
          </cell>
          <cell r="S17">
            <v>146</v>
          </cell>
          <cell r="T17">
            <v>31.33</v>
          </cell>
          <cell r="U17">
            <v>12</v>
          </cell>
          <cell r="V17">
            <v>2.5099999999999998</v>
          </cell>
        </row>
        <row r="18">
          <cell r="A18">
            <v>15</v>
          </cell>
          <cell r="B18">
            <v>0</v>
          </cell>
          <cell r="C18" t="str">
            <v>Collex-Bossy</v>
          </cell>
          <cell r="D18">
            <v>891</v>
          </cell>
          <cell r="E18">
            <v>546</v>
          </cell>
          <cell r="F18">
            <v>546</v>
          </cell>
          <cell r="G18">
            <v>1</v>
          </cell>
          <cell r="H18">
            <v>61.28</v>
          </cell>
          <cell r="I18">
            <v>146</v>
          </cell>
          <cell r="J18">
            <v>27.81</v>
          </cell>
          <cell r="K18">
            <v>379</v>
          </cell>
          <cell r="L18">
            <v>72.19</v>
          </cell>
          <cell r="M18">
            <v>20</v>
          </cell>
          <cell r="N18">
            <v>3.67</v>
          </cell>
          <cell r="Q18">
            <v>351</v>
          </cell>
          <cell r="R18">
            <v>66.23</v>
          </cell>
          <cell r="S18">
            <v>179</v>
          </cell>
          <cell r="T18">
            <v>33.770000000000003</v>
          </cell>
          <cell r="U18">
            <v>15</v>
          </cell>
          <cell r="V18">
            <v>2.75</v>
          </cell>
        </row>
        <row r="19">
          <cell r="A19">
            <v>16</v>
          </cell>
          <cell r="B19">
            <v>0</v>
          </cell>
          <cell r="C19" t="str">
            <v>Collonge-Bellerive</v>
          </cell>
          <cell r="D19">
            <v>4751</v>
          </cell>
          <cell r="E19">
            <v>3093</v>
          </cell>
          <cell r="F19">
            <v>3093</v>
          </cell>
          <cell r="G19">
            <v>4</v>
          </cell>
          <cell r="H19">
            <v>65.099999999999994</v>
          </cell>
          <cell r="I19">
            <v>606</v>
          </cell>
          <cell r="J19">
            <v>20.059999999999999</v>
          </cell>
          <cell r="K19">
            <v>2415</v>
          </cell>
          <cell r="L19">
            <v>79.94</v>
          </cell>
          <cell r="M19">
            <v>68</v>
          </cell>
          <cell r="N19">
            <v>2.2000000000000002</v>
          </cell>
          <cell r="Q19">
            <v>1911</v>
          </cell>
          <cell r="R19">
            <v>63.24</v>
          </cell>
          <cell r="S19">
            <v>1111</v>
          </cell>
          <cell r="T19">
            <v>36.76</v>
          </cell>
          <cell r="U19">
            <v>67</v>
          </cell>
          <cell r="V19">
            <v>2.17</v>
          </cell>
        </row>
        <row r="20">
          <cell r="A20">
            <v>17</v>
          </cell>
          <cell r="B20">
            <v>0</v>
          </cell>
          <cell r="C20" t="str">
            <v>Cologny</v>
          </cell>
          <cell r="D20">
            <v>2998</v>
          </cell>
          <cell r="E20">
            <v>1826</v>
          </cell>
          <cell r="F20">
            <v>1826</v>
          </cell>
          <cell r="G20">
            <v>4</v>
          </cell>
          <cell r="H20">
            <v>60.91</v>
          </cell>
          <cell r="I20">
            <v>336</v>
          </cell>
          <cell r="J20">
            <v>18.93</v>
          </cell>
          <cell r="K20">
            <v>1439</v>
          </cell>
          <cell r="L20">
            <v>81.069999999999993</v>
          </cell>
          <cell r="M20">
            <v>47</v>
          </cell>
          <cell r="N20">
            <v>2.58</v>
          </cell>
          <cell r="Q20">
            <v>1090</v>
          </cell>
          <cell r="R20">
            <v>61</v>
          </cell>
          <cell r="S20">
            <v>697</v>
          </cell>
          <cell r="T20">
            <v>39</v>
          </cell>
          <cell r="U20">
            <v>35</v>
          </cell>
          <cell r="V20">
            <v>1.92</v>
          </cell>
        </row>
        <row r="21">
          <cell r="A21">
            <v>18</v>
          </cell>
          <cell r="B21">
            <v>0</v>
          </cell>
          <cell r="C21" t="str">
            <v>Confignon</v>
          </cell>
          <cell r="D21">
            <v>2989</v>
          </cell>
          <cell r="E21">
            <v>1835</v>
          </cell>
          <cell r="F21">
            <v>1835</v>
          </cell>
          <cell r="G21">
            <v>7</v>
          </cell>
          <cell r="H21">
            <v>61.39</v>
          </cell>
          <cell r="I21">
            <v>599</v>
          </cell>
          <cell r="J21">
            <v>34.39</v>
          </cell>
          <cell r="K21">
            <v>1143</v>
          </cell>
          <cell r="L21">
            <v>65.61</v>
          </cell>
          <cell r="M21">
            <v>86</v>
          </cell>
          <cell r="N21">
            <v>4.7</v>
          </cell>
          <cell r="Q21">
            <v>1228</v>
          </cell>
          <cell r="R21">
            <v>69.11</v>
          </cell>
          <cell r="S21">
            <v>549</v>
          </cell>
          <cell r="T21">
            <v>30.89</v>
          </cell>
          <cell r="U21">
            <v>51</v>
          </cell>
          <cell r="V21">
            <v>2.79</v>
          </cell>
        </row>
        <row r="22">
          <cell r="A22">
            <v>19</v>
          </cell>
          <cell r="B22">
            <v>0</v>
          </cell>
          <cell r="C22" t="str">
            <v>Corsier</v>
          </cell>
          <cell r="D22">
            <v>1260</v>
          </cell>
          <cell r="E22">
            <v>766</v>
          </cell>
          <cell r="F22">
            <v>766</v>
          </cell>
          <cell r="G22">
            <v>0</v>
          </cell>
          <cell r="H22">
            <v>60.79</v>
          </cell>
          <cell r="I22">
            <v>172</v>
          </cell>
          <cell r="J22">
            <v>22.93</v>
          </cell>
          <cell r="K22">
            <v>578</v>
          </cell>
          <cell r="L22">
            <v>77.069999999999993</v>
          </cell>
          <cell r="M22">
            <v>16</v>
          </cell>
          <cell r="N22">
            <v>2.09</v>
          </cell>
          <cell r="Q22">
            <v>458</v>
          </cell>
          <cell r="R22">
            <v>60.5</v>
          </cell>
          <cell r="S22">
            <v>299</v>
          </cell>
          <cell r="T22">
            <v>39.5</v>
          </cell>
          <cell r="U22">
            <v>9</v>
          </cell>
          <cell r="V22">
            <v>1.17</v>
          </cell>
        </row>
        <row r="23">
          <cell r="A23">
            <v>20</v>
          </cell>
          <cell r="B23">
            <v>0</v>
          </cell>
          <cell r="C23" t="str">
            <v>Dardagny</v>
          </cell>
          <cell r="D23">
            <v>1035</v>
          </cell>
          <cell r="E23">
            <v>565</v>
          </cell>
          <cell r="F23">
            <v>564</v>
          </cell>
          <cell r="G23">
            <v>3</v>
          </cell>
          <cell r="H23">
            <v>54.59</v>
          </cell>
          <cell r="I23">
            <v>206</v>
          </cell>
          <cell r="J23">
            <v>37.94</v>
          </cell>
          <cell r="K23">
            <v>337</v>
          </cell>
          <cell r="L23">
            <v>62.06</v>
          </cell>
          <cell r="M23">
            <v>18</v>
          </cell>
          <cell r="N23">
            <v>3.21</v>
          </cell>
          <cell r="Q23">
            <v>342</v>
          </cell>
          <cell r="R23">
            <v>62.3</v>
          </cell>
          <cell r="S23">
            <v>207</v>
          </cell>
          <cell r="T23">
            <v>37.700000000000003</v>
          </cell>
          <cell r="U23">
            <v>12</v>
          </cell>
          <cell r="V23">
            <v>2.14</v>
          </cell>
        </row>
        <row r="24">
          <cell r="A24">
            <v>21</v>
          </cell>
          <cell r="B24">
            <v>0</v>
          </cell>
          <cell r="C24" t="str">
            <v>Genève°°</v>
          </cell>
          <cell r="D24">
            <v>85920</v>
          </cell>
          <cell r="E24">
            <v>45275</v>
          </cell>
          <cell r="F24">
            <v>45267</v>
          </cell>
          <cell r="G24">
            <v>6</v>
          </cell>
          <cell r="H24">
            <v>52.69</v>
          </cell>
          <cell r="I24">
            <v>21314</v>
          </cell>
          <cell r="J24">
            <v>48.73</v>
          </cell>
          <cell r="K24">
            <v>22428</v>
          </cell>
          <cell r="L24">
            <v>51.27</v>
          </cell>
          <cell r="M24">
            <v>1519</v>
          </cell>
          <cell r="N24">
            <v>3.36</v>
          </cell>
          <cell r="Q24">
            <v>29504</v>
          </cell>
          <cell r="R24">
            <v>66.47</v>
          </cell>
          <cell r="S24">
            <v>14884</v>
          </cell>
          <cell r="T24">
            <v>33.53</v>
          </cell>
          <cell r="U24">
            <v>873</v>
          </cell>
          <cell r="V24">
            <v>1.93</v>
          </cell>
        </row>
        <row r="25">
          <cell r="B25">
            <v>2101</v>
          </cell>
          <cell r="C25" t="str">
            <v>Cité - Rive</v>
          </cell>
          <cell r="D25">
            <v>3179</v>
          </cell>
          <cell r="E25">
            <v>1714</v>
          </cell>
          <cell r="F25">
            <v>1714</v>
          </cell>
          <cell r="G25">
            <v>0</v>
          </cell>
          <cell r="H25">
            <v>53.92</v>
          </cell>
          <cell r="I25">
            <v>608</v>
          </cell>
          <cell r="J25">
            <v>36.409999999999997</v>
          </cell>
          <cell r="K25">
            <v>1062</v>
          </cell>
          <cell r="L25">
            <v>63.59</v>
          </cell>
          <cell r="M25">
            <v>44</v>
          </cell>
          <cell r="N25">
            <v>2.57</v>
          </cell>
          <cell r="Q25">
            <v>1069</v>
          </cell>
          <cell r="R25">
            <v>64.010000000000005</v>
          </cell>
          <cell r="S25">
            <v>601</v>
          </cell>
          <cell r="T25">
            <v>35.99</v>
          </cell>
          <cell r="U25">
            <v>44</v>
          </cell>
          <cell r="V25">
            <v>2.57</v>
          </cell>
        </row>
        <row r="26">
          <cell r="B26">
            <v>2102</v>
          </cell>
          <cell r="C26" t="str">
            <v>Pâquis</v>
          </cell>
          <cell r="D26">
            <v>4303</v>
          </cell>
          <cell r="E26">
            <v>2122</v>
          </cell>
          <cell r="F26">
            <v>2122</v>
          </cell>
          <cell r="G26">
            <v>0</v>
          </cell>
          <cell r="H26">
            <v>49.31</v>
          </cell>
          <cell r="I26">
            <v>1200</v>
          </cell>
          <cell r="J26">
            <v>58.22</v>
          </cell>
          <cell r="K26">
            <v>861</v>
          </cell>
          <cell r="L26">
            <v>41.78</v>
          </cell>
          <cell r="M26">
            <v>61</v>
          </cell>
          <cell r="N26">
            <v>2.87</v>
          </cell>
          <cell r="Q26">
            <v>1454</v>
          </cell>
          <cell r="R26">
            <v>69.8</v>
          </cell>
          <cell r="S26">
            <v>629</v>
          </cell>
          <cell r="T26">
            <v>30.2</v>
          </cell>
          <cell r="U26">
            <v>39</v>
          </cell>
          <cell r="V26">
            <v>1.84</v>
          </cell>
        </row>
        <row r="27">
          <cell r="B27">
            <v>2103</v>
          </cell>
          <cell r="C27" t="str">
            <v>Saint-Gervais</v>
          </cell>
          <cell r="D27">
            <v>2050</v>
          </cell>
          <cell r="E27">
            <v>1068</v>
          </cell>
          <cell r="F27">
            <v>1068</v>
          </cell>
          <cell r="G27">
            <v>1</v>
          </cell>
          <cell r="H27">
            <v>52.1</v>
          </cell>
          <cell r="I27">
            <v>575</v>
          </cell>
          <cell r="J27">
            <v>55.61</v>
          </cell>
          <cell r="K27">
            <v>459</v>
          </cell>
          <cell r="L27">
            <v>44.39</v>
          </cell>
          <cell r="M27">
            <v>33</v>
          </cell>
          <cell r="N27">
            <v>3.09</v>
          </cell>
          <cell r="Q27">
            <v>718</v>
          </cell>
          <cell r="R27">
            <v>68.58</v>
          </cell>
          <cell r="S27">
            <v>329</v>
          </cell>
          <cell r="T27">
            <v>31.42</v>
          </cell>
          <cell r="U27">
            <v>20</v>
          </cell>
          <cell r="V27">
            <v>1.87</v>
          </cell>
        </row>
        <row r="28">
          <cell r="B28">
            <v>2104</v>
          </cell>
          <cell r="C28" t="str">
            <v>Prairie-Délices</v>
          </cell>
          <cell r="D28">
            <v>4685</v>
          </cell>
          <cell r="E28">
            <v>2513</v>
          </cell>
          <cell r="F28">
            <v>2508</v>
          </cell>
          <cell r="G28">
            <v>0</v>
          </cell>
          <cell r="H28">
            <v>53.64</v>
          </cell>
          <cell r="I28">
            <v>1416</v>
          </cell>
          <cell r="J28">
            <v>58.63</v>
          </cell>
          <cell r="K28">
            <v>999</v>
          </cell>
          <cell r="L28">
            <v>41.37</v>
          </cell>
          <cell r="M28">
            <v>93</v>
          </cell>
          <cell r="N28">
            <v>3.71</v>
          </cell>
          <cell r="Q28">
            <v>1761</v>
          </cell>
          <cell r="R28">
            <v>71.61</v>
          </cell>
          <cell r="S28">
            <v>698</v>
          </cell>
          <cell r="T28">
            <v>28.39</v>
          </cell>
          <cell r="U28">
            <v>49</v>
          </cell>
          <cell r="V28">
            <v>1.95</v>
          </cell>
        </row>
        <row r="29">
          <cell r="B29">
            <v>2105</v>
          </cell>
          <cell r="C29" t="str">
            <v>Eaux-Vives - Lac</v>
          </cell>
          <cell r="D29">
            <v>4922</v>
          </cell>
          <cell r="E29">
            <v>2632</v>
          </cell>
          <cell r="F29">
            <v>2632</v>
          </cell>
          <cell r="G29">
            <v>0</v>
          </cell>
          <cell r="H29">
            <v>53.47</v>
          </cell>
          <cell r="I29">
            <v>1067</v>
          </cell>
          <cell r="J29">
            <v>41.76</v>
          </cell>
          <cell r="K29">
            <v>1488</v>
          </cell>
          <cell r="L29">
            <v>58.24</v>
          </cell>
          <cell r="M29">
            <v>77</v>
          </cell>
          <cell r="N29">
            <v>2.93</v>
          </cell>
          <cell r="Q29">
            <v>1761</v>
          </cell>
          <cell r="R29">
            <v>68.099999999999994</v>
          </cell>
          <cell r="S29">
            <v>825</v>
          </cell>
          <cell r="T29">
            <v>31.9</v>
          </cell>
          <cell r="U29">
            <v>46</v>
          </cell>
          <cell r="V29">
            <v>1.75</v>
          </cell>
        </row>
        <row r="30">
          <cell r="B30">
            <v>2106</v>
          </cell>
          <cell r="C30" t="str">
            <v>Eaux-Vives - Frontenex</v>
          </cell>
          <cell r="D30">
            <v>6736</v>
          </cell>
          <cell r="E30">
            <v>3606</v>
          </cell>
          <cell r="F30">
            <v>3606</v>
          </cell>
          <cell r="G30">
            <v>1</v>
          </cell>
          <cell r="H30">
            <v>53.53</v>
          </cell>
          <cell r="I30">
            <v>1527</v>
          </cell>
          <cell r="J30">
            <v>43.75</v>
          </cell>
          <cell r="K30">
            <v>1963</v>
          </cell>
          <cell r="L30">
            <v>56.25</v>
          </cell>
          <cell r="M30">
            <v>115</v>
          </cell>
          <cell r="N30">
            <v>3.19</v>
          </cell>
          <cell r="Q30">
            <v>2394</v>
          </cell>
          <cell r="R30">
            <v>67.650000000000006</v>
          </cell>
          <cell r="S30">
            <v>1145</v>
          </cell>
          <cell r="T30">
            <v>32.35</v>
          </cell>
          <cell r="U30">
            <v>66</v>
          </cell>
          <cell r="V30">
            <v>1.83</v>
          </cell>
        </row>
        <row r="31">
          <cell r="B31">
            <v>2107</v>
          </cell>
          <cell r="C31" t="str">
            <v>Florissant - Malagnou</v>
          </cell>
          <cell r="D31">
            <v>6187</v>
          </cell>
          <cell r="E31">
            <v>3669</v>
          </cell>
          <cell r="F31">
            <v>3669</v>
          </cell>
          <cell r="G31">
            <v>1</v>
          </cell>
          <cell r="H31">
            <v>59.3</v>
          </cell>
          <cell r="I31">
            <v>999</v>
          </cell>
          <cell r="J31">
            <v>27.97</v>
          </cell>
          <cell r="K31">
            <v>2573</v>
          </cell>
          <cell r="L31">
            <v>72.03</v>
          </cell>
          <cell r="M31">
            <v>96</v>
          </cell>
          <cell r="N31">
            <v>2.62</v>
          </cell>
          <cell r="Q31">
            <v>2221</v>
          </cell>
          <cell r="R31">
            <v>61.88</v>
          </cell>
          <cell r="S31">
            <v>1368</v>
          </cell>
          <cell r="T31">
            <v>38.119999999999997</v>
          </cell>
          <cell r="U31">
            <v>79</v>
          </cell>
          <cell r="V31">
            <v>2.15</v>
          </cell>
        </row>
        <row r="32">
          <cell r="B32">
            <v>2108</v>
          </cell>
          <cell r="C32" t="str">
            <v>Cluse - Roseraie</v>
          </cell>
          <cell r="D32">
            <v>4735</v>
          </cell>
          <cell r="E32">
            <v>2457</v>
          </cell>
          <cell r="F32">
            <v>2457</v>
          </cell>
          <cell r="G32">
            <v>0</v>
          </cell>
          <cell r="H32">
            <v>51.89</v>
          </cell>
          <cell r="I32">
            <v>1320</v>
          </cell>
          <cell r="J32">
            <v>55.98</v>
          </cell>
          <cell r="K32">
            <v>1038</v>
          </cell>
          <cell r="L32">
            <v>44.02</v>
          </cell>
          <cell r="M32">
            <v>99</v>
          </cell>
          <cell r="N32">
            <v>4.03</v>
          </cell>
          <cell r="Q32">
            <v>1745</v>
          </cell>
          <cell r="R32">
            <v>72.56</v>
          </cell>
          <cell r="S32">
            <v>660</v>
          </cell>
          <cell r="T32">
            <v>27.44</v>
          </cell>
          <cell r="U32">
            <v>52</v>
          </cell>
          <cell r="V32">
            <v>2.12</v>
          </cell>
        </row>
        <row r="33">
          <cell r="B33">
            <v>2109</v>
          </cell>
          <cell r="C33" t="str">
            <v>Acacias</v>
          </cell>
          <cell r="D33">
            <v>6226</v>
          </cell>
          <cell r="E33">
            <v>2964</v>
          </cell>
          <cell r="F33">
            <v>2964</v>
          </cell>
          <cell r="G33">
            <v>1</v>
          </cell>
          <cell r="H33">
            <v>47.61</v>
          </cell>
          <cell r="I33">
            <v>1661</v>
          </cell>
          <cell r="J33">
            <v>58.38</v>
          </cell>
          <cell r="K33">
            <v>1184</v>
          </cell>
          <cell r="L33">
            <v>41.62</v>
          </cell>
          <cell r="M33">
            <v>118</v>
          </cell>
          <cell r="N33">
            <v>3.98</v>
          </cell>
          <cell r="Q33">
            <v>2104</v>
          </cell>
          <cell r="R33">
            <v>72.45</v>
          </cell>
          <cell r="S33">
            <v>800</v>
          </cell>
          <cell r="T33">
            <v>27.55</v>
          </cell>
          <cell r="U33">
            <v>59</v>
          </cell>
          <cell r="V33">
            <v>1.99</v>
          </cell>
        </row>
        <row r="34">
          <cell r="B34">
            <v>2110</v>
          </cell>
          <cell r="C34" t="str">
            <v>Mail - Jonction</v>
          </cell>
          <cell r="D34">
            <v>5559</v>
          </cell>
          <cell r="E34">
            <v>2823</v>
          </cell>
          <cell r="F34">
            <v>2822</v>
          </cell>
          <cell r="G34">
            <v>0</v>
          </cell>
          <cell r="H34">
            <v>50.78</v>
          </cell>
          <cell r="I34">
            <v>1614</v>
          </cell>
          <cell r="J34">
            <v>59.43</v>
          </cell>
          <cell r="K34">
            <v>1102</v>
          </cell>
          <cell r="L34">
            <v>40.57</v>
          </cell>
          <cell r="M34">
            <v>106</v>
          </cell>
          <cell r="N34">
            <v>3.76</v>
          </cell>
          <cell r="Q34">
            <v>2029</v>
          </cell>
          <cell r="R34">
            <v>73.09</v>
          </cell>
          <cell r="S34">
            <v>747</v>
          </cell>
          <cell r="T34">
            <v>26.91</v>
          </cell>
          <cell r="U34">
            <v>46</v>
          </cell>
          <cell r="V34">
            <v>1.63</v>
          </cell>
        </row>
        <row r="35">
          <cell r="B35">
            <v>2111</v>
          </cell>
          <cell r="C35" t="str">
            <v>Servette - Grand-Pré</v>
          </cell>
          <cell r="D35">
            <v>4785</v>
          </cell>
          <cell r="E35">
            <v>2266</v>
          </cell>
          <cell r="F35">
            <v>2265</v>
          </cell>
          <cell r="G35">
            <v>1</v>
          </cell>
          <cell r="H35">
            <v>47.36</v>
          </cell>
          <cell r="I35">
            <v>1166</v>
          </cell>
          <cell r="J35">
            <v>53.73</v>
          </cell>
          <cell r="K35">
            <v>1004</v>
          </cell>
          <cell r="L35">
            <v>46.27</v>
          </cell>
          <cell r="M35">
            <v>94</v>
          </cell>
          <cell r="N35">
            <v>4.1500000000000004</v>
          </cell>
          <cell r="Q35">
            <v>1358</v>
          </cell>
          <cell r="R35">
            <v>61.31</v>
          </cell>
          <cell r="S35">
            <v>857</v>
          </cell>
          <cell r="T35">
            <v>38.69</v>
          </cell>
          <cell r="U35">
            <v>49</v>
          </cell>
          <cell r="V35">
            <v>2.16</v>
          </cell>
        </row>
        <row r="36">
          <cell r="B36">
            <v>2112</v>
          </cell>
          <cell r="C36" t="str">
            <v>Prieuré - Sécheron</v>
          </cell>
          <cell r="D36">
            <v>3032</v>
          </cell>
          <cell r="E36">
            <v>1584</v>
          </cell>
          <cell r="F36">
            <v>1584</v>
          </cell>
          <cell r="G36">
            <v>0</v>
          </cell>
          <cell r="H36">
            <v>52.24</v>
          </cell>
          <cell r="I36">
            <v>779</v>
          </cell>
          <cell r="J36">
            <v>50.92</v>
          </cell>
          <cell r="K36">
            <v>751</v>
          </cell>
          <cell r="L36">
            <v>49.08</v>
          </cell>
          <cell r="M36">
            <v>54</v>
          </cell>
          <cell r="N36">
            <v>3.41</v>
          </cell>
          <cell r="Q36">
            <v>978</v>
          </cell>
          <cell r="R36">
            <v>62.69</v>
          </cell>
          <cell r="S36">
            <v>582</v>
          </cell>
          <cell r="T36">
            <v>37.31</v>
          </cell>
          <cell r="U36">
            <v>24</v>
          </cell>
          <cell r="V36">
            <v>1.52</v>
          </cell>
        </row>
        <row r="37">
          <cell r="B37">
            <v>2113</v>
          </cell>
          <cell r="C37" t="str">
            <v>Saint-Jean</v>
          </cell>
          <cell r="D37">
            <v>8023</v>
          </cell>
          <cell r="E37">
            <v>4174</v>
          </cell>
          <cell r="F37">
            <v>4174</v>
          </cell>
          <cell r="G37">
            <v>1</v>
          </cell>
          <cell r="H37">
            <v>52.03</v>
          </cell>
          <cell r="I37">
            <v>2200</v>
          </cell>
          <cell r="J37">
            <v>54.96</v>
          </cell>
          <cell r="K37">
            <v>1803</v>
          </cell>
          <cell r="L37">
            <v>45.04</v>
          </cell>
          <cell r="M37">
            <v>170</v>
          </cell>
          <cell r="N37">
            <v>4.07</v>
          </cell>
          <cell r="Q37">
            <v>2822</v>
          </cell>
          <cell r="R37">
            <v>68.95</v>
          </cell>
          <cell r="S37">
            <v>1271</v>
          </cell>
          <cell r="T37">
            <v>31.05</v>
          </cell>
          <cell r="U37">
            <v>80</v>
          </cell>
          <cell r="V37">
            <v>1.92</v>
          </cell>
        </row>
        <row r="38">
          <cell r="B38">
            <v>2114</v>
          </cell>
          <cell r="C38" t="str">
            <v>Les Crêts</v>
          </cell>
          <cell r="D38">
            <v>6378</v>
          </cell>
          <cell r="E38">
            <v>3501</v>
          </cell>
          <cell r="F38">
            <v>3501</v>
          </cell>
          <cell r="G38">
            <v>0</v>
          </cell>
          <cell r="H38">
            <v>54.89</v>
          </cell>
          <cell r="I38">
            <v>1495</v>
          </cell>
          <cell r="J38">
            <v>43.93</v>
          </cell>
          <cell r="K38">
            <v>1908</v>
          </cell>
          <cell r="L38">
            <v>56.07</v>
          </cell>
          <cell r="M38">
            <v>98</v>
          </cell>
          <cell r="N38">
            <v>2.8</v>
          </cell>
          <cell r="Q38">
            <v>2036</v>
          </cell>
          <cell r="R38">
            <v>59.27</v>
          </cell>
          <cell r="S38">
            <v>1399</v>
          </cell>
          <cell r="T38">
            <v>40.729999999999997</v>
          </cell>
          <cell r="U38">
            <v>66</v>
          </cell>
          <cell r="V38">
            <v>1.89</v>
          </cell>
        </row>
        <row r="39">
          <cell r="B39">
            <v>2115</v>
          </cell>
          <cell r="C39" t="str">
            <v>Cropettes - Vidollet</v>
          </cell>
          <cell r="D39">
            <v>3616</v>
          </cell>
          <cell r="E39">
            <v>1960</v>
          </cell>
          <cell r="F39">
            <v>1960</v>
          </cell>
          <cell r="G39">
            <v>0</v>
          </cell>
          <cell r="H39">
            <v>54.2</v>
          </cell>
          <cell r="I39">
            <v>1103</v>
          </cell>
          <cell r="J39">
            <v>58.48</v>
          </cell>
          <cell r="K39">
            <v>783</v>
          </cell>
          <cell r="L39">
            <v>41.52</v>
          </cell>
          <cell r="M39">
            <v>74</v>
          </cell>
          <cell r="N39">
            <v>3.78</v>
          </cell>
          <cell r="Q39">
            <v>1311</v>
          </cell>
          <cell r="R39">
            <v>68.14</v>
          </cell>
          <cell r="S39">
            <v>613</v>
          </cell>
          <cell r="T39">
            <v>31.86</v>
          </cell>
          <cell r="U39">
            <v>36</v>
          </cell>
          <cell r="V39">
            <v>1.84</v>
          </cell>
        </row>
        <row r="40">
          <cell r="B40">
            <v>2116</v>
          </cell>
          <cell r="C40" t="str">
            <v>Vieusseux</v>
          </cell>
          <cell r="D40">
            <v>5585</v>
          </cell>
          <cell r="E40">
            <v>2811</v>
          </cell>
          <cell r="F40">
            <v>2810</v>
          </cell>
          <cell r="G40">
            <v>0</v>
          </cell>
          <cell r="H40">
            <v>50.33</v>
          </cell>
          <cell r="I40">
            <v>1473</v>
          </cell>
          <cell r="J40">
            <v>54.25</v>
          </cell>
          <cell r="K40">
            <v>1242</v>
          </cell>
          <cell r="L40">
            <v>45.75</v>
          </cell>
          <cell r="M40">
            <v>95</v>
          </cell>
          <cell r="N40">
            <v>3.38</v>
          </cell>
          <cell r="Q40">
            <v>1658</v>
          </cell>
          <cell r="R40">
            <v>60.18</v>
          </cell>
          <cell r="S40">
            <v>1097</v>
          </cell>
          <cell r="T40">
            <v>39.82</v>
          </cell>
          <cell r="U40">
            <v>55</v>
          </cell>
          <cell r="V40">
            <v>1.96</v>
          </cell>
        </row>
        <row r="41">
          <cell r="B41">
            <v>2117</v>
          </cell>
          <cell r="C41" t="str">
            <v>Champel</v>
          </cell>
          <cell r="D41">
            <v>5919</v>
          </cell>
          <cell r="E41">
            <v>3411</v>
          </cell>
          <cell r="F41">
            <v>3411</v>
          </cell>
          <cell r="G41">
            <v>0</v>
          </cell>
          <cell r="H41">
            <v>57.63</v>
          </cell>
          <cell r="I41">
            <v>1111</v>
          </cell>
          <cell r="J41">
            <v>33.47</v>
          </cell>
          <cell r="K41">
            <v>2208</v>
          </cell>
          <cell r="L41">
            <v>66.53</v>
          </cell>
          <cell r="M41">
            <v>92</v>
          </cell>
          <cell r="N41">
            <v>2.7</v>
          </cell>
          <cell r="Q41">
            <v>2085</v>
          </cell>
          <cell r="R41">
            <v>62.28</v>
          </cell>
          <cell r="S41">
            <v>1263</v>
          </cell>
          <cell r="T41">
            <v>37.72</v>
          </cell>
          <cell r="U41">
            <v>63</v>
          </cell>
          <cell r="V41">
            <v>1.85</v>
          </cell>
        </row>
        <row r="42">
          <cell r="A42">
            <v>22</v>
          </cell>
          <cell r="B42">
            <v>0</v>
          </cell>
          <cell r="C42" t="str">
            <v>Genthod</v>
          </cell>
          <cell r="D42">
            <v>1546</v>
          </cell>
          <cell r="E42">
            <v>992</v>
          </cell>
          <cell r="F42">
            <v>992</v>
          </cell>
          <cell r="G42">
            <v>3</v>
          </cell>
          <cell r="H42">
            <v>64.17</v>
          </cell>
          <cell r="I42">
            <v>260</v>
          </cell>
          <cell r="J42">
            <v>27.4</v>
          </cell>
          <cell r="K42">
            <v>689</v>
          </cell>
          <cell r="L42">
            <v>72.599999999999994</v>
          </cell>
          <cell r="M42">
            <v>40</v>
          </cell>
          <cell r="N42">
            <v>4.04</v>
          </cell>
          <cell r="Q42">
            <v>563</v>
          </cell>
          <cell r="R42">
            <v>58.1</v>
          </cell>
          <cell r="S42">
            <v>406</v>
          </cell>
          <cell r="T42">
            <v>41.9</v>
          </cell>
          <cell r="U42">
            <v>20</v>
          </cell>
          <cell r="V42">
            <v>2.02</v>
          </cell>
        </row>
        <row r="43">
          <cell r="A43">
            <v>23</v>
          </cell>
          <cell r="B43">
            <v>0</v>
          </cell>
          <cell r="C43" t="str">
            <v>Grand-Saconnex°</v>
          </cell>
          <cell r="D43">
            <v>5545</v>
          </cell>
          <cell r="E43">
            <v>2862</v>
          </cell>
          <cell r="F43">
            <v>2861</v>
          </cell>
          <cell r="G43">
            <v>13</v>
          </cell>
          <cell r="H43">
            <v>51.61</v>
          </cell>
          <cell r="I43">
            <v>1124</v>
          </cell>
          <cell r="J43">
            <v>40.700000000000003</v>
          </cell>
          <cell r="K43">
            <v>1638</v>
          </cell>
          <cell r="L43">
            <v>59.3</v>
          </cell>
          <cell r="M43">
            <v>86</v>
          </cell>
          <cell r="N43">
            <v>3.02</v>
          </cell>
          <cell r="Q43">
            <v>1605</v>
          </cell>
          <cell r="R43">
            <v>57.61</v>
          </cell>
          <cell r="S43">
            <v>1181</v>
          </cell>
          <cell r="T43">
            <v>42.39</v>
          </cell>
          <cell r="U43">
            <v>62</v>
          </cell>
          <cell r="V43">
            <v>2.1800000000000002</v>
          </cell>
        </row>
        <row r="44">
          <cell r="A44">
            <v>24</v>
          </cell>
          <cell r="B44">
            <v>0</v>
          </cell>
          <cell r="C44" t="str">
            <v>Gy</v>
          </cell>
          <cell r="D44">
            <v>313</v>
          </cell>
          <cell r="E44">
            <v>206</v>
          </cell>
          <cell r="F44">
            <v>206</v>
          </cell>
          <cell r="G44">
            <v>0</v>
          </cell>
          <cell r="H44">
            <v>65.81</v>
          </cell>
          <cell r="I44">
            <v>47</v>
          </cell>
          <cell r="J44">
            <v>23.86</v>
          </cell>
          <cell r="K44">
            <v>150</v>
          </cell>
          <cell r="L44">
            <v>76.14</v>
          </cell>
          <cell r="M44">
            <v>9</v>
          </cell>
          <cell r="N44">
            <v>4.37</v>
          </cell>
          <cell r="Q44">
            <v>132</v>
          </cell>
          <cell r="R44">
            <v>67.010000000000005</v>
          </cell>
          <cell r="S44">
            <v>65</v>
          </cell>
          <cell r="T44">
            <v>32.99</v>
          </cell>
          <cell r="U44">
            <v>9</v>
          </cell>
          <cell r="V44">
            <v>4.37</v>
          </cell>
        </row>
        <row r="45">
          <cell r="A45">
            <v>25</v>
          </cell>
          <cell r="B45">
            <v>0</v>
          </cell>
          <cell r="C45" t="str">
            <v>Hermance</v>
          </cell>
          <cell r="D45">
            <v>627</v>
          </cell>
          <cell r="E45">
            <v>392</v>
          </cell>
          <cell r="F45">
            <v>392</v>
          </cell>
          <cell r="G45">
            <v>0</v>
          </cell>
          <cell r="H45">
            <v>62.52</v>
          </cell>
          <cell r="I45">
            <v>96</v>
          </cell>
          <cell r="J45">
            <v>26.09</v>
          </cell>
          <cell r="K45">
            <v>272</v>
          </cell>
          <cell r="L45">
            <v>73.91</v>
          </cell>
          <cell r="M45">
            <v>24</v>
          </cell>
          <cell r="N45">
            <v>6.12</v>
          </cell>
          <cell r="Q45">
            <v>257</v>
          </cell>
          <cell r="R45">
            <v>66.069999999999993</v>
          </cell>
          <cell r="S45">
            <v>132</v>
          </cell>
          <cell r="T45">
            <v>33.93</v>
          </cell>
          <cell r="U45">
            <v>3</v>
          </cell>
          <cell r="V45">
            <v>0.77</v>
          </cell>
        </row>
        <row r="46">
          <cell r="A46">
            <v>26</v>
          </cell>
          <cell r="B46">
            <v>0</v>
          </cell>
          <cell r="C46" t="str">
            <v>Jussy</v>
          </cell>
          <cell r="D46">
            <v>798</v>
          </cell>
          <cell r="E46">
            <v>507</v>
          </cell>
          <cell r="F46">
            <v>507</v>
          </cell>
          <cell r="G46">
            <v>0</v>
          </cell>
          <cell r="H46">
            <v>63.53</v>
          </cell>
          <cell r="I46">
            <v>104</v>
          </cell>
          <cell r="J46">
            <v>21.05</v>
          </cell>
          <cell r="K46">
            <v>390</v>
          </cell>
          <cell r="L46">
            <v>78.95</v>
          </cell>
          <cell r="M46">
            <v>13</v>
          </cell>
          <cell r="N46">
            <v>2.56</v>
          </cell>
          <cell r="Q46">
            <v>331</v>
          </cell>
          <cell r="R46">
            <v>67.83</v>
          </cell>
          <cell r="S46">
            <v>157</v>
          </cell>
          <cell r="T46">
            <v>32.17</v>
          </cell>
          <cell r="U46">
            <v>19</v>
          </cell>
          <cell r="V46">
            <v>3.75</v>
          </cell>
        </row>
        <row r="47">
          <cell r="A47">
            <v>27</v>
          </cell>
          <cell r="B47">
            <v>0</v>
          </cell>
          <cell r="C47" t="str">
            <v>Laconnex</v>
          </cell>
          <cell r="D47">
            <v>488</v>
          </cell>
          <cell r="E47">
            <v>329</v>
          </cell>
          <cell r="F47">
            <v>329</v>
          </cell>
          <cell r="G47">
            <v>0</v>
          </cell>
          <cell r="H47">
            <v>67.42</v>
          </cell>
          <cell r="I47">
            <v>77</v>
          </cell>
          <cell r="J47">
            <v>24.14</v>
          </cell>
          <cell r="K47">
            <v>242</v>
          </cell>
          <cell r="L47">
            <v>75.86</v>
          </cell>
          <cell r="M47">
            <v>10</v>
          </cell>
          <cell r="N47">
            <v>3.04</v>
          </cell>
          <cell r="Q47">
            <v>224</v>
          </cell>
          <cell r="R47">
            <v>70</v>
          </cell>
          <cell r="S47">
            <v>96</v>
          </cell>
          <cell r="T47">
            <v>30</v>
          </cell>
          <cell r="U47">
            <v>9</v>
          </cell>
          <cell r="V47">
            <v>2.74</v>
          </cell>
        </row>
        <row r="48">
          <cell r="A48">
            <v>28</v>
          </cell>
          <cell r="B48">
            <v>0</v>
          </cell>
          <cell r="C48" t="str">
            <v>Lancy°</v>
          </cell>
          <cell r="D48">
            <v>17185</v>
          </cell>
          <cell r="E48">
            <v>8539</v>
          </cell>
          <cell r="F48">
            <v>8536</v>
          </cell>
          <cell r="G48">
            <v>16</v>
          </cell>
          <cell r="H48">
            <v>49.69</v>
          </cell>
          <cell r="I48">
            <v>3694</v>
          </cell>
          <cell r="J48">
            <v>45.15</v>
          </cell>
          <cell r="K48">
            <v>4488</v>
          </cell>
          <cell r="L48">
            <v>54.85</v>
          </cell>
          <cell r="M48">
            <v>338</v>
          </cell>
          <cell r="N48">
            <v>3.97</v>
          </cell>
          <cell r="Q48">
            <v>5276</v>
          </cell>
          <cell r="R48">
            <v>63.1</v>
          </cell>
          <cell r="S48">
            <v>3085</v>
          </cell>
          <cell r="T48">
            <v>36.9</v>
          </cell>
          <cell r="U48">
            <v>159</v>
          </cell>
          <cell r="V48">
            <v>1.87</v>
          </cell>
        </row>
        <row r="49">
          <cell r="B49">
            <v>2801</v>
          </cell>
          <cell r="C49" t="str">
            <v>Grand-Lancy</v>
          </cell>
          <cell r="D49">
            <v>8247</v>
          </cell>
          <cell r="E49">
            <v>4099</v>
          </cell>
          <cell r="F49">
            <v>4097</v>
          </cell>
          <cell r="G49">
            <v>5</v>
          </cell>
          <cell r="H49">
            <v>49.7</v>
          </cell>
          <cell r="I49">
            <v>1722</v>
          </cell>
          <cell r="J49">
            <v>43.85</v>
          </cell>
          <cell r="K49">
            <v>2205</v>
          </cell>
          <cell r="L49">
            <v>56.15</v>
          </cell>
          <cell r="M49">
            <v>165</v>
          </cell>
          <cell r="N49">
            <v>4.03</v>
          </cell>
          <cell r="Q49">
            <v>2584</v>
          </cell>
          <cell r="R49">
            <v>64.34</v>
          </cell>
          <cell r="S49">
            <v>1432</v>
          </cell>
          <cell r="T49">
            <v>35.659999999999997</v>
          </cell>
          <cell r="U49">
            <v>76</v>
          </cell>
          <cell r="V49">
            <v>1.86</v>
          </cell>
        </row>
        <row r="50">
          <cell r="B50">
            <v>2802</v>
          </cell>
          <cell r="C50" t="str">
            <v>Petit-Lancy</v>
          </cell>
          <cell r="D50">
            <v>8938</v>
          </cell>
          <cell r="E50">
            <v>4440</v>
          </cell>
          <cell r="F50">
            <v>4439</v>
          </cell>
          <cell r="G50">
            <v>11</v>
          </cell>
          <cell r="H50">
            <v>49.68</v>
          </cell>
          <cell r="I50">
            <v>1972</v>
          </cell>
          <cell r="J50">
            <v>46.35</v>
          </cell>
          <cell r="K50">
            <v>2283</v>
          </cell>
          <cell r="L50">
            <v>53.65</v>
          </cell>
          <cell r="M50">
            <v>173</v>
          </cell>
          <cell r="N50">
            <v>3.91</v>
          </cell>
          <cell r="Q50">
            <v>2692</v>
          </cell>
          <cell r="R50">
            <v>61.96</v>
          </cell>
          <cell r="S50">
            <v>1653</v>
          </cell>
          <cell r="T50">
            <v>38.04</v>
          </cell>
          <cell r="U50">
            <v>83</v>
          </cell>
          <cell r="V50">
            <v>1.87</v>
          </cell>
        </row>
        <row r="51">
          <cell r="A51">
            <v>29</v>
          </cell>
          <cell r="B51">
            <v>0</v>
          </cell>
          <cell r="C51" t="str">
            <v>Meinier</v>
          </cell>
          <cell r="D51">
            <v>1330</v>
          </cell>
          <cell r="E51">
            <v>818</v>
          </cell>
          <cell r="F51">
            <v>818</v>
          </cell>
          <cell r="G51">
            <v>1</v>
          </cell>
          <cell r="H51">
            <v>61.5</v>
          </cell>
          <cell r="I51">
            <v>265</v>
          </cell>
          <cell r="J51">
            <v>33.590000000000003</v>
          </cell>
          <cell r="K51">
            <v>524</v>
          </cell>
          <cell r="L51">
            <v>66.41</v>
          </cell>
          <cell r="M51">
            <v>28</v>
          </cell>
          <cell r="N51">
            <v>3.43</v>
          </cell>
          <cell r="Q51">
            <v>521</v>
          </cell>
          <cell r="R51">
            <v>65.209999999999994</v>
          </cell>
          <cell r="S51">
            <v>278</v>
          </cell>
          <cell r="T51">
            <v>34.79</v>
          </cell>
          <cell r="U51">
            <v>18</v>
          </cell>
          <cell r="V51">
            <v>2.2000000000000002</v>
          </cell>
        </row>
        <row r="52">
          <cell r="A52">
            <v>30</v>
          </cell>
          <cell r="B52">
            <v>0</v>
          </cell>
          <cell r="C52" t="str">
            <v>Meyrin°</v>
          </cell>
          <cell r="D52">
            <v>11377</v>
          </cell>
          <cell r="E52">
            <v>5341</v>
          </cell>
          <cell r="F52">
            <v>5341</v>
          </cell>
          <cell r="G52">
            <v>10</v>
          </cell>
          <cell r="H52">
            <v>46.95</v>
          </cell>
          <cell r="I52">
            <v>2347</v>
          </cell>
          <cell r="J52">
            <v>45.57</v>
          </cell>
          <cell r="K52">
            <v>2803</v>
          </cell>
          <cell r="L52">
            <v>54.43</v>
          </cell>
          <cell r="M52">
            <v>181</v>
          </cell>
          <cell r="N52">
            <v>3.4</v>
          </cell>
          <cell r="Q52">
            <v>2963</v>
          </cell>
          <cell r="R52">
            <v>56.71</v>
          </cell>
          <cell r="S52">
            <v>2262</v>
          </cell>
          <cell r="T52">
            <v>43.29</v>
          </cell>
          <cell r="U52">
            <v>106</v>
          </cell>
          <cell r="V52">
            <v>1.99</v>
          </cell>
        </row>
        <row r="53">
          <cell r="A53">
            <v>31</v>
          </cell>
          <cell r="B53">
            <v>0</v>
          </cell>
          <cell r="C53" t="str">
            <v>Onex°</v>
          </cell>
          <cell r="D53">
            <v>9568</v>
          </cell>
          <cell r="E53">
            <v>4772</v>
          </cell>
          <cell r="F53">
            <v>4772</v>
          </cell>
          <cell r="G53">
            <v>8</v>
          </cell>
          <cell r="H53">
            <v>49.87</v>
          </cell>
          <cell r="I53">
            <v>2063</v>
          </cell>
          <cell r="J53">
            <v>44.98</v>
          </cell>
          <cell r="K53">
            <v>2523</v>
          </cell>
          <cell r="L53">
            <v>55.02</v>
          </cell>
          <cell r="M53">
            <v>178</v>
          </cell>
          <cell r="N53">
            <v>3.74</v>
          </cell>
          <cell r="Q53">
            <v>2807</v>
          </cell>
          <cell r="R53">
            <v>60.44</v>
          </cell>
          <cell r="S53">
            <v>1837</v>
          </cell>
          <cell r="T53">
            <v>39.56</v>
          </cell>
          <cell r="U53">
            <v>120</v>
          </cell>
          <cell r="V53">
            <v>2.52</v>
          </cell>
        </row>
        <row r="54">
          <cell r="A54">
            <v>32</v>
          </cell>
          <cell r="B54">
            <v>0</v>
          </cell>
          <cell r="C54" t="str">
            <v>Perly-Certoux</v>
          </cell>
          <cell r="D54">
            <v>1874</v>
          </cell>
          <cell r="E54">
            <v>1060</v>
          </cell>
          <cell r="F54">
            <v>1060</v>
          </cell>
          <cell r="G54">
            <v>2</v>
          </cell>
          <cell r="H54">
            <v>56.56</v>
          </cell>
          <cell r="I54">
            <v>354</v>
          </cell>
          <cell r="J54">
            <v>34.81</v>
          </cell>
          <cell r="K54">
            <v>663</v>
          </cell>
          <cell r="L54">
            <v>65.19</v>
          </cell>
          <cell r="M54">
            <v>41</v>
          </cell>
          <cell r="N54">
            <v>3.88</v>
          </cell>
          <cell r="Q54">
            <v>695</v>
          </cell>
          <cell r="R54">
            <v>66.7</v>
          </cell>
          <cell r="S54">
            <v>347</v>
          </cell>
          <cell r="T54">
            <v>33.299999999999997</v>
          </cell>
          <cell r="U54">
            <v>16</v>
          </cell>
          <cell r="V54">
            <v>1.51</v>
          </cell>
        </row>
        <row r="55">
          <cell r="A55">
            <v>33</v>
          </cell>
          <cell r="B55">
            <v>0</v>
          </cell>
          <cell r="C55" t="str">
            <v>Plan-les-Ouates°</v>
          </cell>
          <cell r="D55">
            <v>6801</v>
          </cell>
          <cell r="E55">
            <v>3915</v>
          </cell>
          <cell r="F55">
            <v>3915</v>
          </cell>
          <cell r="G55">
            <v>8</v>
          </cell>
          <cell r="H55">
            <v>57.57</v>
          </cell>
          <cell r="I55">
            <v>1302</v>
          </cell>
          <cell r="J55">
            <v>34.659999999999997</v>
          </cell>
          <cell r="K55">
            <v>2455</v>
          </cell>
          <cell r="L55">
            <v>65.34</v>
          </cell>
          <cell r="M55">
            <v>150</v>
          </cell>
          <cell r="N55">
            <v>3.84</v>
          </cell>
          <cell r="Q55">
            <v>2612</v>
          </cell>
          <cell r="R55">
            <v>68.22</v>
          </cell>
          <cell r="S55">
            <v>1217</v>
          </cell>
          <cell r="T55">
            <v>31.78</v>
          </cell>
          <cell r="U55">
            <v>78</v>
          </cell>
          <cell r="V55">
            <v>2</v>
          </cell>
        </row>
        <row r="56">
          <cell r="A56">
            <v>34</v>
          </cell>
          <cell r="B56">
            <v>0</v>
          </cell>
          <cell r="C56" t="str">
            <v>Pregny-Chambésy</v>
          </cell>
          <cell r="D56">
            <v>1514</v>
          </cell>
          <cell r="E56">
            <v>940</v>
          </cell>
          <cell r="F56">
            <v>940</v>
          </cell>
          <cell r="G56">
            <v>0</v>
          </cell>
          <cell r="H56">
            <v>62.09</v>
          </cell>
          <cell r="I56">
            <v>241</v>
          </cell>
          <cell r="J56">
            <v>26.31</v>
          </cell>
          <cell r="K56">
            <v>675</v>
          </cell>
          <cell r="L56">
            <v>73.69</v>
          </cell>
          <cell r="M56">
            <v>24</v>
          </cell>
          <cell r="N56">
            <v>2.5499999999999998</v>
          </cell>
          <cell r="Q56">
            <v>574</v>
          </cell>
          <cell r="R56">
            <v>62.12</v>
          </cell>
          <cell r="S56">
            <v>350</v>
          </cell>
          <cell r="T56">
            <v>37.880000000000003</v>
          </cell>
          <cell r="U56">
            <v>16</v>
          </cell>
          <cell r="V56">
            <v>1.7</v>
          </cell>
        </row>
        <row r="57">
          <cell r="A57">
            <v>35</v>
          </cell>
          <cell r="B57">
            <v>0</v>
          </cell>
          <cell r="C57" t="str">
            <v>Presinge</v>
          </cell>
          <cell r="D57">
            <v>464</v>
          </cell>
          <cell r="E57">
            <v>277</v>
          </cell>
          <cell r="F57">
            <v>277</v>
          </cell>
          <cell r="G57">
            <v>0</v>
          </cell>
          <cell r="H57">
            <v>59.7</v>
          </cell>
          <cell r="I57">
            <v>76</v>
          </cell>
          <cell r="J57">
            <v>28.36</v>
          </cell>
          <cell r="K57">
            <v>192</v>
          </cell>
          <cell r="L57">
            <v>71.64</v>
          </cell>
          <cell r="M57">
            <v>9</v>
          </cell>
          <cell r="N57">
            <v>3.25</v>
          </cell>
          <cell r="Q57">
            <v>173</v>
          </cell>
          <cell r="R57">
            <v>67.05</v>
          </cell>
          <cell r="S57">
            <v>85</v>
          </cell>
          <cell r="T57">
            <v>32.950000000000003</v>
          </cell>
          <cell r="U57">
            <v>19</v>
          </cell>
          <cell r="V57">
            <v>6.86</v>
          </cell>
        </row>
        <row r="58">
          <cell r="A58">
            <v>36</v>
          </cell>
          <cell r="B58">
            <v>0</v>
          </cell>
          <cell r="C58" t="str">
            <v>Puplinge</v>
          </cell>
          <cell r="D58">
            <v>1491</v>
          </cell>
          <cell r="E58">
            <v>899</v>
          </cell>
          <cell r="F58">
            <v>899</v>
          </cell>
          <cell r="G58">
            <v>0</v>
          </cell>
          <cell r="H58">
            <v>60.3</v>
          </cell>
          <cell r="I58">
            <v>316</v>
          </cell>
          <cell r="J58">
            <v>36.36</v>
          </cell>
          <cell r="K58">
            <v>553</v>
          </cell>
          <cell r="L58">
            <v>63.64</v>
          </cell>
          <cell r="M58">
            <v>30</v>
          </cell>
          <cell r="N58">
            <v>3.34</v>
          </cell>
          <cell r="Q58">
            <v>602</v>
          </cell>
          <cell r="R58">
            <v>68.489999999999995</v>
          </cell>
          <cell r="S58">
            <v>277</v>
          </cell>
          <cell r="T58">
            <v>31.51</v>
          </cell>
          <cell r="U58">
            <v>20</v>
          </cell>
          <cell r="V58">
            <v>2.2200000000000002</v>
          </cell>
        </row>
        <row r="59">
          <cell r="A59">
            <v>37</v>
          </cell>
          <cell r="B59">
            <v>0</v>
          </cell>
          <cell r="C59" t="str">
            <v>Russin</v>
          </cell>
          <cell r="D59">
            <v>332</v>
          </cell>
          <cell r="E59">
            <v>232</v>
          </cell>
          <cell r="F59">
            <v>232</v>
          </cell>
          <cell r="G59">
            <v>0</v>
          </cell>
          <cell r="H59">
            <v>69.88</v>
          </cell>
          <cell r="I59">
            <v>78</v>
          </cell>
          <cell r="J59">
            <v>34.67</v>
          </cell>
          <cell r="K59">
            <v>147</v>
          </cell>
          <cell r="L59">
            <v>65.33</v>
          </cell>
          <cell r="M59">
            <v>7</v>
          </cell>
          <cell r="N59">
            <v>3.02</v>
          </cell>
          <cell r="Q59">
            <v>164</v>
          </cell>
          <cell r="R59">
            <v>70.69</v>
          </cell>
          <cell r="S59">
            <v>68</v>
          </cell>
          <cell r="T59">
            <v>29.31</v>
          </cell>
          <cell r="U59">
            <v>0</v>
          </cell>
          <cell r="V59">
            <v>0</v>
          </cell>
        </row>
        <row r="60">
          <cell r="A60">
            <v>38</v>
          </cell>
          <cell r="B60">
            <v>0</v>
          </cell>
          <cell r="C60" t="str">
            <v>Satigny</v>
          </cell>
          <cell r="D60">
            <v>2360</v>
          </cell>
          <cell r="E60">
            <v>1368</v>
          </cell>
          <cell r="F60">
            <v>1367</v>
          </cell>
          <cell r="G60">
            <v>0</v>
          </cell>
          <cell r="H60">
            <v>57.97</v>
          </cell>
          <cell r="I60">
            <v>444</v>
          </cell>
          <cell r="J60">
            <v>33.64</v>
          </cell>
          <cell r="K60">
            <v>876</v>
          </cell>
          <cell r="L60">
            <v>66.36</v>
          </cell>
          <cell r="M60">
            <v>47</v>
          </cell>
          <cell r="N60">
            <v>3.44</v>
          </cell>
          <cell r="Q60">
            <v>911</v>
          </cell>
          <cell r="R60">
            <v>68.599999999999994</v>
          </cell>
          <cell r="S60">
            <v>417</v>
          </cell>
          <cell r="T60">
            <v>31.4</v>
          </cell>
          <cell r="U60">
            <v>39</v>
          </cell>
          <cell r="V60">
            <v>2.85</v>
          </cell>
        </row>
        <row r="61">
          <cell r="A61">
            <v>39</v>
          </cell>
          <cell r="B61">
            <v>0</v>
          </cell>
          <cell r="C61" t="str">
            <v>Soral</v>
          </cell>
          <cell r="D61">
            <v>615</v>
          </cell>
          <cell r="E61">
            <v>362</v>
          </cell>
          <cell r="F61">
            <v>362</v>
          </cell>
          <cell r="G61">
            <v>0</v>
          </cell>
          <cell r="H61">
            <v>58.86</v>
          </cell>
          <cell r="I61">
            <v>95</v>
          </cell>
          <cell r="J61">
            <v>27.22</v>
          </cell>
          <cell r="K61">
            <v>254</v>
          </cell>
          <cell r="L61">
            <v>72.78</v>
          </cell>
          <cell r="M61">
            <v>13</v>
          </cell>
          <cell r="N61">
            <v>3.59</v>
          </cell>
          <cell r="Q61">
            <v>236</v>
          </cell>
          <cell r="R61">
            <v>67.239999999999995</v>
          </cell>
          <cell r="S61">
            <v>115</v>
          </cell>
          <cell r="T61">
            <v>32.76</v>
          </cell>
          <cell r="U61">
            <v>11</v>
          </cell>
          <cell r="V61">
            <v>3.04</v>
          </cell>
        </row>
        <row r="62">
          <cell r="A62">
            <v>40</v>
          </cell>
          <cell r="B62">
            <v>0</v>
          </cell>
          <cell r="C62" t="str">
            <v>Thônex°</v>
          </cell>
          <cell r="D62">
            <v>7679</v>
          </cell>
          <cell r="E62">
            <v>4162</v>
          </cell>
          <cell r="F62">
            <v>4162</v>
          </cell>
          <cell r="G62">
            <v>7</v>
          </cell>
          <cell r="H62">
            <v>54.2</v>
          </cell>
          <cell r="I62">
            <v>1475</v>
          </cell>
          <cell r="J62">
            <v>36.659999999999997</v>
          </cell>
          <cell r="K62">
            <v>2548</v>
          </cell>
          <cell r="L62">
            <v>63.34</v>
          </cell>
          <cell r="M62">
            <v>132</v>
          </cell>
          <cell r="N62">
            <v>3.18</v>
          </cell>
          <cell r="Q62">
            <v>2492</v>
          </cell>
          <cell r="R62">
            <v>61.18</v>
          </cell>
          <cell r="S62">
            <v>1581</v>
          </cell>
          <cell r="T62">
            <v>38.82</v>
          </cell>
          <cell r="U62">
            <v>82</v>
          </cell>
          <cell r="V62">
            <v>1.97</v>
          </cell>
        </row>
        <row r="63">
          <cell r="A63">
            <v>41</v>
          </cell>
          <cell r="B63">
            <v>0</v>
          </cell>
          <cell r="C63" t="str">
            <v>Troinex</v>
          </cell>
          <cell r="D63">
            <v>1587</v>
          </cell>
          <cell r="E63">
            <v>1012</v>
          </cell>
          <cell r="F63">
            <v>1012</v>
          </cell>
          <cell r="G63">
            <v>0</v>
          </cell>
          <cell r="H63">
            <v>63.77</v>
          </cell>
          <cell r="I63">
            <v>290</v>
          </cell>
          <cell r="J63">
            <v>29.84</v>
          </cell>
          <cell r="K63">
            <v>682</v>
          </cell>
          <cell r="L63">
            <v>70.16</v>
          </cell>
          <cell r="M63">
            <v>40</v>
          </cell>
          <cell r="N63">
            <v>3.95</v>
          </cell>
          <cell r="Q63">
            <v>707</v>
          </cell>
          <cell r="R63">
            <v>71.2</v>
          </cell>
          <cell r="S63">
            <v>286</v>
          </cell>
          <cell r="T63">
            <v>28.8</v>
          </cell>
          <cell r="U63">
            <v>19</v>
          </cell>
          <cell r="V63">
            <v>1.88</v>
          </cell>
        </row>
        <row r="64">
          <cell r="A64">
            <v>42</v>
          </cell>
          <cell r="B64">
            <v>0</v>
          </cell>
          <cell r="C64" t="str">
            <v>Vandoeuvres</v>
          </cell>
          <cell r="D64">
            <v>1542</v>
          </cell>
          <cell r="E64">
            <v>1013</v>
          </cell>
          <cell r="F64">
            <v>1013</v>
          </cell>
          <cell r="G64">
            <v>2</v>
          </cell>
          <cell r="H64">
            <v>65.69</v>
          </cell>
          <cell r="I64">
            <v>162</v>
          </cell>
          <cell r="J64">
            <v>16.41</v>
          </cell>
          <cell r="K64">
            <v>825</v>
          </cell>
          <cell r="L64">
            <v>83.59</v>
          </cell>
          <cell r="M64">
            <v>24</v>
          </cell>
          <cell r="N64">
            <v>2.37</v>
          </cell>
          <cell r="Q64">
            <v>598</v>
          </cell>
          <cell r="R64">
            <v>60.83</v>
          </cell>
          <cell r="S64">
            <v>385</v>
          </cell>
          <cell r="T64">
            <v>39.17</v>
          </cell>
          <cell r="U64">
            <v>28</v>
          </cell>
          <cell r="V64">
            <v>2.77</v>
          </cell>
        </row>
        <row r="65">
          <cell r="A65">
            <v>43</v>
          </cell>
          <cell r="B65">
            <v>0</v>
          </cell>
          <cell r="C65" t="str">
            <v>Vernier°</v>
          </cell>
          <cell r="D65">
            <v>15259</v>
          </cell>
          <cell r="E65">
            <v>7008</v>
          </cell>
          <cell r="F65">
            <v>7007</v>
          </cell>
          <cell r="G65">
            <v>28</v>
          </cell>
          <cell r="H65">
            <v>45.93</v>
          </cell>
          <cell r="I65">
            <v>3242</v>
          </cell>
          <cell r="J65">
            <v>48.04</v>
          </cell>
          <cell r="K65">
            <v>3507</v>
          </cell>
          <cell r="L65">
            <v>51.96</v>
          </cell>
          <cell r="M65">
            <v>230</v>
          </cell>
          <cell r="N65">
            <v>3.3</v>
          </cell>
          <cell r="Q65">
            <v>4049</v>
          </cell>
          <cell r="R65">
            <v>59.26</v>
          </cell>
          <cell r="S65">
            <v>2784</v>
          </cell>
          <cell r="T65">
            <v>40.74</v>
          </cell>
          <cell r="U65">
            <v>146</v>
          </cell>
          <cell r="V65">
            <v>2.09</v>
          </cell>
        </row>
        <row r="66">
          <cell r="B66">
            <v>4301</v>
          </cell>
          <cell r="C66" t="str">
            <v>Vernier village</v>
          </cell>
          <cell r="D66">
            <v>3339</v>
          </cell>
          <cell r="E66">
            <v>1632</v>
          </cell>
          <cell r="F66">
            <v>1631</v>
          </cell>
          <cell r="G66">
            <v>9</v>
          </cell>
          <cell r="H66">
            <v>48.88</v>
          </cell>
          <cell r="I66">
            <v>660</v>
          </cell>
          <cell r="J66">
            <v>42.5</v>
          </cell>
          <cell r="K66">
            <v>893</v>
          </cell>
          <cell r="L66">
            <v>57.5</v>
          </cell>
          <cell r="M66">
            <v>69</v>
          </cell>
          <cell r="N66">
            <v>4.25</v>
          </cell>
          <cell r="Q66">
            <v>1001</v>
          </cell>
          <cell r="R66">
            <v>63.04</v>
          </cell>
          <cell r="S66">
            <v>587</v>
          </cell>
          <cell r="T66">
            <v>36.96</v>
          </cell>
          <cell r="U66">
            <v>34</v>
          </cell>
          <cell r="V66">
            <v>2.1</v>
          </cell>
        </row>
        <row r="67">
          <cell r="B67">
            <v>4302</v>
          </cell>
          <cell r="C67" t="str">
            <v>Châtelaine</v>
          </cell>
          <cell r="D67">
            <v>4582</v>
          </cell>
          <cell r="E67">
            <v>1955</v>
          </cell>
          <cell r="F67">
            <v>1955</v>
          </cell>
          <cell r="G67">
            <v>4</v>
          </cell>
          <cell r="H67">
            <v>42.67</v>
          </cell>
          <cell r="I67">
            <v>977</v>
          </cell>
          <cell r="J67">
            <v>51.61</v>
          </cell>
          <cell r="K67">
            <v>916</v>
          </cell>
          <cell r="L67">
            <v>48.39</v>
          </cell>
          <cell r="M67">
            <v>58</v>
          </cell>
          <cell r="N67">
            <v>2.97</v>
          </cell>
          <cell r="Q67">
            <v>1122</v>
          </cell>
          <cell r="R67">
            <v>58.62</v>
          </cell>
          <cell r="S67">
            <v>792</v>
          </cell>
          <cell r="T67">
            <v>41.38</v>
          </cell>
          <cell r="U67">
            <v>37</v>
          </cell>
          <cell r="V67">
            <v>1.9</v>
          </cell>
        </row>
        <row r="68">
          <cell r="B68">
            <v>4303</v>
          </cell>
          <cell r="C68" t="str">
            <v>Aïre-Le Lignon</v>
          </cell>
          <cell r="D68">
            <v>4389</v>
          </cell>
          <cell r="E68">
            <v>2177</v>
          </cell>
          <cell r="F68">
            <v>2177</v>
          </cell>
          <cell r="G68">
            <v>7</v>
          </cell>
          <cell r="H68">
            <v>49.6</v>
          </cell>
          <cell r="I68">
            <v>961</v>
          </cell>
          <cell r="J68">
            <v>45.72</v>
          </cell>
          <cell r="K68">
            <v>1141</v>
          </cell>
          <cell r="L68">
            <v>54.28</v>
          </cell>
          <cell r="M68">
            <v>68</v>
          </cell>
          <cell r="N68">
            <v>3.13</v>
          </cell>
          <cell r="Q68">
            <v>1269</v>
          </cell>
          <cell r="R68">
            <v>59.89</v>
          </cell>
          <cell r="S68">
            <v>850</v>
          </cell>
          <cell r="T68">
            <v>40.11</v>
          </cell>
          <cell r="U68">
            <v>51</v>
          </cell>
          <cell r="V68">
            <v>2.35</v>
          </cell>
        </row>
        <row r="69">
          <cell r="B69">
            <v>4304</v>
          </cell>
          <cell r="C69" t="str">
            <v>Les Avanchets</v>
          </cell>
          <cell r="D69">
            <v>2949</v>
          </cell>
          <cell r="E69">
            <v>1244</v>
          </cell>
          <cell r="F69">
            <v>1244</v>
          </cell>
          <cell r="G69">
            <v>8</v>
          </cell>
          <cell r="H69">
            <v>42.18</v>
          </cell>
          <cell r="I69">
            <v>644</v>
          </cell>
          <cell r="J69">
            <v>53.62</v>
          </cell>
          <cell r="K69">
            <v>557</v>
          </cell>
          <cell r="L69">
            <v>46.38</v>
          </cell>
          <cell r="M69">
            <v>35</v>
          </cell>
          <cell r="N69">
            <v>2.83</v>
          </cell>
          <cell r="Q69">
            <v>657</v>
          </cell>
          <cell r="R69">
            <v>54.21</v>
          </cell>
          <cell r="S69">
            <v>555</v>
          </cell>
          <cell r="T69">
            <v>45.79</v>
          </cell>
          <cell r="U69">
            <v>24</v>
          </cell>
          <cell r="V69">
            <v>1.94</v>
          </cell>
        </row>
        <row r="70">
          <cell r="A70">
            <v>44</v>
          </cell>
          <cell r="B70">
            <v>0</v>
          </cell>
          <cell r="C70" t="str">
            <v>Versoix°</v>
          </cell>
          <cell r="D70">
            <v>6079</v>
          </cell>
          <cell r="E70">
            <v>3117</v>
          </cell>
          <cell r="F70">
            <v>3115</v>
          </cell>
          <cell r="G70">
            <v>6</v>
          </cell>
          <cell r="H70">
            <v>51.27</v>
          </cell>
          <cell r="I70">
            <v>1192</v>
          </cell>
          <cell r="J70">
            <v>40.119999999999997</v>
          </cell>
          <cell r="K70">
            <v>1779</v>
          </cell>
          <cell r="L70">
            <v>59.88</v>
          </cell>
          <cell r="M70">
            <v>138</v>
          </cell>
          <cell r="N70">
            <v>4.4400000000000004</v>
          </cell>
          <cell r="Q70">
            <v>1878</v>
          </cell>
          <cell r="R70">
            <v>61.63</v>
          </cell>
          <cell r="S70">
            <v>1169</v>
          </cell>
          <cell r="T70">
            <v>38.369999999999997</v>
          </cell>
          <cell r="U70">
            <v>62</v>
          </cell>
          <cell r="V70">
            <v>1.99</v>
          </cell>
        </row>
        <row r="71">
          <cell r="A71">
            <v>45</v>
          </cell>
          <cell r="B71">
            <v>0</v>
          </cell>
          <cell r="C71" t="str">
            <v>Veyrier°</v>
          </cell>
          <cell r="D71">
            <v>6745</v>
          </cell>
          <cell r="E71">
            <v>4120</v>
          </cell>
          <cell r="F71">
            <v>4120</v>
          </cell>
          <cell r="G71">
            <v>7</v>
          </cell>
          <cell r="H71">
            <v>61.08</v>
          </cell>
          <cell r="I71">
            <v>981</v>
          </cell>
          <cell r="J71">
            <v>24.53</v>
          </cell>
          <cell r="K71">
            <v>3019</v>
          </cell>
          <cell r="L71">
            <v>75.47</v>
          </cell>
          <cell r="M71">
            <v>113</v>
          </cell>
          <cell r="N71">
            <v>2.75</v>
          </cell>
          <cell r="Q71">
            <v>2744</v>
          </cell>
          <cell r="R71">
            <v>68.22</v>
          </cell>
          <cell r="S71">
            <v>1278</v>
          </cell>
          <cell r="T71">
            <v>31.78</v>
          </cell>
          <cell r="U71">
            <v>91</v>
          </cell>
          <cell r="V71">
            <v>2.21</v>
          </cell>
        </row>
        <row r="72">
          <cell r="A72">
            <v>46</v>
          </cell>
          <cell r="B72">
            <v>0</v>
          </cell>
          <cell r="C72" t="str">
            <v>Suisses de l'Étranger</v>
          </cell>
          <cell r="D72">
            <v>30304</v>
          </cell>
          <cell r="E72">
            <v>9179</v>
          </cell>
          <cell r="F72">
            <v>9176</v>
          </cell>
          <cell r="G72">
            <v>7</v>
          </cell>
          <cell r="H72">
            <v>30.29</v>
          </cell>
          <cell r="I72">
            <v>4538</v>
          </cell>
          <cell r="J72">
            <v>51.01</v>
          </cell>
          <cell r="K72">
            <v>4358</v>
          </cell>
          <cell r="L72">
            <v>48.99</v>
          </cell>
          <cell r="M72">
            <v>273</v>
          </cell>
          <cell r="N72">
            <v>2.98</v>
          </cell>
          <cell r="Q72">
            <v>6433</v>
          </cell>
          <cell r="R72">
            <v>71.099999999999994</v>
          </cell>
          <cell r="S72">
            <v>2615</v>
          </cell>
          <cell r="T72">
            <v>28.9</v>
          </cell>
          <cell r="U72">
            <v>121</v>
          </cell>
          <cell r="V72">
            <v>1.32</v>
          </cell>
        </row>
        <row r="73">
          <cell r="D73">
            <v>271930</v>
          </cell>
          <cell r="E73">
            <v>139489</v>
          </cell>
          <cell r="F73">
            <v>139466</v>
          </cell>
          <cell r="G73">
            <v>185</v>
          </cell>
          <cell r="H73">
            <v>51.3</v>
          </cell>
          <cell r="I73">
            <v>56200</v>
          </cell>
          <cell r="J73">
            <v>41.77</v>
          </cell>
          <cell r="K73">
            <v>78346</v>
          </cell>
          <cell r="L73">
            <v>58.23</v>
          </cell>
          <cell r="M73">
            <v>4735</v>
          </cell>
          <cell r="N73">
            <v>3.4</v>
          </cell>
          <cell r="Q73">
            <v>88888</v>
          </cell>
          <cell r="R73">
            <v>65.150000000000006</v>
          </cell>
          <cell r="S73">
            <v>47548</v>
          </cell>
          <cell r="T73">
            <v>34.85</v>
          </cell>
          <cell r="U73">
            <v>2845</v>
          </cell>
          <cell r="V73">
            <v>2.04</v>
          </cell>
        </row>
        <row r="74">
          <cell r="D74">
            <v>45201</v>
          </cell>
          <cell r="E74">
            <v>27419</v>
          </cell>
          <cell r="F74">
            <v>27415</v>
          </cell>
          <cell r="G74">
            <v>39</v>
          </cell>
          <cell r="H74">
            <v>60.66</v>
          </cell>
          <cell r="I74">
            <v>7768</v>
          </cell>
          <cell r="J74">
            <v>29.31</v>
          </cell>
          <cell r="K74">
            <v>18734</v>
          </cell>
          <cell r="L74">
            <v>70.69</v>
          </cell>
          <cell r="M74">
            <v>874</v>
          </cell>
          <cell r="N74">
            <v>3.19</v>
          </cell>
          <cell r="Q74">
            <v>17460</v>
          </cell>
          <cell r="R74">
            <v>65.31</v>
          </cell>
          <cell r="S74">
            <v>9274</v>
          </cell>
          <cell r="T74">
            <v>34.69</v>
          </cell>
          <cell r="U74">
            <v>642</v>
          </cell>
          <cell r="V74">
            <v>2.35</v>
          </cell>
        </row>
        <row r="75">
          <cell r="D75">
            <v>196425</v>
          </cell>
          <cell r="E75">
            <v>102891</v>
          </cell>
          <cell r="F75">
            <v>102875</v>
          </cell>
          <cell r="G75">
            <v>139</v>
          </cell>
          <cell r="H75">
            <v>52.38</v>
          </cell>
          <cell r="I75">
            <v>43894</v>
          </cell>
          <cell r="J75">
            <v>44.27</v>
          </cell>
          <cell r="K75">
            <v>55254</v>
          </cell>
          <cell r="L75">
            <v>55.73</v>
          </cell>
          <cell r="M75">
            <v>3588</v>
          </cell>
          <cell r="N75">
            <v>3.49</v>
          </cell>
          <cell r="Q75">
            <v>64995</v>
          </cell>
          <cell r="R75">
            <v>64.569999999999993</v>
          </cell>
          <cell r="S75">
            <v>35659</v>
          </cell>
          <cell r="T75">
            <v>35.43</v>
          </cell>
          <cell r="U75">
            <v>2082</v>
          </cell>
          <cell r="V75">
            <v>2.0299999999999998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SVE_Pub VOTATOTAUX_OPERATION_2" headers="0" growShrinkType="overwriteClear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queryTables/queryTable2.xml><?xml version="1.0" encoding="utf-8"?>
<queryTable xmlns="http://schemas.openxmlformats.org/spreadsheetml/2006/main" name="SVE_Pub VOTATOTAUX_OPERATION_1" headers="0" growShrinkType="overwriteClear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OPE_C_LIBELLE_LONG"/>
    </queryTableFields>
  </queryTableRefresh>
</query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abSelected="1" view="pageBreakPreview" topLeftCell="A31" zoomScaleNormal="100" zoomScaleSheetLayoutView="100" workbookViewId="0">
      <selection activeCell="Z12" sqref="Z12"/>
    </sheetView>
  </sheetViews>
  <sheetFormatPr baseColWidth="10" defaultRowHeight="12.75" x14ac:dyDescent="0.2"/>
  <cols>
    <col min="1" max="1" width="3" customWidth="1"/>
    <col min="2" max="2" width="3.710937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4" width="7.5703125" customWidth="1"/>
    <col min="15" max="15" width="8.7109375" customWidth="1"/>
    <col min="16" max="17" width="7.5703125" customWidth="1"/>
    <col min="18" max="18" width="8.7109375" customWidth="1"/>
    <col min="19" max="22" width="7.5703125" customWidth="1"/>
    <col min="23" max="23" width="8.7109375" customWidth="1"/>
  </cols>
  <sheetData>
    <row r="1" spans="1:24" ht="15" customHeight="1" x14ac:dyDescent="0.2">
      <c r="A1" s="1" t="s">
        <v>0</v>
      </c>
      <c r="B1" s="113" t="s">
        <v>1</v>
      </c>
      <c r="C1" s="113"/>
      <c r="D1" s="2" t="str">
        <f>[1]Lot!C1</f>
        <v>Résultats définitifs</v>
      </c>
      <c r="E1" s="3"/>
      <c r="F1" s="3"/>
      <c r="G1" s="4"/>
      <c r="H1" s="4"/>
      <c r="I1" s="4"/>
      <c r="J1" s="5" t="str">
        <f>[1]Lot!B1</f>
        <v>Votation fédérale du 26 septembre 2021</v>
      </c>
      <c r="K1" s="6"/>
      <c r="L1" s="6"/>
      <c r="M1" s="6"/>
      <c r="N1" s="6"/>
      <c r="O1" s="7"/>
      <c r="P1" s="4"/>
      <c r="Q1" s="4"/>
      <c r="R1" s="5" t="str">
        <f>[1]Lot!B1</f>
        <v>Votation fédérale du 26 septembre 2021</v>
      </c>
      <c r="S1" s="6"/>
      <c r="T1" s="6"/>
      <c r="U1" s="6"/>
      <c r="V1" s="6"/>
      <c r="W1" s="7"/>
    </row>
    <row r="2" spans="1:24" ht="15" customHeight="1" x14ac:dyDescent="0.2">
      <c r="A2" s="8"/>
      <c r="B2" s="114"/>
      <c r="C2" s="9"/>
      <c r="D2" s="10" t="str">
        <f>[1]Lot!E1&amp; " " &amp;IF([1]Lot!E1&lt;=1,"local","locaux")</f>
        <v>67 locaux</v>
      </c>
      <c r="E2" s="115"/>
      <c r="F2" s="116"/>
      <c r="G2" s="116"/>
      <c r="H2" s="116"/>
      <c r="I2" s="116"/>
      <c r="J2" s="6" t="str">
        <f>IF(ISBLANK([1]Sujets!E2),"",[1]Sujets!E2)</f>
        <v>Initiative refusée par Genève</v>
      </c>
      <c r="K2" s="6"/>
      <c r="L2" s="6"/>
      <c r="M2" s="6"/>
      <c r="N2" s="6"/>
      <c r="O2" s="11"/>
      <c r="P2" s="116"/>
      <c r="Q2" s="116"/>
      <c r="R2" s="6" t="str">
        <f>IF(ISBLANK([1]Sujets!E3),"",[1]Sujets!E3)</f>
        <v>Loi acceptée par Genève</v>
      </c>
      <c r="S2" s="6"/>
      <c r="T2" s="6"/>
      <c r="U2" s="6"/>
      <c r="V2" s="6"/>
      <c r="W2" s="11"/>
    </row>
    <row r="3" spans="1:24" ht="15" customHeight="1" thickBot="1" x14ac:dyDescent="0.25">
      <c r="A3" s="1"/>
      <c r="B3" s="113"/>
      <c r="C3" s="12"/>
      <c r="D3" s="13" t="str">
        <f>[1]Lot!D1</f>
        <v>le 27.09.2021 à 11:16</v>
      </c>
      <c r="E3" s="14"/>
      <c r="F3" s="14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</row>
    <row r="4" spans="1:24" ht="14.25" thickTop="1" thickBot="1" x14ac:dyDescent="0.25">
      <c r="A4" s="1"/>
      <c r="B4" s="113"/>
      <c r="C4" s="12"/>
      <c r="D4" s="20"/>
      <c r="E4" s="21"/>
      <c r="F4" s="15"/>
      <c r="G4" s="15"/>
      <c r="H4" s="15"/>
      <c r="I4" s="22"/>
      <c r="J4" s="23" t="str">
        <f>IF(ISBLANK([1]Sujets!B2),"",[1]Sujets!B2)</f>
        <v>IN «Alléger les impôts sur les salaires, imposer équitablement le capital»</v>
      </c>
      <c r="K4" s="24"/>
      <c r="L4" s="24"/>
      <c r="M4" s="24"/>
      <c r="N4" s="25"/>
      <c r="O4" s="26"/>
      <c r="P4" s="15"/>
      <c r="Q4" s="22"/>
      <c r="R4" s="23" t="str">
        <f>IF(ISBLANK([1]Sujets!B3),"",[1]Sujets!B3)</f>
        <v>Mariage pour tous</v>
      </c>
      <c r="S4" s="24"/>
      <c r="T4" s="24"/>
      <c r="U4" s="24"/>
      <c r="V4" s="25"/>
      <c r="W4" s="26"/>
    </row>
    <row r="5" spans="1:24" ht="24.75" customHeight="1" thickTop="1" x14ac:dyDescent="0.2">
      <c r="A5" s="27"/>
      <c r="B5" s="27"/>
      <c r="C5" s="117"/>
      <c r="D5" s="28" t="s">
        <v>2</v>
      </c>
      <c r="E5" s="29" t="s">
        <v>3</v>
      </c>
      <c r="F5" s="28" t="s">
        <v>4</v>
      </c>
      <c r="G5" s="28" t="s">
        <v>4</v>
      </c>
      <c r="H5" s="30" t="s">
        <v>5</v>
      </c>
      <c r="I5" s="31"/>
      <c r="J5" s="32"/>
      <c r="K5" s="33"/>
      <c r="L5" s="33"/>
      <c r="M5" s="33"/>
      <c r="N5" s="34"/>
      <c r="O5" s="35" t="s">
        <v>6</v>
      </c>
      <c r="P5" s="36" t="s">
        <v>5</v>
      </c>
      <c r="Q5" s="31"/>
      <c r="R5" s="32" t="str">
        <f>IF(ISBLANK([1]Sujets!B3),"",[1]Sujets!B3)</f>
        <v>Mariage pour tous</v>
      </c>
      <c r="S5" s="33"/>
      <c r="T5" s="33"/>
      <c r="U5" s="33"/>
      <c r="V5" s="34"/>
      <c r="W5" s="35" t="s">
        <v>6</v>
      </c>
    </row>
    <row r="6" spans="1:24" x14ac:dyDescent="0.2">
      <c r="A6" s="37"/>
      <c r="B6" s="37" t="s">
        <v>7</v>
      </c>
      <c r="C6" s="38"/>
      <c r="D6" s="39" t="s">
        <v>8</v>
      </c>
      <c r="E6" s="39" t="s">
        <v>9</v>
      </c>
      <c r="F6" s="39" t="s">
        <v>10</v>
      </c>
      <c r="G6" s="39" t="s">
        <v>11</v>
      </c>
      <c r="H6" s="40" t="s">
        <v>12</v>
      </c>
      <c r="I6" s="41"/>
      <c r="J6" s="42" t="s">
        <v>13</v>
      </c>
      <c r="K6" s="43" t="str">
        <f>IF(ISBLANK([1]Sujets!C2),"",[1]Sujets!C2)</f>
        <v>OUI</v>
      </c>
      <c r="L6" s="44"/>
      <c r="M6" s="43" t="str">
        <f>IF(ISBLANK([1]Sujets!D2),"",[1]Sujets!D2)</f>
        <v>NON</v>
      </c>
      <c r="N6" s="45"/>
      <c r="O6" s="46" t="s">
        <v>14</v>
      </c>
      <c r="P6" s="40" t="s">
        <v>12</v>
      </c>
      <c r="Q6" s="41"/>
      <c r="R6" s="42" t="s">
        <v>13</v>
      </c>
      <c r="S6" s="43" t="str">
        <f>IF(ISBLANK([1]Sujets!C3),"",[1]Sujets!C3)</f>
        <v>OUI</v>
      </c>
      <c r="T6" s="44"/>
      <c r="U6" s="43" t="str">
        <f>IF(ISBLANK([1]Sujets!D3),"",[1]Sujets!D3)</f>
        <v>NON</v>
      </c>
      <c r="V6" s="45"/>
      <c r="W6" s="46" t="s">
        <v>14</v>
      </c>
      <c r="X6" t="s">
        <v>26</v>
      </c>
    </row>
    <row r="7" spans="1:24" ht="10.5" customHeight="1" x14ac:dyDescent="0.2">
      <c r="A7" s="47">
        <f>[1]Suffrages!A2</f>
        <v>1</v>
      </c>
      <c r="B7" s="47">
        <f>[1]Suffrages!B2</f>
        <v>0</v>
      </c>
      <c r="C7" s="48" t="str">
        <f>[1]Suffrages!C2</f>
        <v>Aire-la-Ville</v>
      </c>
      <c r="D7" s="49">
        <f>[1]Suffrages!D2</f>
        <v>736</v>
      </c>
      <c r="E7" s="49">
        <f>[1]Suffrages!E2</f>
        <v>465</v>
      </c>
      <c r="F7" s="49">
        <f>[1]Suffrages!F2</f>
        <v>465</v>
      </c>
      <c r="G7" s="49">
        <f>[1]Suffrages!G2</f>
        <v>0</v>
      </c>
      <c r="H7" s="49">
        <f>[1]Suffrages!M2</f>
        <v>14</v>
      </c>
      <c r="I7" s="50">
        <f>[1]Suffrages!N2/100</f>
        <v>3.0099999999999998E-2</v>
      </c>
      <c r="J7" s="51">
        <f>F7-G7-H7</f>
        <v>451</v>
      </c>
      <c r="K7" s="52">
        <f>[1]Suffrages!I2</f>
        <v>133</v>
      </c>
      <c r="L7" s="53">
        <f>[1]Suffrages!J2/100</f>
        <v>0.2949</v>
      </c>
      <c r="M7" s="54">
        <f>[1]Suffrages!K2</f>
        <v>318</v>
      </c>
      <c r="N7" s="53">
        <f>[1]Suffrages!L2/100</f>
        <v>0.70510000000000006</v>
      </c>
      <c r="O7" s="55">
        <f>[1]Suffrages!$H2/100</f>
        <v>0.63180000000000003</v>
      </c>
      <c r="P7" s="49">
        <f>[1]Suffrages!U2</f>
        <v>15</v>
      </c>
      <c r="Q7" s="50">
        <f>[1]Suffrages!V2/100</f>
        <v>3.2300000000000002E-2</v>
      </c>
      <c r="R7" s="51">
        <f>F7-G7-P7</f>
        <v>450</v>
      </c>
      <c r="S7" s="52">
        <f>[1]Suffrages!Q2</f>
        <v>303</v>
      </c>
      <c r="T7" s="53">
        <f>[1]Suffrages!R2/100</f>
        <v>0.67330000000000001</v>
      </c>
      <c r="U7" s="54">
        <f>[1]Suffrages!S2</f>
        <v>147</v>
      </c>
      <c r="V7" s="53">
        <f>[1]Suffrages!T2/100</f>
        <v>0.32669999999999999</v>
      </c>
      <c r="W7" s="55">
        <f>[1]Suffrages!$H2/100</f>
        <v>0.63180000000000003</v>
      </c>
    </row>
    <row r="8" spans="1:24" ht="10.5" customHeight="1" x14ac:dyDescent="0.2">
      <c r="A8" s="47">
        <f>[1]Suffrages!A3</f>
        <v>2</v>
      </c>
      <c r="B8" s="47">
        <f>[1]Suffrages!B3</f>
        <v>0</v>
      </c>
      <c r="C8" s="48" t="str">
        <f>[1]Suffrages!C3</f>
        <v>Anières</v>
      </c>
      <c r="D8" s="49">
        <f>[1]Suffrages!D3</f>
        <v>1321</v>
      </c>
      <c r="E8" s="49">
        <f>[1]Suffrages!E3</f>
        <v>862</v>
      </c>
      <c r="F8" s="49">
        <f>[1]Suffrages!F3</f>
        <v>862</v>
      </c>
      <c r="G8" s="49">
        <f>[1]Suffrages!G3</f>
        <v>0</v>
      </c>
      <c r="H8" s="49">
        <f>[1]Suffrages!M3</f>
        <v>19</v>
      </c>
      <c r="I8" s="50">
        <f>[1]Suffrages!N3/100</f>
        <v>2.2000000000000002E-2</v>
      </c>
      <c r="J8" s="51">
        <f t="shared" ref="J8:J71" si="0">F8-G8-H8</f>
        <v>843</v>
      </c>
      <c r="K8" s="52">
        <f>[1]Suffrages!I3</f>
        <v>183</v>
      </c>
      <c r="L8" s="53">
        <f>[1]Suffrages!J3/100</f>
        <v>0.21710000000000002</v>
      </c>
      <c r="M8" s="54">
        <f>[1]Suffrages!K3</f>
        <v>660</v>
      </c>
      <c r="N8" s="53">
        <f>[1]Suffrages!L3/100</f>
        <v>0.78290000000000004</v>
      </c>
      <c r="O8" s="55">
        <f>[1]Suffrages!$H3/100</f>
        <v>0.65249999999999997</v>
      </c>
      <c r="P8" s="49">
        <f>[1]Suffrages!U3</f>
        <v>14</v>
      </c>
      <c r="Q8" s="50">
        <f>[1]Suffrages!V3/100</f>
        <v>1.6200000000000003E-2</v>
      </c>
      <c r="R8" s="51">
        <f t="shared" ref="R8:R71" si="1">F8-G8-P8</f>
        <v>848</v>
      </c>
      <c r="S8" s="52">
        <f>[1]Suffrages!Q3</f>
        <v>531</v>
      </c>
      <c r="T8" s="53">
        <f>[1]Suffrages!R3/100</f>
        <v>0.62619999999999998</v>
      </c>
      <c r="U8" s="54">
        <f>[1]Suffrages!S3</f>
        <v>317</v>
      </c>
      <c r="V8" s="53">
        <f>[1]Suffrages!T3/100</f>
        <v>0.37380000000000002</v>
      </c>
      <c r="W8" s="55">
        <f>[1]Suffrages!$H3/100</f>
        <v>0.65249999999999997</v>
      </c>
    </row>
    <row r="9" spans="1:24" ht="10.5" customHeight="1" x14ac:dyDescent="0.2">
      <c r="A9" s="47">
        <f>[1]Suffrages!A4</f>
        <v>3</v>
      </c>
      <c r="B9" s="47">
        <f>[1]Suffrages!B4</f>
        <v>0</v>
      </c>
      <c r="C9" s="48" t="str">
        <f>[1]Suffrages!C4</f>
        <v>Avully</v>
      </c>
      <c r="D9" s="49">
        <f>[1]Suffrages!D4</f>
        <v>1089</v>
      </c>
      <c r="E9" s="49">
        <f>[1]Suffrages!E4</f>
        <v>585</v>
      </c>
      <c r="F9" s="49">
        <f>[1]Suffrages!F4</f>
        <v>585</v>
      </c>
      <c r="G9" s="49">
        <f>[1]Suffrages!G4</f>
        <v>0</v>
      </c>
      <c r="H9" s="49">
        <f>[1]Suffrages!M4</f>
        <v>16</v>
      </c>
      <c r="I9" s="50">
        <f>[1]Suffrages!N4/100</f>
        <v>2.7400000000000001E-2</v>
      </c>
      <c r="J9" s="51">
        <f t="shared" si="0"/>
        <v>569</v>
      </c>
      <c r="K9" s="52">
        <f>[1]Suffrages!I4</f>
        <v>249</v>
      </c>
      <c r="L9" s="53">
        <f>[1]Suffrages!J4/100</f>
        <v>0.43759999999999999</v>
      </c>
      <c r="M9" s="54">
        <f>[1]Suffrages!K4</f>
        <v>320</v>
      </c>
      <c r="N9" s="53">
        <f>[1]Suffrages!L4/100</f>
        <v>0.56240000000000001</v>
      </c>
      <c r="O9" s="55">
        <f>[1]Suffrages!$H4/100</f>
        <v>0.53720000000000001</v>
      </c>
      <c r="P9" s="49">
        <f>[1]Suffrages!U4</f>
        <v>10</v>
      </c>
      <c r="Q9" s="50">
        <f>[1]Suffrages!V4/100</f>
        <v>1.7100000000000001E-2</v>
      </c>
      <c r="R9" s="51">
        <f t="shared" si="1"/>
        <v>575</v>
      </c>
      <c r="S9" s="52">
        <f>[1]Suffrages!Q4</f>
        <v>412</v>
      </c>
      <c r="T9" s="53">
        <f>[1]Suffrages!R4/100</f>
        <v>0.71650000000000003</v>
      </c>
      <c r="U9" s="54">
        <f>[1]Suffrages!S4</f>
        <v>163</v>
      </c>
      <c r="V9" s="53">
        <f>[1]Suffrages!T4/100</f>
        <v>0.28350000000000003</v>
      </c>
      <c r="W9" s="55">
        <f>[1]Suffrages!$H4/100</f>
        <v>0.53720000000000001</v>
      </c>
    </row>
    <row r="10" spans="1:24" ht="10.5" customHeight="1" x14ac:dyDescent="0.2">
      <c r="A10" s="47">
        <f>[1]Suffrages!A5</f>
        <v>4</v>
      </c>
      <c r="B10" s="47">
        <f>[1]Suffrages!B5</f>
        <v>0</v>
      </c>
      <c r="C10" s="48" t="str">
        <f>[1]Suffrages!C5</f>
        <v>Avusy</v>
      </c>
      <c r="D10" s="49">
        <f>[1]Suffrages!D5</f>
        <v>1009</v>
      </c>
      <c r="E10" s="49">
        <f>[1]Suffrages!E5</f>
        <v>635</v>
      </c>
      <c r="F10" s="49">
        <f>[1]Suffrages!F5</f>
        <v>635</v>
      </c>
      <c r="G10" s="49">
        <f>[1]Suffrages!G5</f>
        <v>2</v>
      </c>
      <c r="H10" s="49">
        <f>[1]Suffrages!M5</f>
        <v>19</v>
      </c>
      <c r="I10" s="50">
        <f>[1]Suffrages!N5/100</f>
        <v>0.03</v>
      </c>
      <c r="J10" s="51">
        <f t="shared" si="0"/>
        <v>614</v>
      </c>
      <c r="K10" s="52">
        <f>[1]Suffrages!I5</f>
        <v>170</v>
      </c>
      <c r="L10" s="53">
        <f>[1]Suffrages!J5/100</f>
        <v>0.27690000000000003</v>
      </c>
      <c r="M10" s="54">
        <f>[1]Suffrages!K5</f>
        <v>444</v>
      </c>
      <c r="N10" s="53">
        <f>[1]Suffrages!L5/100</f>
        <v>0.72310000000000008</v>
      </c>
      <c r="O10" s="55">
        <f>[1]Suffrages!$H5/100</f>
        <v>0.62929999999999997</v>
      </c>
      <c r="P10" s="49">
        <f>[1]Suffrages!U5</f>
        <v>18</v>
      </c>
      <c r="Q10" s="50">
        <f>[1]Suffrages!V5/100</f>
        <v>2.8399999999999998E-2</v>
      </c>
      <c r="R10" s="51">
        <f t="shared" si="1"/>
        <v>615</v>
      </c>
      <c r="S10" s="52">
        <f>[1]Suffrages!Q5</f>
        <v>445</v>
      </c>
      <c r="T10" s="53">
        <f>[1]Suffrages!R5/100</f>
        <v>0.72360000000000002</v>
      </c>
      <c r="U10" s="54">
        <f>[1]Suffrages!S5</f>
        <v>170</v>
      </c>
      <c r="V10" s="53">
        <f>[1]Suffrages!T5/100</f>
        <v>0.27639999999999998</v>
      </c>
      <c r="W10" s="55">
        <f>[1]Suffrages!$H5/100</f>
        <v>0.62929999999999997</v>
      </c>
    </row>
    <row r="11" spans="1:24" ht="10.5" customHeight="1" x14ac:dyDescent="0.2">
      <c r="A11" s="47">
        <f>[1]Suffrages!A6</f>
        <v>5</v>
      </c>
      <c r="B11" s="47">
        <f>[1]Suffrages!B6</f>
        <v>0</v>
      </c>
      <c r="C11" s="48" t="str">
        <f>[1]Suffrages!C6</f>
        <v>Bardonnex</v>
      </c>
      <c r="D11" s="49">
        <f>[1]Suffrages!D6</f>
        <v>1471</v>
      </c>
      <c r="E11" s="49">
        <f>[1]Suffrages!E6</f>
        <v>880</v>
      </c>
      <c r="F11" s="49">
        <f>[1]Suffrages!F6</f>
        <v>878</v>
      </c>
      <c r="G11" s="49">
        <f>[1]Suffrages!G6</f>
        <v>3</v>
      </c>
      <c r="H11" s="49">
        <f>[1]Suffrages!M6</f>
        <v>20</v>
      </c>
      <c r="I11" s="50">
        <f>[1]Suffrages!N6/100</f>
        <v>2.29E-2</v>
      </c>
      <c r="J11" s="51">
        <f t="shared" si="0"/>
        <v>855</v>
      </c>
      <c r="K11" s="52">
        <f>[1]Suffrages!I6</f>
        <v>283</v>
      </c>
      <c r="L11" s="53">
        <f>[1]Suffrages!J6/100</f>
        <v>0.33100000000000002</v>
      </c>
      <c r="M11" s="54">
        <f>[1]Suffrages!K6</f>
        <v>572</v>
      </c>
      <c r="N11" s="53">
        <f>[1]Suffrages!L6/100</f>
        <v>0.66900000000000004</v>
      </c>
      <c r="O11" s="55">
        <f>[1]Suffrages!$H6/100</f>
        <v>0.59819999999999995</v>
      </c>
      <c r="P11" s="49">
        <f>[1]Suffrages!U6</f>
        <v>34</v>
      </c>
      <c r="Q11" s="50">
        <f>[1]Suffrages!V6/100</f>
        <v>3.8900000000000004E-2</v>
      </c>
      <c r="R11" s="51">
        <f t="shared" si="1"/>
        <v>841</v>
      </c>
      <c r="S11" s="52">
        <f>[1]Suffrages!Q6</f>
        <v>561</v>
      </c>
      <c r="T11" s="53">
        <f>[1]Suffrages!R6/100</f>
        <v>0.66709999999999992</v>
      </c>
      <c r="U11" s="54">
        <f>[1]Suffrages!S6</f>
        <v>280</v>
      </c>
      <c r="V11" s="53">
        <f>[1]Suffrages!T6/100</f>
        <v>0.33289999999999997</v>
      </c>
      <c r="W11" s="55">
        <f>[1]Suffrages!$H6/100</f>
        <v>0.59819999999999995</v>
      </c>
    </row>
    <row r="12" spans="1:24" ht="10.5" customHeight="1" x14ac:dyDescent="0.2">
      <c r="A12" s="47">
        <f>[1]Suffrages!A7</f>
        <v>6</v>
      </c>
      <c r="B12" s="47">
        <f>[1]Suffrages!B7</f>
        <v>0</v>
      </c>
      <c r="C12" s="48" t="str">
        <f>[1]Suffrages!C7</f>
        <v>Bellevue</v>
      </c>
      <c r="D12" s="49">
        <f>[1]Suffrages!D7</f>
        <v>1693</v>
      </c>
      <c r="E12" s="49">
        <f>[1]Suffrages!E7</f>
        <v>968</v>
      </c>
      <c r="F12" s="49">
        <f>[1]Suffrages!F7</f>
        <v>968</v>
      </c>
      <c r="G12" s="49">
        <f>[1]Suffrages!G7</f>
        <v>1</v>
      </c>
      <c r="H12" s="49">
        <f>[1]Suffrages!M7</f>
        <v>33</v>
      </c>
      <c r="I12" s="50">
        <f>[1]Suffrages!N7/100</f>
        <v>3.4099999999999998E-2</v>
      </c>
      <c r="J12" s="51">
        <f t="shared" si="0"/>
        <v>934</v>
      </c>
      <c r="K12" s="52">
        <f>[1]Suffrages!I7</f>
        <v>304</v>
      </c>
      <c r="L12" s="53">
        <f>[1]Suffrages!J7/100</f>
        <v>0.32549999999999996</v>
      </c>
      <c r="M12" s="54">
        <f>[1]Suffrages!K7</f>
        <v>630</v>
      </c>
      <c r="N12" s="53">
        <f>[1]Suffrages!L7/100</f>
        <v>0.67449999999999999</v>
      </c>
      <c r="O12" s="55">
        <f>[1]Suffrages!$H7/100</f>
        <v>0.57179999999999997</v>
      </c>
      <c r="P12" s="49">
        <f>[1]Suffrages!U7</f>
        <v>18</v>
      </c>
      <c r="Q12" s="50">
        <f>[1]Suffrages!V7/100</f>
        <v>1.8600000000000002E-2</v>
      </c>
      <c r="R12" s="51">
        <f t="shared" si="1"/>
        <v>949</v>
      </c>
      <c r="S12" s="52">
        <f>[1]Suffrages!Q7</f>
        <v>584</v>
      </c>
      <c r="T12" s="53">
        <f>[1]Suffrages!R7/100</f>
        <v>0.61539999999999995</v>
      </c>
      <c r="U12" s="54">
        <f>[1]Suffrages!S7</f>
        <v>365</v>
      </c>
      <c r="V12" s="53">
        <f>[1]Suffrages!T7/100</f>
        <v>0.3846</v>
      </c>
      <c r="W12" s="55">
        <f>[1]Suffrages!$H7/100</f>
        <v>0.57179999999999997</v>
      </c>
    </row>
    <row r="13" spans="1:24" ht="10.5" customHeight="1" x14ac:dyDescent="0.2">
      <c r="A13" s="47">
        <f>[1]Suffrages!A8</f>
        <v>7</v>
      </c>
      <c r="B13" s="47">
        <f>[1]Suffrages!B8</f>
        <v>0</v>
      </c>
      <c r="C13" s="48" t="str">
        <f>[1]Suffrages!C8</f>
        <v>Bernex°</v>
      </c>
      <c r="D13" s="49">
        <f>[1]Suffrages!D8</f>
        <v>6348</v>
      </c>
      <c r="E13" s="49">
        <f>[1]Suffrages!E8</f>
        <v>3764</v>
      </c>
      <c r="F13" s="49">
        <f>[1]Suffrages!F8</f>
        <v>3763</v>
      </c>
      <c r="G13" s="49">
        <f>[1]Suffrages!G8</f>
        <v>12</v>
      </c>
      <c r="H13" s="49">
        <f>[1]Suffrages!M8</f>
        <v>145</v>
      </c>
      <c r="I13" s="50">
        <f>[1]Suffrages!N8/100</f>
        <v>3.8699999999999998E-2</v>
      </c>
      <c r="J13" s="51">
        <f t="shared" si="0"/>
        <v>3606</v>
      </c>
      <c r="K13" s="52">
        <f>[1]Suffrages!I8</f>
        <v>1296</v>
      </c>
      <c r="L13" s="53">
        <f>[1]Suffrages!J8/100</f>
        <v>0.3594</v>
      </c>
      <c r="M13" s="54">
        <f>[1]Suffrages!K8</f>
        <v>2310</v>
      </c>
      <c r="N13" s="53">
        <f>[1]Suffrages!L8/100</f>
        <v>0.64060000000000006</v>
      </c>
      <c r="O13" s="55">
        <f>[1]Suffrages!$H8/100</f>
        <v>0.59289999999999998</v>
      </c>
      <c r="P13" s="49">
        <f>[1]Suffrages!U8</f>
        <v>86</v>
      </c>
      <c r="Q13" s="50">
        <f>[1]Suffrages!V8/100</f>
        <v>2.29E-2</v>
      </c>
      <c r="R13" s="51">
        <f t="shared" si="1"/>
        <v>3665</v>
      </c>
      <c r="S13" s="52">
        <f>[1]Suffrages!Q8</f>
        <v>2424</v>
      </c>
      <c r="T13" s="53">
        <f>[1]Suffrages!R8/100</f>
        <v>0.66139999999999999</v>
      </c>
      <c r="U13" s="54">
        <f>[1]Suffrages!S8</f>
        <v>1241</v>
      </c>
      <c r="V13" s="53">
        <f>[1]Suffrages!T8/100</f>
        <v>0.33860000000000001</v>
      </c>
      <c r="W13" s="55">
        <f>[1]Suffrages!$H8/100</f>
        <v>0.59289999999999998</v>
      </c>
    </row>
    <row r="14" spans="1:24" ht="10.5" customHeight="1" x14ac:dyDescent="0.2">
      <c r="A14" s="47">
        <f>[1]Suffrages!A9</f>
        <v>8</v>
      </c>
      <c r="B14" s="47">
        <f>[1]Suffrages!B9</f>
        <v>0</v>
      </c>
      <c r="C14" s="48" t="str">
        <f>[1]Suffrages!C9</f>
        <v>Carouge°</v>
      </c>
      <c r="D14" s="49">
        <f>[1]Suffrages!D9</f>
        <v>11246</v>
      </c>
      <c r="E14" s="49">
        <f>[1]Suffrages!E9</f>
        <v>6088</v>
      </c>
      <c r="F14" s="49">
        <f>[1]Suffrages!F9</f>
        <v>6088</v>
      </c>
      <c r="G14" s="49">
        <f>[1]Suffrages!G9</f>
        <v>10</v>
      </c>
      <c r="H14" s="49">
        <f>[1]Suffrages!M9</f>
        <v>260</v>
      </c>
      <c r="I14" s="50">
        <f>[1]Suffrages!N9/100</f>
        <v>4.2800000000000005E-2</v>
      </c>
      <c r="J14" s="51">
        <f t="shared" si="0"/>
        <v>5818</v>
      </c>
      <c r="K14" s="52">
        <f>[1]Suffrages!I9</f>
        <v>2778</v>
      </c>
      <c r="L14" s="53">
        <f>[1]Suffrages!J9/100</f>
        <v>0.47749999999999998</v>
      </c>
      <c r="M14" s="54">
        <f>[1]Suffrages!K9</f>
        <v>3040</v>
      </c>
      <c r="N14" s="53">
        <f>[1]Suffrages!L9/100</f>
        <v>0.52249999999999996</v>
      </c>
      <c r="O14" s="55">
        <f>[1]Suffrages!$H9/100</f>
        <v>0.5413</v>
      </c>
      <c r="P14" s="49">
        <f>[1]Suffrages!U9</f>
        <v>126</v>
      </c>
      <c r="Q14" s="50">
        <f>[1]Suffrages!V9/100</f>
        <v>2.07E-2</v>
      </c>
      <c r="R14" s="51">
        <f t="shared" si="1"/>
        <v>5952</v>
      </c>
      <c r="S14" s="52">
        <f>[1]Suffrages!Q9</f>
        <v>4203</v>
      </c>
      <c r="T14" s="53">
        <f>[1]Suffrages!R9/100</f>
        <v>0.70609999999999995</v>
      </c>
      <c r="U14" s="54">
        <f>[1]Suffrages!S9</f>
        <v>1749</v>
      </c>
      <c r="V14" s="53">
        <f>[1]Suffrages!T9/100</f>
        <v>0.29389999999999999</v>
      </c>
      <c r="W14" s="55">
        <f>[1]Suffrages!$H9/100</f>
        <v>0.5413</v>
      </c>
    </row>
    <row r="15" spans="1:24" ht="10.5" customHeight="1" x14ac:dyDescent="0.2">
      <c r="A15" s="47">
        <f>[1]Suffrages!A10</f>
        <v>9</v>
      </c>
      <c r="B15" s="47">
        <f>[1]Suffrages!B10</f>
        <v>0</v>
      </c>
      <c r="C15" s="48" t="str">
        <f>[1]Suffrages!C10</f>
        <v>Cartigny</v>
      </c>
      <c r="D15" s="49">
        <f>[1]Suffrages!D10</f>
        <v>624</v>
      </c>
      <c r="E15" s="49">
        <f>[1]Suffrages!E10</f>
        <v>429</v>
      </c>
      <c r="F15" s="49">
        <f>[1]Suffrages!F10</f>
        <v>429</v>
      </c>
      <c r="G15" s="49">
        <f>[1]Suffrages!G10</f>
        <v>0</v>
      </c>
      <c r="H15" s="49">
        <f>[1]Suffrages!M10</f>
        <v>18</v>
      </c>
      <c r="I15" s="50">
        <f>[1]Suffrages!N10/100</f>
        <v>4.2000000000000003E-2</v>
      </c>
      <c r="J15" s="51">
        <f t="shared" si="0"/>
        <v>411</v>
      </c>
      <c r="K15" s="52">
        <f>[1]Suffrages!I10</f>
        <v>122</v>
      </c>
      <c r="L15" s="53">
        <f>[1]Suffrages!J10/100</f>
        <v>0.29680000000000001</v>
      </c>
      <c r="M15" s="54">
        <f>[1]Suffrages!K10</f>
        <v>289</v>
      </c>
      <c r="N15" s="53">
        <f>[1]Suffrages!L10/100</f>
        <v>0.70319999999999994</v>
      </c>
      <c r="O15" s="55">
        <f>[1]Suffrages!$H10/100</f>
        <v>0.6875</v>
      </c>
      <c r="P15" s="49">
        <f>[1]Suffrages!U10</f>
        <v>10</v>
      </c>
      <c r="Q15" s="50">
        <f>[1]Suffrages!V10/100</f>
        <v>2.3300000000000001E-2</v>
      </c>
      <c r="R15" s="51">
        <f t="shared" si="1"/>
        <v>419</v>
      </c>
      <c r="S15" s="52">
        <f>[1]Suffrages!Q10</f>
        <v>283</v>
      </c>
      <c r="T15" s="53">
        <f>[1]Suffrages!R10/100</f>
        <v>0.67540000000000011</v>
      </c>
      <c r="U15" s="54">
        <f>[1]Suffrages!S10</f>
        <v>136</v>
      </c>
      <c r="V15" s="53">
        <f>[1]Suffrages!T10/100</f>
        <v>0.3246</v>
      </c>
      <c r="W15" s="55">
        <f>[1]Suffrages!$H10/100</f>
        <v>0.6875</v>
      </c>
    </row>
    <row r="16" spans="1:24" ht="10.5" customHeight="1" x14ac:dyDescent="0.2">
      <c r="A16" s="47">
        <f>[1]Suffrages!A11</f>
        <v>10</v>
      </c>
      <c r="B16" s="47">
        <f>[1]Suffrages!B11</f>
        <v>0</v>
      </c>
      <c r="C16" s="48" t="str">
        <f>[1]Suffrages!C11</f>
        <v>Céligny</v>
      </c>
      <c r="D16" s="49">
        <f>[1]Suffrages!D11</f>
        <v>409</v>
      </c>
      <c r="E16" s="49">
        <f>[1]Suffrages!E11</f>
        <v>263</v>
      </c>
      <c r="F16" s="49">
        <f>[1]Suffrages!F11</f>
        <v>263</v>
      </c>
      <c r="G16" s="49">
        <f>[1]Suffrages!G11</f>
        <v>0</v>
      </c>
      <c r="H16" s="49">
        <f>[1]Suffrages!M11</f>
        <v>5</v>
      </c>
      <c r="I16" s="50">
        <f>[1]Suffrages!N11/100</f>
        <v>1.9E-2</v>
      </c>
      <c r="J16" s="51">
        <f t="shared" si="0"/>
        <v>258</v>
      </c>
      <c r="K16" s="52">
        <f>[1]Suffrages!I11</f>
        <v>75</v>
      </c>
      <c r="L16" s="53">
        <f>[1]Suffrages!J11/100</f>
        <v>0.29070000000000001</v>
      </c>
      <c r="M16" s="54">
        <f>[1]Suffrages!K11</f>
        <v>183</v>
      </c>
      <c r="N16" s="53">
        <f>[1]Suffrages!L11/100</f>
        <v>0.70930000000000004</v>
      </c>
      <c r="O16" s="55">
        <f>[1]Suffrages!$H11/100</f>
        <v>0.64300000000000002</v>
      </c>
      <c r="P16" s="49">
        <f>[1]Suffrages!U11</f>
        <v>3</v>
      </c>
      <c r="Q16" s="50">
        <f>[1]Suffrages!V11/100</f>
        <v>1.1399999999999999E-2</v>
      </c>
      <c r="R16" s="51">
        <f t="shared" si="1"/>
        <v>260</v>
      </c>
      <c r="S16" s="52">
        <f>[1]Suffrages!Q11</f>
        <v>170</v>
      </c>
      <c r="T16" s="53">
        <f>[1]Suffrages!R11/100</f>
        <v>0.65379999999999994</v>
      </c>
      <c r="U16" s="54">
        <f>[1]Suffrages!S11</f>
        <v>90</v>
      </c>
      <c r="V16" s="53">
        <f>[1]Suffrages!T11/100</f>
        <v>0.34619999999999995</v>
      </c>
      <c r="W16" s="55">
        <f>[1]Suffrages!$H11/100</f>
        <v>0.64300000000000002</v>
      </c>
    </row>
    <row r="17" spans="1:23" ht="10.5" customHeight="1" x14ac:dyDescent="0.2">
      <c r="A17" s="47">
        <f>[1]Suffrages!A12</f>
        <v>11</v>
      </c>
      <c r="B17" s="47">
        <f>[1]Suffrages!B12</f>
        <v>0</v>
      </c>
      <c r="C17" s="48" t="str">
        <f>[1]Suffrages!C12</f>
        <v>Chancy</v>
      </c>
      <c r="D17" s="49">
        <f>[1]Suffrages!D12</f>
        <v>950</v>
      </c>
      <c r="E17" s="49">
        <f>[1]Suffrages!E12</f>
        <v>504</v>
      </c>
      <c r="F17" s="49">
        <f>[1]Suffrages!F12</f>
        <v>504</v>
      </c>
      <c r="G17" s="49">
        <f>[1]Suffrages!G12</f>
        <v>0</v>
      </c>
      <c r="H17" s="49">
        <f>[1]Suffrages!M12</f>
        <v>15</v>
      </c>
      <c r="I17" s="50">
        <f>[1]Suffrages!N12/100</f>
        <v>2.98E-2</v>
      </c>
      <c r="J17" s="51">
        <f t="shared" si="0"/>
        <v>489</v>
      </c>
      <c r="K17" s="52">
        <f>[1]Suffrages!I12</f>
        <v>186</v>
      </c>
      <c r="L17" s="53">
        <f>[1]Suffrages!J12/100</f>
        <v>0.38040000000000002</v>
      </c>
      <c r="M17" s="54">
        <f>[1]Suffrages!K12</f>
        <v>303</v>
      </c>
      <c r="N17" s="53">
        <f>[1]Suffrages!L12/100</f>
        <v>0.61960000000000004</v>
      </c>
      <c r="O17" s="55">
        <f>[1]Suffrages!$H12/100</f>
        <v>0.53049999999999997</v>
      </c>
      <c r="P17" s="49">
        <f>[1]Suffrages!U12</f>
        <v>9</v>
      </c>
      <c r="Q17" s="50">
        <f>[1]Suffrages!V12/100</f>
        <v>1.7899999999999999E-2</v>
      </c>
      <c r="R17" s="51">
        <f t="shared" si="1"/>
        <v>495</v>
      </c>
      <c r="S17" s="52">
        <f>[1]Suffrages!Q12</f>
        <v>314</v>
      </c>
      <c r="T17" s="53">
        <f>[1]Suffrages!R12/100</f>
        <v>0.63429999999999997</v>
      </c>
      <c r="U17" s="54">
        <f>[1]Suffrages!S12</f>
        <v>181</v>
      </c>
      <c r="V17" s="53">
        <f>[1]Suffrages!T12/100</f>
        <v>0.36570000000000003</v>
      </c>
      <c r="W17" s="55">
        <f>[1]Suffrages!$H12/100</f>
        <v>0.53049999999999997</v>
      </c>
    </row>
    <row r="18" spans="1:23" ht="10.5" customHeight="1" x14ac:dyDescent="0.2">
      <c r="A18" s="56">
        <f>[1]Suffrages!A13</f>
        <v>12</v>
      </c>
      <c r="B18" s="56">
        <f>[1]Suffrages!B13</f>
        <v>0</v>
      </c>
      <c r="C18" s="57" t="str">
        <f>[1]Suffrages!C13</f>
        <v>Chêne-Bougeries°</v>
      </c>
      <c r="D18" s="58">
        <f>[1]Suffrages!D13</f>
        <v>6673</v>
      </c>
      <c r="E18" s="58">
        <f>[1]Suffrages!E13</f>
        <v>3928</v>
      </c>
      <c r="F18" s="58">
        <f>[1]Suffrages!F13</f>
        <v>3928</v>
      </c>
      <c r="G18" s="58">
        <f>[1]Suffrages!G13</f>
        <v>8</v>
      </c>
      <c r="H18" s="58">
        <f>[1]Suffrages!M13</f>
        <v>118</v>
      </c>
      <c r="I18" s="59">
        <f>[1]Suffrages!N13/100</f>
        <v>3.0099999999999998E-2</v>
      </c>
      <c r="J18" s="60">
        <f t="shared" si="0"/>
        <v>3802</v>
      </c>
      <c r="K18" s="61">
        <f>[1]Suffrages!I13</f>
        <v>1086</v>
      </c>
      <c r="L18" s="62">
        <f>[1]Suffrages!J13/100</f>
        <v>0.28559999999999997</v>
      </c>
      <c r="M18" s="63">
        <f>[1]Suffrages!K13</f>
        <v>2716</v>
      </c>
      <c r="N18" s="62">
        <f>[1]Suffrages!L13/100</f>
        <v>0.71439999999999992</v>
      </c>
      <c r="O18" s="64">
        <f>[1]Suffrages!$H13/100</f>
        <v>0.58860000000000001</v>
      </c>
      <c r="P18" s="58">
        <f>[1]Suffrages!U13</f>
        <v>91</v>
      </c>
      <c r="Q18" s="59">
        <f>[1]Suffrages!V13/100</f>
        <v>2.3199999999999998E-2</v>
      </c>
      <c r="R18" s="60">
        <f t="shared" si="1"/>
        <v>3829</v>
      </c>
      <c r="S18" s="61">
        <f>[1]Suffrages!Q13</f>
        <v>2438</v>
      </c>
      <c r="T18" s="62">
        <f>[1]Suffrages!R13/100</f>
        <v>0.63670000000000004</v>
      </c>
      <c r="U18" s="63">
        <f>[1]Suffrages!S13</f>
        <v>1391</v>
      </c>
      <c r="V18" s="62">
        <f>[1]Suffrages!T13/100</f>
        <v>0.36329999999999996</v>
      </c>
      <c r="W18" s="64">
        <f>[1]Suffrages!$H13/100</f>
        <v>0.58860000000000001</v>
      </c>
    </row>
    <row r="19" spans="1:23" ht="10.5" customHeight="1" x14ac:dyDescent="0.2">
      <c r="A19" s="47"/>
      <c r="B19" s="47">
        <f>[1]Suffrages!B14</f>
        <v>1201</v>
      </c>
      <c r="C19" s="48" t="str">
        <f>[1]Suffrages!C14</f>
        <v>Chêne-Bougeries-Centre</v>
      </c>
      <c r="D19" s="49">
        <f>[1]Suffrages!D14</f>
        <v>5587</v>
      </c>
      <c r="E19" s="49">
        <f>[1]Suffrages!E14</f>
        <v>3189</v>
      </c>
      <c r="F19" s="49">
        <f>[1]Suffrages!F14</f>
        <v>3189</v>
      </c>
      <c r="G19" s="49">
        <f>[1]Suffrages!G14</f>
        <v>6</v>
      </c>
      <c r="H19" s="49">
        <f>[1]Suffrages!M14</f>
        <v>99</v>
      </c>
      <c r="I19" s="50">
        <f>[1]Suffrages!N14/100</f>
        <v>3.1099999999999999E-2</v>
      </c>
      <c r="J19" s="51">
        <f t="shared" si="0"/>
        <v>3084</v>
      </c>
      <c r="K19" s="52">
        <f>[1]Suffrages!I14</f>
        <v>934</v>
      </c>
      <c r="L19" s="53">
        <f>[1]Suffrages!J14/100</f>
        <v>0.3029</v>
      </c>
      <c r="M19" s="54">
        <f>[1]Suffrages!K14</f>
        <v>2150</v>
      </c>
      <c r="N19" s="53">
        <f>[1]Suffrages!L14/100</f>
        <v>0.69709999999999994</v>
      </c>
      <c r="O19" s="55">
        <f>[1]Suffrages!$H14/100</f>
        <v>0.57079999999999997</v>
      </c>
      <c r="P19" s="49">
        <f>[1]Suffrages!U14</f>
        <v>74</v>
      </c>
      <c r="Q19" s="50">
        <f>[1]Suffrages!V14/100</f>
        <v>2.3199999999999998E-2</v>
      </c>
      <c r="R19" s="51">
        <f t="shared" si="1"/>
        <v>3109</v>
      </c>
      <c r="S19" s="52">
        <f>[1]Suffrages!Q14</f>
        <v>1959</v>
      </c>
      <c r="T19" s="53">
        <f>[1]Suffrages!R14/100</f>
        <v>0.63009999999999999</v>
      </c>
      <c r="U19" s="54">
        <f>[1]Suffrages!S14</f>
        <v>1150</v>
      </c>
      <c r="V19" s="53">
        <f>[1]Suffrages!T14/100</f>
        <v>0.36990000000000001</v>
      </c>
      <c r="W19" s="55">
        <f>[1]Suffrages!$H14/100</f>
        <v>0.57079999999999997</v>
      </c>
    </row>
    <row r="20" spans="1:23" ht="10.5" customHeight="1" x14ac:dyDescent="0.2">
      <c r="A20" s="47"/>
      <c r="B20" s="47">
        <f>[1]Suffrages!B15</f>
        <v>1202</v>
      </c>
      <c r="C20" s="48" t="str">
        <f>[1]Suffrages!C15</f>
        <v>Conches</v>
      </c>
      <c r="D20" s="49">
        <f>[1]Suffrages!D15</f>
        <v>1086</v>
      </c>
      <c r="E20" s="49">
        <f>[1]Suffrages!E15</f>
        <v>739</v>
      </c>
      <c r="F20" s="49">
        <f>[1]Suffrages!F15</f>
        <v>739</v>
      </c>
      <c r="G20" s="49">
        <f>[1]Suffrages!G15</f>
        <v>2</v>
      </c>
      <c r="H20" s="49">
        <f>[1]Suffrages!M15</f>
        <v>19</v>
      </c>
      <c r="I20" s="50">
        <f>[1]Suffrages!N15/100</f>
        <v>2.58E-2</v>
      </c>
      <c r="J20" s="51">
        <f t="shared" si="0"/>
        <v>718</v>
      </c>
      <c r="K20" s="52">
        <f>[1]Suffrages!I15</f>
        <v>152</v>
      </c>
      <c r="L20" s="53">
        <f>[1]Suffrages!J15/100</f>
        <v>0.21170000000000003</v>
      </c>
      <c r="M20" s="54">
        <f>[1]Suffrages!K15</f>
        <v>566</v>
      </c>
      <c r="N20" s="53">
        <f>[1]Suffrages!L15/100</f>
        <v>0.7883</v>
      </c>
      <c r="O20" s="55">
        <f>[1]Suffrages!$H15/100</f>
        <v>0.68049999999999999</v>
      </c>
      <c r="P20" s="49">
        <f>[1]Suffrages!U15</f>
        <v>17</v>
      </c>
      <c r="Q20" s="50">
        <f>[1]Suffrages!V15/100</f>
        <v>2.3099999999999999E-2</v>
      </c>
      <c r="R20" s="51">
        <f t="shared" si="1"/>
        <v>720</v>
      </c>
      <c r="S20" s="52">
        <f>[1]Suffrages!Q15</f>
        <v>479</v>
      </c>
      <c r="T20" s="53">
        <f>[1]Suffrages!R15/100</f>
        <v>0.6653</v>
      </c>
      <c r="U20" s="54">
        <f>[1]Suffrages!S15</f>
        <v>241</v>
      </c>
      <c r="V20" s="53">
        <f>[1]Suffrages!T15/100</f>
        <v>0.3347</v>
      </c>
      <c r="W20" s="55">
        <f>[1]Suffrages!$H15/100</f>
        <v>0.68049999999999999</v>
      </c>
    </row>
    <row r="21" spans="1:23" ht="10.5" customHeight="1" x14ac:dyDescent="0.2">
      <c r="A21" s="47">
        <f>[1]Suffrages!A16</f>
        <v>13</v>
      </c>
      <c r="B21" s="47">
        <f>[1]Suffrages!B16</f>
        <v>0</v>
      </c>
      <c r="C21" s="48" t="str">
        <f>[1]Suffrages!C16</f>
        <v>Chêne-Bourg</v>
      </c>
      <c r="D21" s="49">
        <f>[1]Suffrages!D16</f>
        <v>4356</v>
      </c>
      <c r="E21" s="49">
        <f>[1]Suffrages!E16</f>
        <v>2312</v>
      </c>
      <c r="F21" s="49">
        <f>[1]Suffrages!F16</f>
        <v>2312</v>
      </c>
      <c r="G21" s="49">
        <f>[1]Suffrages!G16</f>
        <v>6</v>
      </c>
      <c r="H21" s="49">
        <f>[1]Suffrages!M16</f>
        <v>84</v>
      </c>
      <c r="I21" s="50">
        <f>[1]Suffrages!N16/100</f>
        <v>3.6400000000000002E-2</v>
      </c>
      <c r="J21" s="51">
        <f t="shared" si="0"/>
        <v>2222</v>
      </c>
      <c r="K21" s="52">
        <f>[1]Suffrages!I16</f>
        <v>953</v>
      </c>
      <c r="L21" s="53">
        <f>[1]Suffrages!J16/100</f>
        <v>0.4289</v>
      </c>
      <c r="M21" s="54">
        <f>[1]Suffrages!K16</f>
        <v>1269</v>
      </c>
      <c r="N21" s="53">
        <f>[1]Suffrages!L16/100</f>
        <v>0.57109999999999994</v>
      </c>
      <c r="O21" s="55">
        <f>[1]Suffrages!$H16/100</f>
        <v>0.53079999999999994</v>
      </c>
      <c r="P21" s="49">
        <f>[1]Suffrages!U16</f>
        <v>64</v>
      </c>
      <c r="Q21" s="50">
        <f>[1]Suffrages!V16/100</f>
        <v>2.7799999999999998E-2</v>
      </c>
      <c r="R21" s="51">
        <f t="shared" si="1"/>
        <v>2242</v>
      </c>
      <c r="S21" s="52">
        <f>[1]Suffrages!Q16</f>
        <v>1469</v>
      </c>
      <c r="T21" s="53">
        <f>[1]Suffrages!R16/100</f>
        <v>0.6552</v>
      </c>
      <c r="U21" s="54">
        <f>[1]Suffrages!S16</f>
        <v>773</v>
      </c>
      <c r="V21" s="53">
        <f>[1]Suffrages!T16/100</f>
        <v>0.3448</v>
      </c>
      <c r="W21" s="55">
        <f>[1]Suffrages!$H16/100</f>
        <v>0.53079999999999994</v>
      </c>
    </row>
    <row r="22" spans="1:23" ht="10.5" customHeight="1" x14ac:dyDescent="0.2">
      <c r="A22" s="47">
        <f>[1]Suffrages!A17</f>
        <v>14</v>
      </c>
      <c r="B22" s="47">
        <f>[1]Suffrages!B17</f>
        <v>0</v>
      </c>
      <c r="C22" s="48" t="str">
        <f>[1]Suffrages!C17</f>
        <v>Choulex</v>
      </c>
      <c r="D22" s="49">
        <f>[1]Suffrages!D17</f>
        <v>738</v>
      </c>
      <c r="E22" s="49">
        <f>[1]Suffrages!E17</f>
        <v>478</v>
      </c>
      <c r="F22" s="49">
        <f>[1]Suffrages!F17</f>
        <v>478</v>
      </c>
      <c r="G22" s="49">
        <f>[1]Suffrages!G17</f>
        <v>0</v>
      </c>
      <c r="H22" s="49">
        <f>[1]Suffrages!M17</f>
        <v>17</v>
      </c>
      <c r="I22" s="50">
        <f>[1]Suffrages!N17/100</f>
        <v>3.56E-2</v>
      </c>
      <c r="J22" s="51">
        <f t="shared" si="0"/>
        <v>461</v>
      </c>
      <c r="K22" s="52">
        <f>[1]Suffrages!I17</f>
        <v>140</v>
      </c>
      <c r="L22" s="53">
        <f>[1]Suffrages!J17/100</f>
        <v>0.30370000000000003</v>
      </c>
      <c r="M22" s="54">
        <f>[1]Suffrages!K17</f>
        <v>321</v>
      </c>
      <c r="N22" s="53">
        <f>[1]Suffrages!L17/100</f>
        <v>0.69629999999999992</v>
      </c>
      <c r="O22" s="55">
        <f>[1]Suffrages!$H17/100</f>
        <v>0.64769999999999994</v>
      </c>
      <c r="P22" s="49">
        <f>[1]Suffrages!U17</f>
        <v>12</v>
      </c>
      <c r="Q22" s="50">
        <f>[1]Suffrages!V17/100</f>
        <v>2.5099999999999997E-2</v>
      </c>
      <c r="R22" s="51">
        <f t="shared" si="1"/>
        <v>466</v>
      </c>
      <c r="S22" s="52">
        <f>[1]Suffrages!Q17</f>
        <v>320</v>
      </c>
      <c r="T22" s="53">
        <f>[1]Suffrages!R17/100</f>
        <v>0.68669999999999998</v>
      </c>
      <c r="U22" s="54">
        <f>[1]Suffrages!S17</f>
        <v>146</v>
      </c>
      <c r="V22" s="53">
        <f>[1]Suffrages!T17/100</f>
        <v>0.31329999999999997</v>
      </c>
      <c r="W22" s="55">
        <f>[1]Suffrages!$H17/100</f>
        <v>0.64769999999999994</v>
      </c>
    </row>
    <row r="23" spans="1:23" ht="10.5" customHeight="1" x14ac:dyDescent="0.2">
      <c r="A23" s="47">
        <f>[1]Suffrages!A18</f>
        <v>15</v>
      </c>
      <c r="B23" s="47">
        <f>[1]Suffrages!B18</f>
        <v>0</v>
      </c>
      <c r="C23" s="48" t="str">
        <f>[1]Suffrages!C18</f>
        <v>Collex-Bossy</v>
      </c>
      <c r="D23" s="49">
        <f>[1]Suffrages!D18</f>
        <v>891</v>
      </c>
      <c r="E23" s="49">
        <f>[1]Suffrages!E18</f>
        <v>546</v>
      </c>
      <c r="F23" s="49">
        <f>[1]Suffrages!F18</f>
        <v>546</v>
      </c>
      <c r="G23" s="49">
        <f>[1]Suffrages!G18</f>
        <v>1</v>
      </c>
      <c r="H23" s="49">
        <f>[1]Suffrages!M18</f>
        <v>20</v>
      </c>
      <c r="I23" s="50">
        <f>[1]Suffrages!N18/100</f>
        <v>3.6699999999999997E-2</v>
      </c>
      <c r="J23" s="51">
        <f t="shared" si="0"/>
        <v>525</v>
      </c>
      <c r="K23" s="52">
        <f>[1]Suffrages!I18</f>
        <v>146</v>
      </c>
      <c r="L23" s="53">
        <f>[1]Suffrages!J18/100</f>
        <v>0.27810000000000001</v>
      </c>
      <c r="M23" s="54">
        <f>[1]Suffrages!K18</f>
        <v>379</v>
      </c>
      <c r="N23" s="53">
        <f>[1]Suffrages!L18/100</f>
        <v>0.72189999999999999</v>
      </c>
      <c r="O23" s="55">
        <f>[1]Suffrages!$H18/100</f>
        <v>0.61280000000000001</v>
      </c>
      <c r="P23" s="49">
        <f>[1]Suffrages!U18</f>
        <v>15</v>
      </c>
      <c r="Q23" s="50">
        <f>[1]Suffrages!V18/100</f>
        <v>2.75E-2</v>
      </c>
      <c r="R23" s="51">
        <f t="shared" si="1"/>
        <v>530</v>
      </c>
      <c r="S23" s="52">
        <f>[1]Suffrages!Q18</f>
        <v>351</v>
      </c>
      <c r="T23" s="53">
        <f>[1]Suffrages!R18/100</f>
        <v>0.6623</v>
      </c>
      <c r="U23" s="54">
        <f>[1]Suffrages!S18</f>
        <v>179</v>
      </c>
      <c r="V23" s="53">
        <f>[1]Suffrages!T18/100</f>
        <v>0.33770000000000006</v>
      </c>
      <c r="W23" s="55">
        <f>[1]Suffrages!$H18/100</f>
        <v>0.61280000000000001</v>
      </c>
    </row>
    <row r="24" spans="1:23" ht="10.5" customHeight="1" x14ac:dyDescent="0.2">
      <c r="A24" s="47">
        <f>[1]Suffrages!A19</f>
        <v>16</v>
      </c>
      <c r="B24" s="47">
        <f>[1]Suffrages!B19</f>
        <v>0</v>
      </c>
      <c r="C24" s="48" t="str">
        <f>[1]Suffrages!C19</f>
        <v>Collonge-Bellerive</v>
      </c>
      <c r="D24" s="49">
        <f>[1]Suffrages!D19</f>
        <v>4751</v>
      </c>
      <c r="E24" s="49">
        <f>[1]Suffrages!E19</f>
        <v>3093</v>
      </c>
      <c r="F24" s="49">
        <f>[1]Suffrages!F19</f>
        <v>3093</v>
      </c>
      <c r="G24" s="49">
        <f>[1]Suffrages!G19</f>
        <v>4</v>
      </c>
      <c r="H24" s="49">
        <f>[1]Suffrages!M19</f>
        <v>68</v>
      </c>
      <c r="I24" s="50">
        <f>[1]Suffrages!N19/100</f>
        <v>2.2000000000000002E-2</v>
      </c>
      <c r="J24" s="51">
        <f t="shared" si="0"/>
        <v>3021</v>
      </c>
      <c r="K24" s="52">
        <f>[1]Suffrages!I19</f>
        <v>606</v>
      </c>
      <c r="L24" s="53">
        <f>[1]Suffrages!J19/100</f>
        <v>0.2006</v>
      </c>
      <c r="M24" s="54">
        <f>[1]Suffrages!K19</f>
        <v>2415</v>
      </c>
      <c r="N24" s="53">
        <f>[1]Suffrages!L19/100</f>
        <v>0.7994</v>
      </c>
      <c r="O24" s="55">
        <f>[1]Suffrages!$H19/100</f>
        <v>0.65099999999999991</v>
      </c>
      <c r="P24" s="49">
        <f>[1]Suffrages!U19</f>
        <v>67</v>
      </c>
      <c r="Q24" s="50">
        <f>[1]Suffrages!V19/100</f>
        <v>2.1700000000000001E-2</v>
      </c>
      <c r="R24" s="51">
        <f t="shared" si="1"/>
        <v>3022</v>
      </c>
      <c r="S24" s="52">
        <f>[1]Suffrages!Q19</f>
        <v>1911</v>
      </c>
      <c r="T24" s="53">
        <f>[1]Suffrages!R19/100</f>
        <v>0.63240000000000007</v>
      </c>
      <c r="U24" s="54">
        <f>[1]Suffrages!S19</f>
        <v>1111</v>
      </c>
      <c r="V24" s="53">
        <f>[1]Suffrages!T19/100</f>
        <v>0.36759999999999998</v>
      </c>
      <c r="W24" s="55">
        <f>[1]Suffrages!$H19/100</f>
        <v>0.65099999999999991</v>
      </c>
    </row>
    <row r="25" spans="1:23" ht="10.5" customHeight="1" x14ac:dyDescent="0.2">
      <c r="A25" s="47">
        <f>[1]Suffrages!A20</f>
        <v>17</v>
      </c>
      <c r="B25" s="47">
        <f>[1]Suffrages!B20</f>
        <v>0</v>
      </c>
      <c r="C25" s="48" t="str">
        <f>[1]Suffrages!C20</f>
        <v>Cologny</v>
      </c>
      <c r="D25" s="49">
        <f>[1]Suffrages!D20</f>
        <v>2998</v>
      </c>
      <c r="E25" s="49">
        <f>[1]Suffrages!E20</f>
        <v>1826</v>
      </c>
      <c r="F25" s="49">
        <f>[1]Suffrages!F20</f>
        <v>1826</v>
      </c>
      <c r="G25" s="49">
        <f>[1]Suffrages!G20</f>
        <v>4</v>
      </c>
      <c r="H25" s="49">
        <f>[1]Suffrages!M20</f>
        <v>47</v>
      </c>
      <c r="I25" s="50">
        <f>[1]Suffrages!N20/100</f>
        <v>2.58E-2</v>
      </c>
      <c r="J25" s="51">
        <f t="shared" si="0"/>
        <v>1775</v>
      </c>
      <c r="K25" s="52">
        <f>[1]Suffrages!I20</f>
        <v>336</v>
      </c>
      <c r="L25" s="53">
        <f>[1]Suffrages!J20/100</f>
        <v>0.1893</v>
      </c>
      <c r="M25" s="54">
        <f>[1]Suffrages!K20</f>
        <v>1439</v>
      </c>
      <c r="N25" s="53">
        <f>[1]Suffrages!L20/100</f>
        <v>0.81069999999999998</v>
      </c>
      <c r="O25" s="55">
        <f>[1]Suffrages!$H20/100</f>
        <v>0.60909999999999997</v>
      </c>
      <c r="P25" s="49">
        <f>[1]Suffrages!U20</f>
        <v>35</v>
      </c>
      <c r="Q25" s="50">
        <f>[1]Suffrages!V20/100</f>
        <v>1.9199999999999998E-2</v>
      </c>
      <c r="R25" s="51">
        <f t="shared" si="1"/>
        <v>1787</v>
      </c>
      <c r="S25" s="52">
        <f>[1]Suffrages!Q20</f>
        <v>1090</v>
      </c>
      <c r="T25" s="53">
        <f>[1]Suffrages!R20/100</f>
        <v>0.61</v>
      </c>
      <c r="U25" s="54">
        <f>[1]Suffrages!S20</f>
        <v>697</v>
      </c>
      <c r="V25" s="53">
        <f>[1]Suffrages!T20/100</f>
        <v>0.39</v>
      </c>
      <c r="W25" s="55">
        <f>[1]Suffrages!$H20/100</f>
        <v>0.60909999999999997</v>
      </c>
    </row>
    <row r="26" spans="1:23" ht="10.5" customHeight="1" x14ac:dyDescent="0.2">
      <c r="A26" s="47">
        <f>[1]Suffrages!A21</f>
        <v>18</v>
      </c>
      <c r="B26" s="47">
        <f>[1]Suffrages!B21</f>
        <v>0</v>
      </c>
      <c r="C26" s="48" t="str">
        <f>[1]Suffrages!C21</f>
        <v>Confignon</v>
      </c>
      <c r="D26" s="49">
        <f>[1]Suffrages!D21</f>
        <v>2989</v>
      </c>
      <c r="E26" s="49">
        <f>[1]Suffrages!E21</f>
        <v>1835</v>
      </c>
      <c r="F26" s="49">
        <f>[1]Suffrages!F21</f>
        <v>1835</v>
      </c>
      <c r="G26" s="49">
        <f>[1]Suffrages!G21</f>
        <v>7</v>
      </c>
      <c r="H26" s="49">
        <f>[1]Suffrages!M21</f>
        <v>86</v>
      </c>
      <c r="I26" s="50">
        <f>[1]Suffrages!N21/100</f>
        <v>4.7E-2</v>
      </c>
      <c r="J26" s="51">
        <f t="shared" si="0"/>
        <v>1742</v>
      </c>
      <c r="K26" s="52">
        <f>[1]Suffrages!I21</f>
        <v>599</v>
      </c>
      <c r="L26" s="53">
        <f>[1]Suffrages!J21/100</f>
        <v>0.34389999999999998</v>
      </c>
      <c r="M26" s="54">
        <f>[1]Suffrages!K21</f>
        <v>1143</v>
      </c>
      <c r="N26" s="53">
        <f>[1]Suffrages!L21/100</f>
        <v>0.65610000000000002</v>
      </c>
      <c r="O26" s="55">
        <f>[1]Suffrages!$H21/100</f>
        <v>0.6139</v>
      </c>
      <c r="P26" s="49">
        <f>[1]Suffrages!U21</f>
        <v>51</v>
      </c>
      <c r="Q26" s="50">
        <f>[1]Suffrages!V21/100</f>
        <v>2.7900000000000001E-2</v>
      </c>
      <c r="R26" s="51">
        <f t="shared" si="1"/>
        <v>1777</v>
      </c>
      <c r="S26" s="52">
        <f>[1]Suffrages!Q21</f>
        <v>1228</v>
      </c>
      <c r="T26" s="53">
        <f>[1]Suffrages!R21/100</f>
        <v>0.69110000000000005</v>
      </c>
      <c r="U26" s="54">
        <f>[1]Suffrages!S21</f>
        <v>549</v>
      </c>
      <c r="V26" s="53">
        <f>[1]Suffrages!T21/100</f>
        <v>0.30890000000000001</v>
      </c>
      <c r="W26" s="55">
        <f>[1]Suffrages!$H21/100</f>
        <v>0.6139</v>
      </c>
    </row>
    <row r="27" spans="1:23" ht="10.5" customHeight="1" x14ac:dyDescent="0.2">
      <c r="A27" s="47">
        <f>[1]Suffrages!A22</f>
        <v>19</v>
      </c>
      <c r="B27" s="47">
        <f>[1]Suffrages!B22</f>
        <v>0</v>
      </c>
      <c r="C27" s="48" t="str">
        <f>[1]Suffrages!C22</f>
        <v>Corsier</v>
      </c>
      <c r="D27" s="49">
        <f>[1]Suffrages!D22</f>
        <v>1260</v>
      </c>
      <c r="E27" s="49">
        <f>[1]Suffrages!E22</f>
        <v>766</v>
      </c>
      <c r="F27" s="49">
        <f>[1]Suffrages!F22</f>
        <v>766</v>
      </c>
      <c r="G27" s="49">
        <f>[1]Suffrages!G22</f>
        <v>0</v>
      </c>
      <c r="H27" s="49">
        <f>[1]Suffrages!M22</f>
        <v>16</v>
      </c>
      <c r="I27" s="50">
        <f>[1]Suffrages!N22/100</f>
        <v>2.0899999999999998E-2</v>
      </c>
      <c r="J27" s="51">
        <f t="shared" si="0"/>
        <v>750</v>
      </c>
      <c r="K27" s="52">
        <f>[1]Suffrages!I22</f>
        <v>172</v>
      </c>
      <c r="L27" s="53">
        <f>[1]Suffrages!J22/100</f>
        <v>0.2293</v>
      </c>
      <c r="M27" s="54">
        <f>[1]Suffrages!K22</f>
        <v>578</v>
      </c>
      <c r="N27" s="53">
        <f>[1]Suffrages!L22/100</f>
        <v>0.77069999999999994</v>
      </c>
      <c r="O27" s="55">
        <f>[1]Suffrages!$H22/100</f>
        <v>0.6079</v>
      </c>
      <c r="P27" s="49">
        <f>[1]Suffrages!U22</f>
        <v>9</v>
      </c>
      <c r="Q27" s="50">
        <f>[1]Suffrages!V22/100</f>
        <v>1.1699999999999999E-2</v>
      </c>
      <c r="R27" s="51">
        <f t="shared" si="1"/>
        <v>757</v>
      </c>
      <c r="S27" s="52">
        <f>[1]Suffrages!Q22</f>
        <v>458</v>
      </c>
      <c r="T27" s="53">
        <f>[1]Suffrages!R22/100</f>
        <v>0.60499999999999998</v>
      </c>
      <c r="U27" s="54">
        <f>[1]Suffrages!S22</f>
        <v>299</v>
      </c>
      <c r="V27" s="53">
        <f>[1]Suffrages!T22/100</f>
        <v>0.39500000000000002</v>
      </c>
      <c r="W27" s="55">
        <f>[1]Suffrages!$H22/100</f>
        <v>0.6079</v>
      </c>
    </row>
    <row r="28" spans="1:23" ht="10.5" customHeight="1" x14ac:dyDescent="0.2">
      <c r="A28" s="47">
        <f>[1]Suffrages!A23</f>
        <v>20</v>
      </c>
      <c r="B28" s="47">
        <f>[1]Suffrages!B23</f>
        <v>0</v>
      </c>
      <c r="C28" s="48" t="str">
        <f>[1]Suffrages!C23</f>
        <v>Dardagny</v>
      </c>
      <c r="D28" s="49">
        <f>[1]Suffrages!D23</f>
        <v>1035</v>
      </c>
      <c r="E28" s="49">
        <f>[1]Suffrages!E23</f>
        <v>565</v>
      </c>
      <c r="F28" s="49">
        <f>[1]Suffrages!F23</f>
        <v>564</v>
      </c>
      <c r="G28" s="49">
        <f>[1]Suffrages!G23</f>
        <v>3</v>
      </c>
      <c r="H28" s="49">
        <f>[1]Suffrages!M23</f>
        <v>18</v>
      </c>
      <c r="I28" s="50">
        <f>[1]Suffrages!N23/100</f>
        <v>3.2099999999999997E-2</v>
      </c>
      <c r="J28" s="51">
        <f t="shared" si="0"/>
        <v>543</v>
      </c>
      <c r="K28" s="52">
        <f>[1]Suffrages!I23</f>
        <v>206</v>
      </c>
      <c r="L28" s="53">
        <f>[1]Suffrages!J23/100</f>
        <v>0.37939999999999996</v>
      </c>
      <c r="M28" s="54">
        <f>[1]Suffrages!K23</f>
        <v>337</v>
      </c>
      <c r="N28" s="53">
        <f>[1]Suffrages!L23/100</f>
        <v>0.62060000000000004</v>
      </c>
      <c r="O28" s="55">
        <f>[1]Suffrages!$H23/100</f>
        <v>0.54590000000000005</v>
      </c>
      <c r="P28" s="49">
        <f>[1]Suffrages!U23</f>
        <v>12</v>
      </c>
      <c r="Q28" s="50">
        <f>[1]Suffrages!V23/100</f>
        <v>2.1400000000000002E-2</v>
      </c>
      <c r="R28" s="51">
        <f t="shared" si="1"/>
        <v>549</v>
      </c>
      <c r="S28" s="52">
        <f>[1]Suffrages!Q23</f>
        <v>342</v>
      </c>
      <c r="T28" s="53">
        <f>[1]Suffrages!R23/100</f>
        <v>0.623</v>
      </c>
      <c r="U28" s="54">
        <f>[1]Suffrages!S23</f>
        <v>207</v>
      </c>
      <c r="V28" s="53">
        <f>[1]Suffrages!T23/100</f>
        <v>0.377</v>
      </c>
      <c r="W28" s="55">
        <f>[1]Suffrages!$H23/100</f>
        <v>0.54590000000000005</v>
      </c>
    </row>
    <row r="29" spans="1:23" ht="10.5" customHeight="1" x14ac:dyDescent="0.2">
      <c r="A29" s="56">
        <f>[1]Suffrages!A24</f>
        <v>21</v>
      </c>
      <c r="B29" s="56">
        <f>[1]Suffrages!B24</f>
        <v>0</v>
      </c>
      <c r="C29" s="57" t="str">
        <f>[1]Suffrages!C24</f>
        <v>Genève°°</v>
      </c>
      <c r="D29" s="58">
        <f>[1]Suffrages!D24</f>
        <v>85920</v>
      </c>
      <c r="E29" s="58">
        <f>[1]Suffrages!E24</f>
        <v>45275</v>
      </c>
      <c r="F29" s="58">
        <f>[1]Suffrages!F24</f>
        <v>45267</v>
      </c>
      <c r="G29" s="58">
        <f>[1]Suffrages!G24</f>
        <v>6</v>
      </c>
      <c r="H29" s="58">
        <f>[1]Suffrages!M24</f>
        <v>1519</v>
      </c>
      <c r="I29" s="59">
        <f>[1]Suffrages!N24/100</f>
        <v>3.3599999999999998E-2</v>
      </c>
      <c r="J29" s="60">
        <f t="shared" si="0"/>
        <v>43742</v>
      </c>
      <c r="K29" s="61">
        <f>[1]Suffrages!I24</f>
        <v>21314</v>
      </c>
      <c r="L29" s="62">
        <f>[1]Suffrages!J24/100</f>
        <v>0.48729999999999996</v>
      </c>
      <c r="M29" s="63">
        <f>[1]Suffrages!K24</f>
        <v>22428</v>
      </c>
      <c r="N29" s="62">
        <f>[1]Suffrages!L24/100</f>
        <v>0.51270000000000004</v>
      </c>
      <c r="O29" s="64">
        <f>[1]Suffrages!$H24/100</f>
        <v>0.52689999999999992</v>
      </c>
      <c r="P29" s="58">
        <f>[1]Suffrages!U24</f>
        <v>873</v>
      </c>
      <c r="Q29" s="59">
        <f>[1]Suffrages!V24/100</f>
        <v>1.9299999999999998E-2</v>
      </c>
      <c r="R29" s="60">
        <f t="shared" si="1"/>
        <v>44388</v>
      </c>
      <c r="S29" s="61">
        <f>[1]Suffrages!Q24</f>
        <v>29504</v>
      </c>
      <c r="T29" s="62">
        <f>[1]Suffrages!R24/100</f>
        <v>0.66469999999999996</v>
      </c>
      <c r="U29" s="63">
        <f>[1]Suffrages!S24</f>
        <v>14884</v>
      </c>
      <c r="V29" s="62">
        <f>[1]Suffrages!T24/100</f>
        <v>0.33529999999999999</v>
      </c>
      <c r="W29" s="64">
        <f>[1]Suffrages!$H24/100</f>
        <v>0.52689999999999992</v>
      </c>
    </row>
    <row r="30" spans="1:23" ht="10.5" customHeight="1" x14ac:dyDescent="0.2">
      <c r="A30" s="47"/>
      <c r="B30" s="47">
        <f>[1]Suffrages!B25</f>
        <v>2101</v>
      </c>
      <c r="C30" s="48" t="str">
        <f>[1]Suffrages!C25</f>
        <v>Cité - Rive</v>
      </c>
      <c r="D30" s="49">
        <f>[1]Suffrages!D25</f>
        <v>3179</v>
      </c>
      <c r="E30" s="49">
        <f>[1]Suffrages!E25</f>
        <v>1714</v>
      </c>
      <c r="F30" s="49">
        <f>[1]Suffrages!F25</f>
        <v>1714</v>
      </c>
      <c r="G30" s="49">
        <f>[1]Suffrages!G25</f>
        <v>0</v>
      </c>
      <c r="H30" s="49">
        <f>[1]Suffrages!M25</f>
        <v>44</v>
      </c>
      <c r="I30" s="50">
        <f>[1]Suffrages!N25/100</f>
        <v>2.5699999999999997E-2</v>
      </c>
      <c r="J30" s="51">
        <f t="shared" si="0"/>
        <v>1670</v>
      </c>
      <c r="K30" s="52">
        <f>[1]Suffrages!I25</f>
        <v>608</v>
      </c>
      <c r="L30" s="53">
        <f>[1]Suffrages!J25/100</f>
        <v>0.36409999999999998</v>
      </c>
      <c r="M30" s="54">
        <f>[1]Suffrages!K25</f>
        <v>1062</v>
      </c>
      <c r="N30" s="53">
        <f>[1]Suffrages!L25/100</f>
        <v>0.63590000000000002</v>
      </c>
      <c r="O30" s="55">
        <f>[1]Suffrages!$H25/100</f>
        <v>0.53920000000000001</v>
      </c>
      <c r="P30" s="49">
        <f>[1]Suffrages!U25</f>
        <v>44</v>
      </c>
      <c r="Q30" s="50">
        <f>[1]Suffrages!V25/100</f>
        <v>2.5699999999999997E-2</v>
      </c>
      <c r="R30" s="51">
        <f t="shared" si="1"/>
        <v>1670</v>
      </c>
      <c r="S30" s="52">
        <f>[1]Suffrages!Q25</f>
        <v>1069</v>
      </c>
      <c r="T30" s="53">
        <f>[1]Suffrages!R25/100</f>
        <v>0.6401</v>
      </c>
      <c r="U30" s="54">
        <f>[1]Suffrages!S25</f>
        <v>601</v>
      </c>
      <c r="V30" s="53">
        <f>[1]Suffrages!T25/100</f>
        <v>0.3599</v>
      </c>
      <c r="W30" s="55">
        <f>[1]Suffrages!$H25/100</f>
        <v>0.53920000000000001</v>
      </c>
    </row>
    <row r="31" spans="1:23" ht="10.5" customHeight="1" x14ac:dyDescent="0.2">
      <c r="A31" s="47"/>
      <c r="B31" s="47">
        <f>[1]Suffrages!B26</f>
        <v>2102</v>
      </c>
      <c r="C31" s="48" t="str">
        <f>[1]Suffrages!C26</f>
        <v>Pâquis</v>
      </c>
      <c r="D31" s="49">
        <f>[1]Suffrages!D26</f>
        <v>4303</v>
      </c>
      <c r="E31" s="49">
        <f>[1]Suffrages!E26</f>
        <v>2122</v>
      </c>
      <c r="F31" s="49">
        <f>[1]Suffrages!F26</f>
        <v>2122</v>
      </c>
      <c r="G31" s="49">
        <f>[1]Suffrages!G26</f>
        <v>0</v>
      </c>
      <c r="H31" s="49">
        <f>[1]Suffrages!M26</f>
        <v>61</v>
      </c>
      <c r="I31" s="50">
        <f>[1]Suffrages!N26/100</f>
        <v>2.87E-2</v>
      </c>
      <c r="J31" s="51">
        <f t="shared" si="0"/>
        <v>2061</v>
      </c>
      <c r="K31" s="52">
        <f>[1]Suffrages!I26</f>
        <v>1200</v>
      </c>
      <c r="L31" s="53">
        <f>[1]Suffrages!J26/100</f>
        <v>0.58219999999999994</v>
      </c>
      <c r="M31" s="54">
        <f>[1]Suffrages!K26</f>
        <v>861</v>
      </c>
      <c r="N31" s="53">
        <f>[1]Suffrages!L26/100</f>
        <v>0.4178</v>
      </c>
      <c r="O31" s="55">
        <f>[1]Suffrages!$H26/100</f>
        <v>0.49310000000000004</v>
      </c>
      <c r="P31" s="49">
        <f>[1]Suffrages!U26</f>
        <v>39</v>
      </c>
      <c r="Q31" s="50">
        <f>[1]Suffrages!V26/100</f>
        <v>1.84E-2</v>
      </c>
      <c r="R31" s="51">
        <f t="shared" si="1"/>
        <v>2083</v>
      </c>
      <c r="S31" s="52">
        <f>[1]Suffrages!Q26</f>
        <v>1454</v>
      </c>
      <c r="T31" s="53">
        <f>[1]Suffrages!R26/100</f>
        <v>0.69799999999999995</v>
      </c>
      <c r="U31" s="54">
        <f>[1]Suffrages!S26</f>
        <v>629</v>
      </c>
      <c r="V31" s="53">
        <f>[1]Suffrages!T26/100</f>
        <v>0.30199999999999999</v>
      </c>
      <c r="W31" s="55">
        <f>[1]Suffrages!$H26/100</f>
        <v>0.49310000000000004</v>
      </c>
    </row>
    <row r="32" spans="1:23" ht="10.5" customHeight="1" x14ac:dyDescent="0.2">
      <c r="A32" s="47"/>
      <c r="B32" s="47">
        <f>[1]Suffrages!B27</f>
        <v>2103</v>
      </c>
      <c r="C32" s="48" t="str">
        <f>[1]Suffrages!C27</f>
        <v>Saint-Gervais</v>
      </c>
      <c r="D32" s="49">
        <f>[1]Suffrages!D27</f>
        <v>2050</v>
      </c>
      <c r="E32" s="49">
        <f>[1]Suffrages!E27</f>
        <v>1068</v>
      </c>
      <c r="F32" s="49">
        <f>[1]Suffrages!F27</f>
        <v>1068</v>
      </c>
      <c r="G32" s="49">
        <f>[1]Suffrages!G27</f>
        <v>1</v>
      </c>
      <c r="H32" s="49">
        <f>[1]Suffrages!M27</f>
        <v>33</v>
      </c>
      <c r="I32" s="50">
        <f>[1]Suffrages!N27/100</f>
        <v>3.0899999999999997E-2</v>
      </c>
      <c r="J32" s="51">
        <f t="shared" si="0"/>
        <v>1034</v>
      </c>
      <c r="K32" s="52">
        <f>[1]Suffrages!I27</f>
        <v>575</v>
      </c>
      <c r="L32" s="53">
        <f>[1]Suffrages!J27/100</f>
        <v>0.55610000000000004</v>
      </c>
      <c r="M32" s="54">
        <f>[1]Suffrages!K27</f>
        <v>459</v>
      </c>
      <c r="N32" s="53">
        <f>[1]Suffrages!L27/100</f>
        <v>0.44390000000000002</v>
      </c>
      <c r="O32" s="55">
        <f>[1]Suffrages!$H27/100</f>
        <v>0.52100000000000002</v>
      </c>
      <c r="P32" s="49">
        <f>[1]Suffrages!U27</f>
        <v>20</v>
      </c>
      <c r="Q32" s="50">
        <f>[1]Suffrages!V27/100</f>
        <v>1.8700000000000001E-2</v>
      </c>
      <c r="R32" s="51">
        <f t="shared" si="1"/>
        <v>1047</v>
      </c>
      <c r="S32" s="52">
        <f>[1]Suffrages!Q27</f>
        <v>718</v>
      </c>
      <c r="T32" s="53">
        <f>[1]Suffrages!R27/100</f>
        <v>0.68579999999999997</v>
      </c>
      <c r="U32" s="54">
        <f>[1]Suffrages!S27</f>
        <v>329</v>
      </c>
      <c r="V32" s="53">
        <f>[1]Suffrages!T27/100</f>
        <v>0.31420000000000003</v>
      </c>
      <c r="W32" s="55">
        <f>[1]Suffrages!$H27/100</f>
        <v>0.52100000000000002</v>
      </c>
    </row>
    <row r="33" spans="1:23" ht="10.5" customHeight="1" x14ac:dyDescent="0.2">
      <c r="A33" s="47"/>
      <c r="B33" s="47">
        <f>[1]Suffrages!B28</f>
        <v>2104</v>
      </c>
      <c r="C33" s="48" t="str">
        <f>[1]Suffrages!C28</f>
        <v>Prairie-Délices</v>
      </c>
      <c r="D33" s="49">
        <f>[1]Suffrages!D28</f>
        <v>4685</v>
      </c>
      <c r="E33" s="49">
        <f>[1]Suffrages!E28</f>
        <v>2513</v>
      </c>
      <c r="F33" s="49">
        <f>[1]Suffrages!F28</f>
        <v>2508</v>
      </c>
      <c r="G33" s="49">
        <f>[1]Suffrages!G28</f>
        <v>0</v>
      </c>
      <c r="H33" s="49">
        <f>[1]Suffrages!M28</f>
        <v>93</v>
      </c>
      <c r="I33" s="50">
        <f>[1]Suffrages!N28/100</f>
        <v>3.7100000000000001E-2</v>
      </c>
      <c r="J33" s="51">
        <f t="shared" si="0"/>
        <v>2415</v>
      </c>
      <c r="K33" s="52">
        <f>[1]Suffrages!I28</f>
        <v>1416</v>
      </c>
      <c r="L33" s="53">
        <f>[1]Suffrages!J28/100</f>
        <v>0.58630000000000004</v>
      </c>
      <c r="M33" s="54">
        <f>[1]Suffrages!K28</f>
        <v>999</v>
      </c>
      <c r="N33" s="53">
        <f>[1]Suffrages!L28/100</f>
        <v>0.41369999999999996</v>
      </c>
      <c r="O33" s="55">
        <f>[1]Suffrages!$H28/100</f>
        <v>0.53639999999999999</v>
      </c>
      <c r="P33" s="49">
        <f>[1]Suffrages!U28</f>
        <v>49</v>
      </c>
      <c r="Q33" s="50">
        <f>[1]Suffrages!V28/100</f>
        <v>1.95E-2</v>
      </c>
      <c r="R33" s="51">
        <f t="shared" si="1"/>
        <v>2459</v>
      </c>
      <c r="S33" s="52">
        <f>[1]Suffrages!Q28</f>
        <v>1761</v>
      </c>
      <c r="T33" s="53">
        <f>[1]Suffrages!R28/100</f>
        <v>0.71609999999999996</v>
      </c>
      <c r="U33" s="54">
        <f>[1]Suffrages!S28</f>
        <v>698</v>
      </c>
      <c r="V33" s="53">
        <f>[1]Suffrages!T28/100</f>
        <v>0.28389999999999999</v>
      </c>
      <c r="W33" s="55">
        <f>[1]Suffrages!$H28/100</f>
        <v>0.53639999999999999</v>
      </c>
    </row>
    <row r="34" spans="1:23" ht="10.5" customHeight="1" x14ac:dyDescent="0.2">
      <c r="A34" s="47"/>
      <c r="B34" s="47">
        <f>[1]Suffrages!B29</f>
        <v>2105</v>
      </c>
      <c r="C34" s="48" t="str">
        <f>[1]Suffrages!C29</f>
        <v>Eaux-Vives - Lac</v>
      </c>
      <c r="D34" s="49">
        <f>[1]Suffrages!D29</f>
        <v>4922</v>
      </c>
      <c r="E34" s="49">
        <f>[1]Suffrages!E29</f>
        <v>2632</v>
      </c>
      <c r="F34" s="49">
        <f>[1]Suffrages!F29</f>
        <v>2632</v>
      </c>
      <c r="G34" s="49">
        <f>[1]Suffrages!G29</f>
        <v>0</v>
      </c>
      <c r="H34" s="49">
        <f>[1]Suffrages!M29</f>
        <v>77</v>
      </c>
      <c r="I34" s="50">
        <f>[1]Suffrages!N29/100</f>
        <v>2.9300000000000003E-2</v>
      </c>
      <c r="J34" s="51">
        <f t="shared" si="0"/>
        <v>2555</v>
      </c>
      <c r="K34" s="52">
        <f>[1]Suffrages!I29</f>
        <v>1067</v>
      </c>
      <c r="L34" s="53">
        <f>[1]Suffrages!J29/100</f>
        <v>0.41759999999999997</v>
      </c>
      <c r="M34" s="54">
        <f>[1]Suffrages!K29</f>
        <v>1488</v>
      </c>
      <c r="N34" s="53">
        <f>[1]Suffrages!L29/100</f>
        <v>0.58240000000000003</v>
      </c>
      <c r="O34" s="55">
        <f>[1]Suffrages!$H29/100</f>
        <v>0.53469999999999995</v>
      </c>
      <c r="P34" s="49">
        <f>[1]Suffrages!U29</f>
        <v>46</v>
      </c>
      <c r="Q34" s="50">
        <f>[1]Suffrages!V29/100</f>
        <v>1.7500000000000002E-2</v>
      </c>
      <c r="R34" s="51">
        <f t="shared" si="1"/>
        <v>2586</v>
      </c>
      <c r="S34" s="52">
        <f>[1]Suffrages!Q29</f>
        <v>1761</v>
      </c>
      <c r="T34" s="53">
        <f>[1]Suffrages!R29/100</f>
        <v>0.68099999999999994</v>
      </c>
      <c r="U34" s="54">
        <f>[1]Suffrages!S29</f>
        <v>825</v>
      </c>
      <c r="V34" s="53">
        <f>[1]Suffrages!T29/100</f>
        <v>0.31900000000000001</v>
      </c>
      <c r="W34" s="55">
        <f>[1]Suffrages!$H29/100</f>
        <v>0.53469999999999995</v>
      </c>
    </row>
    <row r="35" spans="1:23" ht="10.5" customHeight="1" x14ac:dyDescent="0.2">
      <c r="A35" s="47"/>
      <c r="B35" s="47">
        <f>[1]Suffrages!B30</f>
        <v>2106</v>
      </c>
      <c r="C35" s="48" t="str">
        <f>[1]Suffrages!C30</f>
        <v>Eaux-Vives - Frontenex</v>
      </c>
      <c r="D35" s="49">
        <f>[1]Suffrages!D30</f>
        <v>6736</v>
      </c>
      <c r="E35" s="49">
        <f>[1]Suffrages!E30</f>
        <v>3606</v>
      </c>
      <c r="F35" s="49">
        <f>[1]Suffrages!F30</f>
        <v>3606</v>
      </c>
      <c r="G35" s="49">
        <f>[1]Suffrages!G30</f>
        <v>1</v>
      </c>
      <c r="H35" s="49">
        <f>[1]Suffrages!M30</f>
        <v>115</v>
      </c>
      <c r="I35" s="50">
        <f>[1]Suffrages!N30/100</f>
        <v>3.1899999999999998E-2</v>
      </c>
      <c r="J35" s="51">
        <f t="shared" si="0"/>
        <v>3490</v>
      </c>
      <c r="K35" s="52">
        <f>[1]Suffrages!I30</f>
        <v>1527</v>
      </c>
      <c r="L35" s="53">
        <f>[1]Suffrages!J30/100</f>
        <v>0.4375</v>
      </c>
      <c r="M35" s="54">
        <f>[1]Suffrages!K30</f>
        <v>1963</v>
      </c>
      <c r="N35" s="53">
        <f>[1]Suffrages!L30/100</f>
        <v>0.5625</v>
      </c>
      <c r="O35" s="55">
        <f>[1]Suffrages!$H30/100</f>
        <v>0.5353</v>
      </c>
      <c r="P35" s="49">
        <f>[1]Suffrages!U30</f>
        <v>66</v>
      </c>
      <c r="Q35" s="50">
        <f>[1]Suffrages!V30/100</f>
        <v>1.83E-2</v>
      </c>
      <c r="R35" s="51">
        <f t="shared" si="1"/>
        <v>3539</v>
      </c>
      <c r="S35" s="52">
        <f>[1]Suffrages!Q30</f>
        <v>2394</v>
      </c>
      <c r="T35" s="53">
        <f>[1]Suffrages!R30/100</f>
        <v>0.6765000000000001</v>
      </c>
      <c r="U35" s="54">
        <f>[1]Suffrages!S30</f>
        <v>1145</v>
      </c>
      <c r="V35" s="53">
        <f>[1]Suffrages!T30/100</f>
        <v>0.32350000000000001</v>
      </c>
      <c r="W35" s="55">
        <f>[1]Suffrages!$H30/100</f>
        <v>0.5353</v>
      </c>
    </row>
    <row r="36" spans="1:23" ht="10.5" customHeight="1" x14ac:dyDescent="0.2">
      <c r="A36" s="47"/>
      <c r="B36" s="47">
        <f>[1]Suffrages!B31</f>
        <v>2107</v>
      </c>
      <c r="C36" s="48" t="str">
        <f>[1]Suffrages!C31</f>
        <v>Florissant - Malagnou</v>
      </c>
      <c r="D36" s="49">
        <f>[1]Suffrages!D31</f>
        <v>6187</v>
      </c>
      <c r="E36" s="49">
        <f>[1]Suffrages!E31</f>
        <v>3669</v>
      </c>
      <c r="F36" s="49">
        <f>[1]Suffrages!F31</f>
        <v>3669</v>
      </c>
      <c r="G36" s="49">
        <f>[1]Suffrages!G31</f>
        <v>1</v>
      </c>
      <c r="H36" s="49">
        <f>[1]Suffrages!M31</f>
        <v>96</v>
      </c>
      <c r="I36" s="50">
        <f>[1]Suffrages!N31/100</f>
        <v>2.6200000000000001E-2</v>
      </c>
      <c r="J36" s="51">
        <f t="shared" si="0"/>
        <v>3572</v>
      </c>
      <c r="K36" s="52">
        <f>[1]Suffrages!I31</f>
        <v>999</v>
      </c>
      <c r="L36" s="53">
        <f>[1]Suffrages!J31/100</f>
        <v>0.2797</v>
      </c>
      <c r="M36" s="54">
        <f>[1]Suffrages!K31</f>
        <v>2573</v>
      </c>
      <c r="N36" s="53">
        <f>[1]Suffrages!L31/100</f>
        <v>0.72030000000000005</v>
      </c>
      <c r="O36" s="55">
        <f>[1]Suffrages!$H31/100</f>
        <v>0.59299999999999997</v>
      </c>
      <c r="P36" s="49">
        <f>[1]Suffrages!U31</f>
        <v>79</v>
      </c>
      <c r="Q36" s="50">
        <f>[1]Suffrages!V31/100</f>
        <v>2.1499999999999998E-2</v>
      </c>
      <c r="R36" s="51">
        <f t="shared" si="1"/>
        <v>3589</v>
      </c>
      <c r="S36" s="52">
        <f>[1]Suffrages!Q31</f>
        <v>2221</v>
      </c>
      <c r="T36" s="53">
        <f>[1]Suffrages!R31/100</f>
        <v>0.61880000000000002</v>
      </c>
      <c r="U36" s="54">
        <f>[1]Suffrages!S31</f>
        <v>1368</v>
      </c>
      <c r="V36" s="53">
        <f>[1]Suffrages!T31/100</f>
        <v>0.38119999999999998</v>
      </c>
      <c r="W36" s="55">
        <f>[1]Suffrages!$H31/100</f>
        <v>0.59299999999999997</v>
      </c>
    </row>
    <row r="37" spans="1:23" ht="10.5" customHeight="1" x14ac:dyDescent="0.2">
      <c r="A37" s="47"/>
      <c r="B37" s="47">
        <f>[1]Suffrages!B32</f>
        <v>2108</v>
      </c>
      <c r="C37" s="48" t="str">
        <f>[1]Suffrages!C32</f>
        <v>Cluse - Roseraie</v>
      </c>
      <c r="D37" s="49">
        <f>[1]Suffrages!D32</f>
        <v>4735</v>
      </c>
      <c r="E37" s="49">
        <f>[1]Suffrages!E32</f>
        <v>2457</v>
      </c>
      <c r="F37" s="49">
        <f>[1]Suffrages!F32</f>
        <v>2457</v>
      </c>
      <c r="G37" s="49">
        <f>[1]Suffrages!G32</f>
        <v>0</v>
      </c>
      <c r="H37" s="49">
        <f>[1]Suffrages!M32</f>
        <v>99</v>
      </c>
      <c r="I37" s="50">
        <f>[1]Suffrages!N32/100</f>
        <v>4.0300000000000002E-2</v>
      </c>
      <c r="J37" s="51">
        <f t="shared" si="0"/>
        <v>2358</v>
      </c>
      <c r="K37" s="52">
        <f>[1]Suffrages!I32</f>
        <v>1320</v>
      </c>
      <c r="L37" s="53">
        <f>[1]Suffrages!J32/100</f>
        <v>0.55979999999999996</v>
      </c>
      <c r="M37" s="54">
        <f>[1]Suffrages!K32</f>
        <v>1038</v>
      </c>
      <c r="N37" s="53">
        <f>[1]Suffrages!L32/100</f>
        <v>0.44020000000000004</v>
      </c>
      <c r="O37" s="55">
        <f>[1]Suffrages!$H32/100</f>
        <v>0.51890000000000003</v>
      </c>
      <c r="P37" s="49">
        <f>[1]Suffrages!U32</f>
        <v>52</v>
      </c>
      <c r="Q37" s="50">
        <f>[1]Suffrages!V32/100</f>
        <v>2.12E-2</v>
      </c>
      <c r="R37" s="51">
        <f t="shared" si="1"/>
        <v>2405</v>
      </c>
      <c r="S37" s="52">
        <f>[1]Suffrages!Q32</f>
        <v>1745</v>
      </c>
      <c r="T37" s="53">
        <f>[1]Suffrages!R32/100</f>
        <v>0.72560000000000002</v>
      </c>
      <c r="U37" s="54">
        <f>[1]Suffrages!S32</f>
        <v>660</v>
      </c>
      <c r="V37" s="53">
        <f>[1]Suffrages!T32/100</f>
        <v>0.27440000000000003</v>
      </c>
      <c r="W37" s="55">
        <f>[1]Suffrages!$H32/100</f>
        <v>0.51890000000000003</v>
      </c>
    </row>
    <row r="38" spans="1:23" ht="10.5" customHeight="1" x14ac:dyDescent="0.2">
      <c r="A38" s="47"/>
      <c r="B38" s="47">
        <f>[1]Suffrages!B33</f>
        <v>2109</v>
      </c>
      <c r="C38" s="48" t="str">
        <f>[1]Suffrages!C33</f>
        <v>Acacias</v>
      </c>
      <c r="D38" s="49">
        <f>[1]Suffrages!D33</f>
        <v>6226</v>
      </c>
      <c r="E38" s="49">
        <f>[1]Suffrages!E33</f>
        <v>2964</v>
      </c>
      <c r="F38" s="49">
        <f>[1]Suffrages!F33</f>
        <v>2964</v>
      </c>
      <c r="G38" s="49">
        <f>[1]Suffrages!G33</f>
        <v>1</v>
      </c>
      <c r="H38" s="49">
        <f>[1]Suffrages!M33</f>
        <v>118</v>
      </c>
      <c r="I38" s="50">
        <f>[1]Suffrages!N33/100</f>
        <v>3.9800000000000002E-2</v>
      </c>
      <c r="J38" s="51">
        <f t="shared" si="0"/>
        <v>2845</v>
      </c>
      <c r="K38" s="52">
        <f>[1]Suffrages!I33</f>
        <v>1661</v>
      </c>
      <c r="L38" s="53">
        <f>[1]Suffrages!J33/100</f>
        <v>0.58379999999999999</v>
      </c>
      <c r="M38" s="54">
        <f>[1]Suffrages!K33</f>
        <v>1184</v>
      </c>
      <c r="N38" s="53">
        <f>[1]Suffrages!L33/100</f>
        <v>0.41619999999999996</v>
      </c>
      <c r="O38" s="55">
        <f>[1]Suffrages!$H33/100</f>
        <v>0.47609999999999997</v>
      </c>
      <c r="P38" s="49">
        <f>[1]Suffrages!U33</f>
        <v>59</v>
      </c>
      <c r="Q38" s="50">
        <f>[1]Suffrages!V33/100</f>
        <v>1.9900000000000001E-2</v>
      </c>
      <c r="R38" s="51">
        <f t="shared" si="1"/>
        <v>2904</v>
      </c>
      <c r="S38" s="52">
        <f>[1]Suffrages!Q33</f>
        <v>2104</v>
      </c>
      <c r="T38" s="53">
        <f>[1]Suffrages!R33/100</f>
        <v>0.72450000000000003</v>
      </c>
      <c r="U38" s="54">
        <f>[1]Suffrages!S33</f>
        <v>800</v>
      </c>
      <c r="V38" s="53">
        <f>[1]Suffrages!T33/100</f>
        <v>0.27550000000000002</v>
      </c>
      <c r="W38" s="55">
        <f>[1]Suffrages!$H33/100</f>
        <v>0.47609999999999997</v>
      </c>
    </row>
    <row r="39" spans="1:23" ht="10.5" customHeight="1" x14ac:dyDescent="0.2">
      <c r="A39" s="47"/>
      <c r="B39" s="47">
        <f>[1]Suffrages!B34</f>
        <v>2110</v>
      </c>
      <c r="C39" s="48" t="str">
        <f>[1]Suffrages!C34</f>
        <v>Mail - Jonction</v>
      </c>
      <c r="D39" s="49">
        <f>[1]Suffrages!D34</f>
        <v>5559</v>
      </c>
      <c r="E39" s="49">
        <f>[1]Suffrages!E34</f>
        <v>2823</v>
      </c>
      <c r="F39" s="49">
        <f>[1]Suffrages!F34</f>
        <v>2822</v>
      </c>
      <c r="G39" s="49">
        <f>[1]Suffrages!G34</f>
        <v>0</v>
      </c>
      <c r="H39" s="49">
        <f>[1]Suffrages!M34</f>
        <v>106</v>
      </c>
      <c r="I39" s="50">
        <f>[1]Suffrages!N34/100</f>
        <v>3.7599999999999995E-2</v>
      </c>
      <c r="J39" s="51">
        <f t="shared" si="0"/>
        <v>2716</v>
      </c>
      <c r="K39" s="52">
        <f>[1]Suffrages!I34</f>
        <v>1614</v>
      </c>
      <c r="L39" s="53">
        <f>[1]Suffrages!J34/100</f>
        <v>0.59430000000000005</v>
      </c>
      <c r="M39" s="54">
        <f>[1]Suffrages!K34</f>
        <v>1102</v>
      </c>
      <c r="N39" s="53">
        <f>[1]Suffrages!L34/100</f>
        <v>0.40570000000000001</v>
      </c>
      <c r="O39" s="55">
        <f>[1]Suffrages!$H34/100</f>
        <v>0.50780000000000003</v>
      </c>
      <c r="P39" s="49">
        <f>[1]Suffrages!U34</f>
        <v>46</v>
      </c>
      <c r="Q39" s="50">
        <f>[1]Suffrages!V34/100</f>
        <v>1.6299999999999999E-2</v>
      </c>
      <c r="R39" s="51">
        <f t="shared" si="1"/>
        <v>2776</v>
      </c>
      <c r="S39" s="52">
        <f>[1]Suffrages!Q34</f>
        <v>2029</v>
      </c>
      <c r="T39" s="53">
        <f>[1]Suffrages!R34/100</f>
        <v>0.73089999999999999</v>
      </c>
      <c r="U39" s="54">
        <f>[1]Suffrages!S34</f>
        <v>747</v>
      </c>
      <c r="V39" s="53">
        <f>[1]Suffrages!T34/100</f>
        <v>0.26910000000000001</v>
      </c>
      <c r="W39" s="55">
        <f>[1]Suffrages!$H34/100</f>
        <v>0.50780000000000003</v>
      </c>
    </row>
    <row r="40" spans="1:23" ht="10.5" customHeight="1" x14ac:dyDescent="0.2">
      <c r="A40" s="47"/>
      <c r="B40" s="47">
        <f>[1]Suffrages!B35</f>
        <v>2111</v>
      </c>
      <c r="C40" s="48" t="str">
        <f>[1]Suffrages!C35</f>
        <v>Servette - Grand-Pré</v>
      </c>
      <c r="D40" s="49">
        <f>[1]Suffrages!D35</f>
        <v>4785</v>
      </c>
      <c r="E40" s="49">
        <f>[1]Suffrages!E35</f>
        <v>2266</v>
      </c>
      <c r="F40" s="49">
        <f>[1]Suffrages!F35</f>
        <v>2265</v>
      </c>
      <c r="G40" s="49">
        <f>[1]Suffrages!G35</f>
        <v>1</v>
      </c>
      <c r="H40" s="49">
        <f>[1]Suffrages!M35</f>
        <v>94</v>
      </c>
      <c r="I40" s="50">
        <f>[1]Suffrages!N35/100</f>
        <v>4.1500000000000002E-2</v>
      </c>
      <c r="J40" s="51">
        <f t="shared" si="0"/>
        <v>2170</v>
      </c>
      <c r="K40" s="52">
        <f>[1]Suffrages!I35</f>
        <v>1166</v>
      </c>
      <c r="L40" s="53">
        <f>[1]Suffrages!J35/100</f>
        <v>0.5373</v>
      </c>
      <c r="M40" s="54">
        <f>[1]Suffrages!K35</f>
        <v>1004</v>
      </c>
      <c r="N40" s="53">
        <f>[1]Suffrages!L35/100</f>
        <v>0.46270000000000006</v>
      </c>
      <c r="O40" s="55">
        <f>[1]Suffrages!$H35/100</f>
        <v>0.47360000000000002</v>
      </c>
      <c r="P40" s="49">
        <f>[1]Suffrages!U35</f>
        <v>49</v>
      </c>
      <c r="Q40" s="50">
        <f>[1]Suffrages!V35/100</f>
        <v>2.1600000000000001E-2</v>
      </c>
      <c r="R40" s="51">
        <f t="shared" si="1"/>
        <v>2215</v>
      </c>
      <c r="S40" s="52">
        <f>[1]Suffrages!Q35</f>
        <v>1358</v>
      </c>
      <c r="T40" s="53">
        <f>[1]Suffrages!R35/100</f>
        <v>0.61309999999999998</v>
      </c>
      <c r="U40" s="54">
        <f>[1]Suffrages!S35</f>
        <v>857</v>
      </c>
      <c r="V40" s="53">
        <f>[1]Suffrages!T35/100</f>
        <v>0.38689999999999997</v>
      </c>
      <c r="W40" s="55">
        <f>[1]Suffrages!$H35/100</f>
        <v>0.47360000000000002</v>
      </c>
    </row>
    <row r="41" spans="1:23" ht="10.5" customHeight="1" x14ac:dyDescent="0.2">
      <c r="A41" s="47"/>
      <c r="B41" s="47">
        <f>[1]Suffrages!B36</f>
        <v>2112</v>
      </c>
      <c r="C41" s="48" t="str">
        <f>[1]Suffrages!C36</f>
        <v>Prieuré - Sécheron</v>
      </c>
      <c r="D41" s="49">
        <f>[1]Suffrages!D36</f>
        <v>3032</v>
      </c>
      <c r="E41" s="49">
        <f>[1]Suffrages!E36</f>
        <v>1584</v>
      </c>
      <c r="F41" s="49">
        <f>[1]Suffrages!F36</f>
        <v>1584</v>
      </c>
      <c r="G41" s="49">
        <f>[1]Suffrages!G36</f>
        <v>0</v>
      </c>
      <c r="H41" s="49">
        <f>[1]Suffrages!M36</f>
        <v>54</v>
      </c>
      <c r="I41" s="50">
        <f>[1]Suffrages!N36/100</f>
        <v>3.4099999999999998E-2</v>
      </c>
      <c r="J41" s="51">
        <f t="shared" si="0"/>
        <v>1530</v>
      </c>
      <c r="K41" s="52">
        <f>[1]Suffrages!I36</f>
        <v>779</v>
      </c>
      <c r="L41" s="53">
        <f>[1]Suffrages!J36/100</f>
        <v>0.50919999999999999</v>
      </c>
      <c r="M41" s="54">
        <f>[1]Suffrages!K36</f>
        <v>751</v>
      </c>
      <c r="N41" s="53">
        <f>[1]Suffrages!L36/100</f>
        <v>0.49079999999999996</v>
      </c>
      <c r="O41" s="55">
        <f>[1]Suffrages!$H36/100</f>
        <v>0.52239999999999998</v>
      </c>
      <c r="P41" s="49">
        <f>[1]Suffrages!U36</f>
        <v>24</v>
      </c>
      <c r="Q41" s="50">
        <f>[1]Suffrages!V36/100</f>
        <v>1.52E-2</v>
      </c>
      <c r="R41" s="51">
        <f t="shared" si="1"/>
        <v>1560</v>
      </c>
      <c r="S41" s="52">
        <f>[1]Suffrages!Q36</f>
        <v>978</v>
      </c>
      <c r="T41" s="53">
        <f>[1]Suffrages!R36/100</f>
        <v>0.62690000000000001</v>
      </c>
      <c r="U41" s="54">
        <f>[1]Suffrages!S36</f>
        <v>582</v>
      </c>
      <c r="V41" s="53">
        <f>[1]Suffrages!T36/100</f>
        <v>0.37310000000000004</v>
      </c>
      <c r="W41" s="55">
        <f>[1]Suffrages!$H36/100</f>
        <v>0.52239999999999998</v>
      </c>
    </row>
    <row r="42" spans="1:23" ht="10.5" customHeight="1" x14ac:dyDescent="0.2">
      <c r="A42" s="47"/>
      <c r="B42" s="47">
        <f>[1]Suffrages!B37</f>
        <v>2113</v>
      </c>
      <c r="C42" s="48" t="str">
        <f>[1]Suffrages!C37</f>
        <v>Saint-Jean</v>
      </c>
      <c r="D42" s="49">
        <f>[1]Suffrages!D37</f>
        <v>8023</v>
      </c>
      <c r="E42" s="49">
        <f>[1]Suffrages!E37</f>
        <v>4174</v>
      </c>
      <c r="F42" s="49">
        <f>[1]Suffrages!F37</f>
        <v>4174</v>
      </c>
      <c r="G42" s="49">
        <f>[1]Suffrages!G37</f>
        <v>1</v>
      </c>
      <c r="H42" s="49">
        <f>[1]Suffrages!M37</f>
        <v>170</v>
      </c>
      <c r="I42" s="50">
        <f>[1]Suffrages!N37/100</f>
        <v>4.07E-2</v>
      </c>
      <c r="J42" s="51">
        <f t="shared" si="0"/>
        <v>4003</v>
      </c>
      <c r="K42" s="52">
        <f>[1]Suffrages!I37</f>
        <v>2200</v>
      </c>
      <c r="L42" s="53">
        <f>[1]Suffrages!J37/100</f>
        <v>0.54959999999999998</v>
      </c>
      <c r="M42" s="54">
        <f>[1]Suffrages!K37</f>
        <v>1803</v>
      </c>
      <c r="N42" s="53">
        <f>[1]Suffrages!L37/100</f>
        <v>0.45039999999999997</v>
      </c>
      <c r="O42" s="55">
        <f>[1]Suffrages!$H37/100</f>
        <v>0.52029999999999998</v>
      </c>
      <c r="P42" s="49">
        <f>[1]Suffrages!U37</f>
        <v>80</v>
      </c>
      <c r="Q42" s="50">
        <f>[1]Suffrages!V37/100</f>
        <v>1.9199999999999998E-2</v>
      </c>
      <c r="R42" s="51">
        <f t="shared" si="1"/>
        <v>4093</v>
      </c>
      <c r="S42" s="52">
        <f>[1]Suffrages!Q37</f>
        <v>2822</v>
      </c>
      <c r="T42" s="53">
        <f>[1]Suffrages!R37/100</f>
        <v>0.6895</v>
      </c>
      <c r="U42" s="54">
        <f>[1]Suffrages!S37</f>
        <v>1271</v>
      </c>
      <c r="V42" s="53">
        <f>[1]Suffrages!T37/100</f>
        <v>0.3105</v>
      </c>
      <c r="W42" s="55">
        <f>[1]Suffrages!$H37/100</f>
        <v>0.52029999999999998</v>
      </c>
    </row>
    <row r="43" spans="1:23" ht="10.5" customHeight="1" x14ac:dyDescent="0.2">
      <c r="A43" s="47"/>
      <c r="B43" s="47">
        <f>[1]Suffrages!B38</f>
        <v>2114</v>
      </c>
      <c r="C43" s="48" t="str">
        <f>[1]Suffrages!C38</f>
        <v>Les Crêts</v>
      </c>
      <c r="D43" s="49">
        <f>[1]Suffrages!D38</f>
        <v>6378</v>
      </c>
      <c r="E43" s="49">
        <f>[1]Suffrages!E38</f>
        <v>3501</v>
      </c>
      <c r="F43" s="49">
        <f>[1]Suffrages!F38</f>
        <v>3501</v>
      </c>
      <c r="G43" s="49">
        <f>[1]Suffrages!G38</f>
        <v>0</v>
      </c>
      <c r="H43" s="49">
        <f>[1]Suffrages!M38</f>
        <v>98</v>
      </c>
      <c r="I43" s="50">
        <f>[1]Suffrages!N38/100</f>
        <v>2.7999999999999997E-2</v>
      </c>
      <c r="J43" s="51">
        <f t="shared" si="0"/>
        <v>3403</v>
      </c>
      <c r="K43" s="52">
        <f>[1]Suffrages!I38</f>
        <v>1495</v>
      </c>
      <c r="L43" s="53">
        <f>[1]Suffrages!J38/100</f>
        <v>0.43930000000000002</v>
      </c>
      <c r="M43" s="54">
        <f>[1]Suffrages!K38</f>
        <v>1908</v>
      </c>
      <c r="N43" s="53">
        <f>[1]Suffrages!L38/100</f>
        <v>0.56069999999999998</v>
      </c>
      <c r="O43" s="55">
        <f>[1]Suffrages!$H38/100</f>
        <v>0.54890000000000005</v>
      </c>
      <c r="P43" s="49">
        <f>[1]Suffrages!U38</f>
        <v>66</v>
      </c>
      <c r="Q43" s="50">
        <f>[1]Suffrages!V38/100</f>
        <v>1.89E-2</v>
      </c>
      <c r="R43" s="51">
        <f t="shared" si="1"/>
        <v>3435</v>
      </c>
      <c r="S43" s="52">
        <f>[1]Suffrages!Q38</f>
        <v>2036</v>
      </c>
      <c r="T43" s="53">
        <f>[1]Suffrages!R38/100</f>
        <v>0.5927</v>
      </c>
      <c r="U43" s="54">
        <f>[1]Suffrages!S38</f>
        <v>1399</v>
      </c>
      <c r="V43" s="53">
        <f>[1]Suffrages!T38/100</f>
        <v>0.4073</v>
      </c>
      <c r="W43" s="55">
        <f>[1]Suffrages!$H38/100</f>
        <v>0.54890000000000005</v>
      </c>
    </row>
    <row r="44" spans="1:23" ht="10.5" customHeight="1" x14ac:dyDescent="0.2">
      <c r="A44" s="47"/>
      <c r="B44" s="47">
        <f>[1]Suffrages!B39</f>
        <v>2115</v>
      </c>
      <c r="C44" s="48" t="str">
        <f>[1]Suffrages!C39</f>
        <v>Cropettes - Vidollet</v>
      </c>
      <c r="D44" s="49">
        <f>[1]Suffrages!D39</f>
        <v>3616</v>
      </c>
      <c r="E44" s="49">
        <f>[1]Suffrages!E39</f>
        <v>1960</v>
      </c>
      <c r="F44" s="49">
        <f>[1]Suffrages!F39</f>
        <v>1960</v>
      </c>
      <c r="G44" s="49">
        <f>[1]Suffrages!G39</f>
        <v>0</v>
      </c>
      <c r="H44" s="49">
        <f>[1]Suffrages!M39</f>
        <v>74</v>
      </c>
      <c r="I44" s="50">
        <f>[1]Suffrages!N39/100</f>
        <v>3.78E-2</v>
      </c>
      <c r="J44" s="51">
        <f t="shared" si="0"/>
        <v>1886</v>
      </c>
      <c r="K44" s="52">
        <f>[1]Suffrages!I39</f>
        <v>1103</v>
      </c>
      <c r="L44" s="53">
        <f>[1]Suffrages!J39/100</f>
        <v>0.58479999999999999</v>
      </c>
      <c r="M44" s="54">
        <f>[1]Suffrages!K39</f>
        <v>783</v>
      </c>
      <c r="N44" s="53">
        <f>[1]Suffrages!L39/100</f>
        <v>0.41520000000000001</v>
      </c>
      <c r="O44" s="55">
        <f>[1]Suffrages!$H39/100</f>
        <v>0.54200000000000004</v>
      </c>
      <c r="P44" s="49">
        <f>[1]Suffrages!U39</f>
        <v>36</v>
      </c>
      <c r="Q44" s="50">
        <f>[1]Suffrages!V39/100</f>
        <v>1.84E-2</v>
      </c>
      <c r="R44" s="51">
        <f t="shared" si="1"/>
        <v>1924</v>
      </c>
      <c r="S44" s="52">
        <f>[1]Suffrages!Q39</f>
        <v>1311</v>
      </c>
      <c r="T44" s="53">
        <f>[1]Suffrages!R39/100</f>
        <v>0.68140000000000001</v>
      </c>
      <c r="U44" s="54">
        <f>[1]Suffrages!S39</f>
        <v>613</v>
      </c>
      <c r="V44" s="53">
        <f>[1]Suffrages!T39/100</f>
        <v>0.31859999999999999</v>
      </c>
      <c r="W44" s="55">
        <f>[1]Suffrages!$H39/100</f>
        <v>0.54200000000000004</v>
      </c>
    </row>
    <row r="45" spans="1:23" ht="10.5" customHeight="1" x14ac:dyDescent="0.2">
      <c r="A45" s="47"/>
      <c r="B45" s="47">
        <f>[1]Suffrages!B40</f>
        <v>2116</v>
      </c>
      <c r="C45" s="48" t="str">
        <f>[1]Suffrages!C40</f>
        <v>Vieusseux</v>
      </c>
      <c r="D45" s="49">
        <f>[1]Suffrages!D40</f>
        <v>5585</v>
      </c>
      <c r="E45" s="49">
        <f>[1]Suffrages!E40</f>
        <v>2811</v>
      </c>
      <c r="F45" s="49">
        <f>[1]Suffrages!F40</f>
        <v>2810</v>
      </c>
      <c r="G45" s="49">
        <f>[1]Suffrages!G40</f>
        <v>0</v>
      </c>
      <c r="H45" s="49">
        <f>[1]Suffrages!M40</f>
        <v>95</v>
      </c>
      <c r="I45" s="50">
        <f>[1]Suffrages!N40/100</f>
        <v>3.3799999999999997E-2</v>
      </c>
      <c r="J45" s="51">
        <f t="shared" si="0"/>
        <v>2715</v>
      </c>
      <c r="K45" s="52">
        <f>[1]Suffrages!I40</f>
        <v>1473</v>
      </c>
      <c r="L45" s="53">
        <f>[1]Suffrages!J40/100</f>
        <v>0.54249999999999998</v>
      </c>
      <c r="M45" s="54">
        <f>[1]Suffrages!K40</f>
        <v>1242</v>
      </c>
      <c r="N45" s="53">
        <f>[1]Suffrages!L40/100</f>
        <v>0.45750000000000002</v>
      </c>
      <c r="O45" s="55">
        <f>[1]Suffrages!$H40/100</f>
        <v>0.50329999999999997</v>
      </c>
      <c r="P45" s="49">
        <f>[1]Suffrages!U40</f>
        <v>55</v>
      </c>
      <c r="Q45" s="50">
        <f>[1]Suffrages!V40/100</f>
        <v>1.9599999999999999E-2</v>
      </c>
      <c r="R45" s="51">
        <f t="shared" si="1"/>
        <v>2755</v>
      </c>
      <c r="S45" s="52">
        <f>[1]Suffrages!Q40</f>
        <v>1658</v>
      </c>
      <c r="T45" s="53">
        <f>[1]Suffrages!R40/100</f>
        <v>0.6018</v>
      </c>
      <c r="U45" s="54">
        <f>[1]Suffrages!S40</f>
        <v>1097</v>
      </c>
      <c r="V45" s="53">
        <f>[1]Suffrages!T40/100</f>
        <v>0.3982</v>
      </c>
      <c r="W45" s="55">
        <f>[1]Suffrages!$H40/100</f>
        <v>0.50329999999999997</v>
      </c>
    </row>
    <row r="46" spans="1:23" ht="10.5" customHeight="1" x14ac:dyDescent="0.2">
      <c r="A46" s="47"/>
      <c r="B46" s="47">
        <f>[1]Suffrages!B41</f>
        <v>2117</v>
      </c>
      <c r="C46" s="48" t="str">
        <f>[1]Suffrages!C41</f>
        <v>Champel</v>
      </c>
      <c r="D46" s="49">
        <f>[1]Suffrages!D41</f>
        <v>5919</v>
      </c>
      <c r="E46" s="49">
        <f>[1]Suffrages!E41</f>
        <v>3411</v>
      </c>
      <c r="F46" s="49">
        <f>[1]Suffrages!F41</f>
        <v>3411</v>
      </c>
      <c r="G46" s="49">
        <f>[1]Suffrages!G41</f>
        <v>0</v>
      </c>
      <c r="H46" s="49">
        <f>[1]Suffrages!M41</f>
        <v>92</v>
      </c>
      <c r="I46" s="50">
        <f>[1]Suffrages!N41/100</f>
        <v>2.7000000000000003E-2</v>
      </c>
      <c r="J46" s="51">
        <f t="shared" si="0"/>
        <v>3319</v>
      </c>
      <c r="K46" s="52">
        <f>[1]Suffrages!I41</f>
        <v>1111</v>
      </c>
      <c r="L46" s="53">
        <f>[1]Suffrages!J41/100</f>
        <v>0.3347</v>
      </c>
      <c r="M46" s="54">
        <f>[1]Suffrages!K41</f>
        <v>2208</v>
      </c>
      <c r="N46" s="53">
        <f>[1]Suffrages!L41/100</f>
        <v>0.6653</v>
      </c>
      <c r="O46" s="55">
        <f>[1]Suffrages!$H41/100</f>
        <v>0.57630000000000003</v>
      </c>
      <c r="P46" s="49">
        <f>[1]Suffrages!U41</f>
        <v>63</v>
      </c>
      <c r="Q46" s="50">
        <f>[1]Suffrages!V41/100</f>
        <v>1.8500000000000003E-2</v>
      </c>
      <c r="R46" s="51">
        <f t="shared" si="1"/>
        <v>3348</v>
      </c>
      <c r="S46" s="52">
        <f>[1]Suffrages!Q41</f>
        <v>2085</v>
      </c>
      <c r="T46" s="53">
        <f>[1]Suffrages!R41/100</f>
        <v>0.62280000000000002</v>
      </c>
      <c r="U46" s="54">
        <f>[1]Suffrages!S41</f>
        <v>1263</v>
      </c>
      <c r="V46" s="53">
        <f>[1]Suffrages!T41/100</f>
        <v>0.37719999999999998</v>
      </c>
      <c r="W46" s="55">
        <f>[1]Suffrages!$H41/100</f>
        <v>0.57630000000000003</v>
      </c>
    </row>
    <row r="47" spans="1:23" ht="10.5" customHeight="1" x14ac:dyDescent="0.2">
      <c r="A47" s="47">
        <f>[1]Suffrages!A42</f>
        <v>22</v>
      </c>
      <c r="B47" s="47">
        <f>[1]Suffrages!B42</f>
        <v>0</v>
      </c>
      <c r="C47" s="48" t="str">
        <f>[1]Suffrages!C42</f>
        <v>Genthod</v>
      </c>
      <c r="D47" s="49">
        <f>[1]Suffrages!D42</f>
        <v>1546</v>
      </c>
      <c r="E47" s="49">
        <f>[1]Suffrages!E42</f>
        <v>992</v>
      </c>
      <c r="F47" s="49">
        <f>[1]Suffrages!F42</f>
        <v>992</v>
      </c>
      <c r="G47" s="49">
        <f>[1]Suffrages!G42</f>
        <v>3</v>
      </c>
      <c r="H47" s="49">
        <f>[1]Suffrages!M42</f>
        <v>40</v>
      </c>
      <c r="I47" s="50">
        <f>[1]Suffrages!N42/100</f>
        <v>4.0399999999999998E-2</v>
      </c>
      <c r="J47" s="51">
        <f t="shared" si="0"/>
        <v>949</v>
      </c>
      <c r="K47" s="52">
        <f>[1]Suffrages!I42</f>
        <v>260</v>
      </c>
      <c r="L47" s="53">
        <f>[1]Suffrages!J42/100</f>
        <v>0.27399999999999997</v>
      </c>
      <c r="M47" s="54">
        <f>[1]Suffrages!K42</f>
        <v>689</v>
      </c>
      <c r="N47" s="53">
        <f>[1]Suffrages!L42/100</f>
        <v>0.72599999999999998</v>
      </c>
      <c r="O47" s="55">
        <f>[1]Suffrages!$H42/100</f>
        <v>0.64170000000000005</v>
      </c>
      <c r="P47" s="49">
        <f>[1]Suffrages!U42</f>
        <v>20</v>
      </c>
      <c r="Q47" s="50">
        <f>[1]Suffrages!V42/100</f>
        <v>2.0199999999999999E-2</v>
      </c>
      <c r="R47" s="51">
        <f t="shared" si="1"/>
        <v>969</v>
      </c>
      <c r="S47" s="52">
        <f>[1]Suffrages!Q42</f>
        <v>563</v>
      </c>
      <c r="T47" s="53">
        <f>[1]Suffrages!R42/100</f>
        <v>0.58099999999999996</v>
      </c>
      <c r="U47" s="54">
        <f>[1]Suffrages!S42</f>
        <v>406</v>
      </c>
      <c r="V47" s="53">
        <f>[1]Suffrages!T42/100</f>
        <v>0.41899999999999998</v>
      </c>
      <c r="W47" s="55">
        <f>[1]Suffrages!$H42/100</f>
        <v>0.64170000000000005</v>
      </c>
    </row>
    <row r="48" spans="1:23" ht="10.5" customHeight="1" x14ac:dyDescent="0.2">
      <c r="A48" s="47">
        <f>[1]Suffrages!A43</f>
        <v>23</v>
      </c>
      <c r="B48" s="47">
        <f>[1]Suffrages!B43</f>
        <v>0</v>
      </c>
      <c r="C48" s="48" t="str">
        <f>[1]Suffrages!C43</f>
        <v>Grand-Saconnex°</v>
      </c>
      <c r="D48" s="49">
        <f>[1]Suffrages!D43</f>
        <v>5545</v>
      </c>
      <c r="E48" s="49">
        <f>[1]Suffrages!E43</f>
        <v>2862</v>
      </c>
      <c r="F48" s="49">
        <f>[1]Suffrages!F43</f>
        <v>2861</v>
      </c>
      <c r="G48" s="49">
        <f>[1]Suffrages!G43</f>
        <v>13</v>
      </c>
      <c r="H48" s="49">
        <f>[1]Suffrages!M43</f>
        <v>86</v>
      </c>
      <c r="I48" s="50">
        <f>[1]Suffrages!N43/100</f>
        <v>3.0200000000000001E-2</v>
      </c>
      <c r="J48" s="51">
        <f t="shared" si="0"/>
        <v>2762</v>
      </c>
      <c r="K48" s="52">
        <f>[1]Suffrages!I43</f>
        <v>1124</v>
      </c>
      <c r="L48" s="53">
        <f>[1]Suffrages!J43/100</f>
        <v>0.40700000000000003</v>
      </c>
      <c r="M48" s="54">
        <f>[1]Suffrages!K43</f>
        <v>1638</v>
      </c>
      <c r="N48" s="53">
        <f>[1]Suffrages!L43/100</f>
        <v>0.59299999999999997</v>
      </c>
      <c r="O48" s="55">
        <f>[1]Suffrages!$H43/100</f>
        <v>0.5161</v>
      </c>
      <c r="P48" s="49">
        <f>[1]Suffrages!U43</f>
        <v>62</v>
      </c>
      <c r="Q48" s="50">
        <f>[1]Suffrages!V43/100</f>
        <v>2.18E-2</v>
      </c>
      <c r="R48" s="51">
        <f t="shared" si="1"/>
        <v>2786</v>
      </c>
      <c r="S48" s="52">
        <f>[1]Suffrages!Q43</f>
        <v>1605</v>
      </c>
      <c r="T48" s="53">
        <f>[1]Suffrages!R43/100</f>
        <v>0.57609999999999995</v>
      </c>
      <c r="U48" s="54">
        <f>[1]Suffrages!S43</f>
        <v>1181</v>
      </c>
      <c r="V48" s="53">
        <f>[1]Suffrages!T43/100</f>
        <v>0.4239</v>
      </c>
      <c r="W48" s="55">
        <f>[1]Suffrages!$H43/100</f>
        <v>0.5161</v>
      </c>
    </row>
    <row r="49" spans="1:23" ht="10.5" customHeight="1" x14ac:dyDescent="0.2">
      <c r="A49" s="47">
        <f>[1]Suffrages!A44</f>
        <v>24</v>
      </c>
      <c r="B49" s="47">
        <f>[1]Suffrages!B44</f>
        <v>0</v>
      </c>
      <c r="C49" s="48" t="str">
        <f>[1]Suffrages!C44</f>
        <v>Gy</v>
      </c>
      <c r="D49" s="49">
        <f>[1]Suffrages!D44</f>
        <v>313</v>
      </c>
      <c r="E49" s="49">
        <f>[1]Suffrages!E44</f>
        <v>206</v>
      </c>
      <c r="F49" s="49">
        <f>[1]Suffrages!F44</f>
        <v>206</v>
      </c>
      <c r="G49" s="49">
        <f>[1]Suffrages!G44</f>
        <v>0</v>
      </c>
      <c r="H49" s="49">
        <f>[1]Suffrages!M44</f>
        <v>9</v>
      </c>
      <c r="I49" s="50">
        <f>[1]Suffrages!N44/100</f>
        <v>4.3700000000000003E-2</v>
      </c>
      <c r="J49" s="51">
        <f t="shared" si="0"/>
        <v>197</v>
      </c>
      <c r="K49" s="52">
        <f>[1]Suffrages!I44</f>
        <v>47</v>
      </c>
      <c r="L49" s="53">
        <f>[1]Suffrages!J44/100</f>
        <v>0.23860000000000001</v>
      </c>
      <c r="M49" s="54">
        <f>[1]Suffrages!K44</f>
        <v>150</v>
      </c>
      <c r="N49" s="53">
        <f>[1]Suffrages!L44/100</f>
        <v>0.76139999999999997</v>
      </c>
      <c r="O49" s="55">
        <f>[1]Suffrages!$H44/100</f>
        <v>0.65810000000000002</v>
      </c>
      <c r="P49" s="49">
        <f>[1]Suffrages!U44</f>
        <v>9</v>
      </c>
      <c r="Q49" s="50">
        <f>[1]Suffrages!V44/100</f>
        <v>4.3700000000000003E-2</v>
      </c>
      <c r="R49" s="51">
        <f t="shared" si="1"/>
        <v>197</v>
      </c>
      <c r="S49" s="52">
        <f>[1]Suffrages!Q44</f>
        <v>132</v>
      </c>
      <c r="T49" s="53">
        <f>[1]Suffrages!R44/100</f>
        <v>0.67010000000000003</v>
      </c>
      <c r="U49" s="54">
        <f>[1]Suffrages!S44</f>
        <v>65</v>
      </c>
      <c r="V49" s="53">
        <f>[1]Suffrages!T44/100</f>
        <v>0.32990000000000003</v>
      </c>
      <c r="W49" s="55">
        <f>[1]Suffrages!$H44/100</f>
        <v>0.65810000000000002</v>
      </c>
    </row>
    <row r="50" spans="1:23" ht="10.5" customHeight="1" x14ac:dyDescent="0.2">
      <c r="A50" s="47">
        <f>[1]Suffrages!A45</f>
        <v>25</v>
      </c>
      <c r="B50" s="47">
        <f>[1]Suffrages!B45</f>
        <v>0</v>
      </c>
      <c r="C50" s="48" t="str">
        <f>[1]Suffrages!C45</f>
        <v>Hermance</v>
      </c>
      <c r="D50" s="49">
        <f>[1]Suffrages!D45</f>
        <v>627</v>
      </c>
      <c r="E50" s="49">
        <f>[1]Suffrages!E45</f>
        <v>392</v>
      </c>
      <c r="F50" s="49">
        <f>[1]Suffrages!F45</f>
        <v>392</v>
      </c>
      <c r="G50" s="49">
        <f>[1]Suffrages!G45</f>
        <v>0</v>
      </c>
      <c r="H50" s="49">
        <f>[1]Suffrages!M45</f>
        <v>24</v>
      </c>
      <c r="I50" s="50">
        <f>[1]Suffrages!N45/100</f>
        <v>6.1200000000000004E-2</v>
      </c>
      <c r="J50" s="51">
        <f t="shared" si="0"/>
        <v>368</v>
      </c>
      <c r="K50" s="52">
        <f>[1]Suffrages!I45</f>
        <v>96</v>
      </c>
      <c r="L50" s="53">
        <f>[1]Suffrages!J45/100</f>
        <v>0.26090000000000002</v>
      </c>
      <c r="M50" s="54">
        <f>[1]Suffrages!K45</f>
        <v>272</v>
      </c>
      <c r="N50" s="53">
        <f>[1]Suffrages!L45/100</f>
        <v>0.73909999999999998</v>
      </c>
      <c r="O50" s="55">
        <f>[1]Suffrages!$H45/100</f>
        <v>0.62519999999999998</v>
      </c>
      <c r="P50" s="49">
        <f>[1]Suffrages!U45</f>
        <v>3</v>
      </c>
      <c r="Q50" s="50">
        <f>[1]Suffrages!V45/100</f>
        <v>7.7000000000000002E-3</v>
      </c>
      <c r="R50" s="51">
        <f t="shared" si="1"/>
        <v>389</v>
      </c>
      <c r="S50" s="52">
        <f>[1]Suffrages!Q45</f>
        <v>257</v>
      </c>
      <c r="T50" s="53">
        <f>[1]Suffrages!R45/100</f>
        <v>0.66069999999999995</v>
      </c>
      <c r="U50" s="54">
        <f>[1]Suffrages!S45</f>
        <v>132</v>
      </c>
      <c r="V50" s="53">
        <f>[1]Suffrages!T45/100</f>
        <v>0.33929999999999999</v>
      </c>
      <c r="W50" s="55">
        <f>[1]Suffrages!$H45/100</f>
        <v>0.62519999999999998</v>
      </c>
    </row>
    <row r="51" spans="1:23" ht="10.5" customHeight="1" x14ac:dyDescent="0.2">
      <c r="A51" s="47">
        <f>[1]Suffrages!A46</f>
        <v>26</v>
      </c>
      <c r="B51" s="47">
        <f>[1]Suffrages!B46</f>
        <v>0</v>
      </c>
      <c r="C51" s="48" t="str">
        <f>[1]Suffrages!C46</f>
        <v>Jussy</v>
      </c>
      <c r="D51" s="49">
        <f>[1]Suffrages!D46</f>
        <v>798</v>
      </c>
      <c r="E51" s="49">
        <f>[1]Suffrages!E46</f>
        <v>507</v>
      </c>
      <c r="F51" s="49">
        <f>[1]Suffrages!F46</f>
        <v>507</v>
      </c>
      <c r="G51" s="49">
        <f>[1]Suffrages!G46</f>
        <v>0</v>
      </c>
      <c r="H51" s="49">
        <f>[1]Suffrages!M46</f>
        <v>13</v>
      </c>
      <c r="I51" s="50">
        <f>[1]Suffrages!N46/100</f>
        <v>2.5600000000000001E-2</v>
      </c>
      <c r="J51" s="51">
        <f t="shared" si="0"/>
        <v>494</v>
      </c>
      <c r="K51" s="52">
        <f>[1]Suffrages!I46</f>
        <v>104</v>
      </c>
      <c r="L51" s="53">
        <f>[1]Suffrages!J46/100</f>
        <v>0.21050000000000002</v>
      </c>
      <c r="M51" s="54">
        <f>[1]Suffrages!K46</f>
        <v>390</v>
      </c>
      <c r="N51" s="53">
        <f>[1]Suffrages!L46/100</f>
        <v>0.78949999999999998</v>
      </c>
      <c r="O51" s="55">
        <f>[1]Suffrages!$H46/100</f>
        <v>0.63529999999999998</v>
      </c>
      <c r="P51" s="49">
        <f>[1]Suffrages!U46</f>
        <v>19</v>
      </c>
      <c r="Q51" s="50">
        <f>[1]Suffrages!V46/100</f>
        <v>3.7499999999999999E-2</v>
      </c>
      <c r="R51" s="51">
        <f t="shared" si="1"/>
        <v>488</v>
      </c>
      <c r="S51" s="52">
        <f>[1]Suffrages!Q46</f>
        <v>331</v>
      </c>
      <c r="T51" s="53">
        <f>[1]Suffrages!R46/100</f>
        <v>0.67830000000000001</v>
      </c>
      <c r="U51" s="54">
        <f>[1]Suffrages!S46</f>
        <v>157</v>
      </c>
      <c r="V51" s="53">
        <f>[1]Suffrages!T46/100</f>
        <v>0.32170000000000004</v>
      </c>
      <c r="W51" s="55">
        <f>[1]Suffrages!$H46/100</f>
        <v>0.63529999999999998</v>
      </c>
    </row>
    <row r="52" spans="1:23" ht="10.5" customHeight="1" x14ac:dyDescent="0.2">
      <c r="A52" s="47">
        <f>[1]Suffrages!A47</f>
        <v>27</v>
      </c>
      <c r="B52" s="47">
        <f>[1]Suffrages!B47</f>
        <v>0</v>
      </c>
      <c r="C52" s="48" t="str">
        <f>[1]Suffrages!C47</f>
        <v>Laconnex</v>
      </c>
      <c r="D52" s="49">
        <f>[1]Suffrages!D47</f>
        <v>488</v>
      </c>
      <c r="E52" s="49">
        <f>[1]Suffrages!E47</f>
        <v>329</v>
      </c>
      <c r="F52" s="49">
        <f>[1]Suffrages!F47</f>
        <v>329</v>
      </c>
      <c r="G52" s="49">
        <f>[1]Suffrages!G47</f>
        <v>0</v>
      </c>
      <c r="H52" s="49">
        <f>[1]Suffrages!M47</f>
        <v>10</v>
      </c>
      <c r="I52" s="50">
        <f>[1]Suffrages!N47/100</f>
        <v>3.04E-2</v>
      </c>
      <c r="J52" s="51">
        <f t="shared" si="0"/>
        <v>319</v>
      </c>
      <c r="K52" s="52">
        <f>[1]Suffrages!I47</f>
        <v>77</v>
      </c>
      <c r="L52" s="53">
        <f>[1]Suffrages!J47/100</f>
        <v>0.2414</v>
      </c>
      <c r="M52" s="54">
        <f>[1]Suffrages!K47</f>
        <v>242</v>
      </c>
      <c r="N52" s="53">
        <f>[1]Suffrages!L47/100</f>
        <v>0.75859999999999994</v>
      </c>
      <c r="O52" s="55">
        <f>[1]Suffrages!$H47/100</f>
        <v>0.67420000000000002</v>
      </c>
      <c r="P52" s="49">
        <f>[1]Suffrages!U47</f>
        <v>9</v>
      </c>
      <c r="Q52" s="50">
        <f>[1]Suffrages!V47/100</f>
        <v>2.7400000000000001E-2</v>
      </c>
      <c r="R52" s="51">
        <f t="shared" si="1"/>
        <v>320</v>
      </c>
      <c r="S52" s="52">
        <f>[1]Suffrages!Q47</f>
        <v>224</v>
      </c>
      <c r="T52" s="53">
        <f>[1]Suffrages!R47/100</f>
        <v>0.7</v>
      </c>
      <c r="U52" s="54">
        <f>[1]Suffrages!S47</f>
        <v>96</v>
      </c>
      <c r="V52" s="53">
        <f>[1]Suffrages!T47/100</f>
        <v>0.3</v>
      </c>
      <c r="W52" s="55">
        <f>[1]Suffrages!$H47/100</f>
        <v>0.67420000000000002</v>
      </c>
    </row>
    <row r="53" spans="1:23" ht="10.5" customHeight="1" x14ac:dyDescent="0.2">
      <c r="A53" s="56">
        <f>[1]Suffrages!A48</f>
        <v>28</v>
      </c>
      <c r="B53" s="56">
        <f>[1]Suffrages!B48</f>
        <v>0</v>
      </c>
      <c r="C53" s="57" t="str">
        <f>[1]Suffrages!C48</f>
        <v>Lancy°</v>
      </c>
      <c r="D53" s="58">
        <f>[1]Suffrages!D48</f>
        <v>17185</v>
      </c>
      <c r="E53" s="58">
        <f>[1]Suffrages!E48</f>
        <v>8539</v>
      </c>
      <c r="F53" s="58">
        <f>[1]Suffrages!F48</f>
        <v>8536</v>
      </c>
      <c r="G53" s="58">
        <f>[1]Suffrages!G48</f>
        <v>16</v>
      </c>
      <c r="H53" s="58">
        <f>[1]Suffrages!M48</f>
        <v>338</v>
      </c>
      <c r="I53" s="59">
        <f>[1]Suffrages!N48/100</f>
        <v>3.9699999999999999E-2</v>
      </c>
      <c r="J53" s="60">
        <f t="shared" si="0"/>
        <v>8182</v>
      </c>
      <c r="K53" s="61">
        <f>[1]Suffrages!I48</f>
        <v>3694</v>
      </c>
      <c r="L53" s="62">
        <f>[1]Suffrages!J48/100</f>
        <v>0.45150000000000001</v>
      </c>
      <c r="M53" s="63">
        <f>[1]Suffrages!K48</f>
        <v>4488</v>
      </c>
      <c r="N53" s="62">
        <f>[1]Suffrages!L48/100</f>
        <v>0.54849999999999999</v>
      </c>
      <c r="O53" s="64">
        <f>[1]Suffrages!$H48/100</f>
        <v>0.49689999999999995</v>
      </c>
      <c r="P53" s="58">
        <f>[1]Suffrages!U48</f>
        <v>159</v>
      </c>
      <c r="Q53" s="59">
        <f>[1]Suffrages!V48/100</f>
        <v>1.8700000000000001E-2</v>
      </c>
      <c r="R53" s="60">
        <f t="shared" si="1"/>
        <v>8361</v>
      </c>
      <c r="S53" s="61">
        <f>[1]Suffrages!Q48</f>
        <v>5276</v>
      </c>
      <c r="T53" s="62">
        <f>[1]Suffrages!R48/100</f>
        <v>0.63100000000000001</v>
      </c>
      <c r="U53" s="63">
        <f>[1]Suffrages!S48</f>
        <v>3085</v>
      </c>
      <c r="V53" s="62">
        <f>[1]Suffrages!T48/100</f>
        <v>0.36899999999999999</v>
      </c>
      <c r="W53" s="64">
        <f>[1]Suffrages!$H48/100</f>
        <v>0.49689999999999995</v>
      </c>
    </row>
    <row r="54" spans="1:23" ht="10.5" customHeight="1" x14ac:dyDescent="0.2">
      <c r="A54" s="47"/>
      <c r="B54" s="47">
        <f>[1]Suffrages!B49</f>
        <v>2801</v>
      </c>
      <c r="C54" s="48" t="str">
        <f>[1]Suffrages!C49</f>
        <v>Grand-Lancy</v>
      </c>
      <c r="D54" s="49">
        <f>[1]Suffrages!D49</f>
        <v>8247</v>
      </c>
      <c r="E54" s="49">
        <f>[1]Suffrages!E49</f>
        <v>4099</v>
      </c>
      <c r="F54" s="49">
        <f>[1]Suffrages!F49</f>
        <v>4097</v>
      </c>
      <c r="G54" s="49">
        <f>[1]Suffrages!G49</f>
        <v>5</v>
      </c>
      <c r="H54" s="49">
        <f>[1]Suffrages!M49</f>
        <v>165</v>
      </c>
      <c r="I54" s="50">
        <f>[1]Suffrages!N49/100</f>
        <v>4.0300000000000002E-2</v>
      </c>
      <c r="J54" s="51">
        <f t="shared" si="0"/>
        <v>3927</v>
      </c>
      <c r="K54" s="52">
        <f>[1]Suffrages!I49</f>
        <v>1722</v>
      </c>
      <c r="L54" s="53">
        <f>[1]Suffrages!J49/100</f>
        <v>0.4385</v>
      </c>
      <c r="M54" s="54">
        <f>[1]Suffrages!K49</f>
        <v>2205</v>
      </c>
      <c r="N54" s="53">
        <f>[1]Suffrages!L49/100</f>
        <v>0.5615</v>
      </c>
      <c r="O54" s="55">
        <f>[1]Suffrages!$H49/100</f>
        <v>0.49700000000000005</v>
      </c>
      <c r="P54" s="49">
        <f>[1]Suffrages!U49</f>
        <v>76</v>
      </c>
      <c r="Q54" s="50">
        <f>[1]Suffrages!V49/100</f>
        <v>1.8600000000000002E-2</v>
      </c>
      <c r="R54" s="51">
        <f t="shared" si="1"/>
        <v>4016</v>
      </c>
      <c r="S54" s="52">
        <f>[1]Suffrages!Q49</f>
        <v>2584</v>
      </c>
      <c r="T54" s="53">
        <f>[1]Suffrages!R49/100</f>
        <v>0.64340000000000008</v>
      </c>
      <c r="U54" s="54">
        <f>[1]Suffrages!S49</f>
        <v>1432</v>
      </c>
      <c r="V54" s="53">
        <f>[1]Suffrages!T49/100</f>
        <v>0.35659999999999997</v>
      </c>
      <c r="W54" s="55">
        <f>[1]Suffrages!$H49/100</f>
        <v>0.49700000000000005</v>
      </c>
    </row>
    <row r="55" spans="1:23" ht="10.5" customHeight="1" x14ac:dyDescent="0.2">
      <c r="A55" s="47"/>
      <c r="B55" s="47">
        <f>[1]Suffrages!B50</f>
        <v>2802</v>
      </c>
      <c r="C55" s="48" t="str">
        <f>[1]Suffrages!C50</f>
        <v>Petit-Lancy</v>
      </c>
      <c r="D55" s="49">
        <f>[1]Suffrages!D50</f>
        <v>8938</v>
      </c>
      <c r="E55" s="49">
        <f>[1]Suffrages!E50</f>
        <v>4440</v>
      </c>
      <c r="F55" s="49">
        <f>[1]Suffrages!F50</f>
        <v>4439</v>
      </c>
      <c r="G55" s="49">
        <f>[1]Suffrages!G50</f>
        <v>11</v>
      </c>
      <c r="H55" s="49">
        <f>[1]Suffrages!M50</f>
        <v>173</v>
      </c>
      <c r="I55" s="50">
        <f>[1]Suffrages!N50/100</f>
        <v>3.9100000000000003E-2</v>
      </c>
      <c r="J55" s="51">
        <f t="shared" si="0"/>
        <v>4255</v>
      </c>
      <c r="K55" s="52">
        <f>[1]Suffrages!I50</f>
        <v>1972</v>
      </c>
      <c r="L55" s="53">
        <f>[1]Suffrages!J50/100</f>
        <v>0.46350000000000002</v>
      </c>
      <c r="M55" s="54">
        <f>[1]Suffrages!K50</f>
        <v>2283</v>
      </c>
      <c r="N55" s="53">
        <f>[1]Suffrages!L50/100</f>
        <v>0.53649999999999998</v>
      </c>
      <c r="O55" s="55">
        <f>[1]Suffrages!$H50/100</f>
        <v>0.49680000000000002</v>
      </c>
      <c r="P55" s="49">
        <f>[1]Suffrages!U50</f>
        <v>83</v>
      </c>
      <c r="Q55" s="50">
        <f>[1]Suffrages!V50/100</f>
        <v>1.8700000000000001E-2</v>
      </c>
      <c r="R55" s="51">
        <f t="shared" si="1"/>
        <v>4345</v>
      </c>
      <c r="S55" s="52">
        <f>[1]Suffrages!Q50</f>
        <v>2692</v>
      </c>
      <c r="T55" s="53">
        <f>[1]Suffrages!R50/100</f>
        <v>0.61960000000000004</v>
      </c>
      <c r="U55" s="54">
        <f>[1]Suffrages!S50</f>
        <v>1653</v>
      </c>
      <c r="V55" s="53">
        <f>[1]Suffrages!T50/100</f>
        <v>0.38040000000000002</v>
      </c>
      <c r="W55" s="55">
        <f>[1]Suffrages!$H50/100</f>
        <v>0.49680000000000002</v>
      </c>
    </row>
    <row r="56" spans="1:23" ht="10.5" customHeight="1" x14ac:dyDescent="0.2">
      <c r="A56" s="47">
        <f>[1]Suffrages!A51</f>
        <v>29</v>
      </c>
      <c r="B56" s="47">
        <f>[1]Suffrages!B51</f>
        <v>0</v>
      </c>
      <c r="C56" s="48" t="str">
        <f>[1]Suffrages!C51</f>
        <v>Meinier</v>
      </c>
      <c r="D56" s="49">
        <f>[1]Suffrages!D51</f>
        <v>1330</v>
      </c>
      <c r="E56" s="49">
        <f>[1]Suffrages!E51</f>
        <v>818</v>
      </c>
      <c r="F56" s="49">
        <f>[1]Suffrages!F51</f>
        <v>818</v>
      </c>
      <c r="G56" s="49">
        <f>[1]Suffrages!G51</f>
        <v>1</v>
      </c>
      <c r="H56" s="49">
        <f>[1]Suffrages!M51</f>
        <v>28</v>
      </c>
      <c r="I56" s="50">
        <f>[1]Suffrages!N51/100</f>
        <v>3.4300000000000004E-2</v>
      </c>
      <c r="J56" s="51">
        <f t="shared" si="0"/>
        <v>789</v>
      </c>
      <c r="K56" s="52">
        <f>[1]Suffrages!I51</f>
        <v>265</v>
      </c>
      <c r="L56" s="53">
        <f>[1]Suffrages!J51/100</f>
        <v>0.33590000000000003</v>
      </c>
      <c r="M56" s="54">
        <f>[1]Suffrages!K51</f>
        <v>524</v>
      </c>
      <c r="N56" s="53">
        <f>[1]Suffrages!L51/100</f>
        <v>0.66409999999999991</v>
      </c>
      <c r="O56" s="55">
        <f>[1]Suffrages!$H51/100</f>
        <v>0.61499999999999999</v>
      </c>
      <c r="P56" s="49">
        <f>[1]Suffrages!U51</f>
        <v>18</v>
      </c>
      <c r="Q56" s="50">
        <f>[1]Suffrages!V51/100</f>
        <v>2.2000000000000002E-2</v>
      </c>
      <c r="R56" s="51">
        <f t="shared" si="1"/>
        <v>799</v>
      </c>
      <c r="S56" s="52">
        <f>[1]Suffrages!Q51</f>
        <v>521</v>
      </c>
      <c r="T56" s="53">
        <f>[1]Suffrages!R51/100</f>
        <v>0.6520999999999999</v>
      </c>
      <c r="U56" s="54">
        <f>[1]Suffrages!S51</f>
        <v>278</v>
      </c>
      <c r="V56" s="53">
        <f>[1]Suffrages!T51/100</f>
        <v>0.34789999999999999</v>
      </c>
      <c r="W56" s="55">
        <f>[1]Suffrages!$H51/100</f>
        <v>0.61499999999999999</v>
      </c>
    </row>
    <row r="57" spans="1:23" ht="10.5" customHeight="1" x14ac:dyDescent="0.2">
      <c r="A57" s="47">
        <f>[1]Suffrages!A52</f>
        <v>30</v>
      </c>
      <c r="B57" s="47">
        <f>[1]Suffrages!B52</f>
        <v>0</v>
      </c>
      <c r="C57" s="48" t="str">
        <f>[1]Suffrages!C52</f>
        <v>Meyrin°</v>
      </c>
      <c r="D57" s="49">
        <f>[1]Suffrages!D52</f>
        <v>11377</v>
      </c>
      <c r="E57" s="49">
        <f>[1]Suffrages!E52</f>
        <v>5341</v>
      </c>
      <c r="F57" s="49">
        <f>[1]Suffrages!F52</f>
        <v>5341</v>
      </c>
      <c r="G57" s="49">
        <f>[1]Suffrages!G52</f>
        <v>10</v>
      </c>
      <c r="H57" s="49">
        <f>[1]Suffrages!M52</f>
        <v>181</v>
      </c>
      <c r="I57" s="50">
        <f>[1]Suffrages!N52/100</f>
        <v>3.4000000000000002E-2</v>
      </c>
      <c r="J57" s="51">
        <f t="shared" si="0"/>
        <v>5150</v>
      </c>
      <c r="K57" s="52">
        <f>[1]Suffrages!I52</f>
        <v>2347</v>
      </c>
      <c r="L57" s="53">
        <f>[1]Suffrages!J52/100</f>
        <v>0.45569999999999999</v>
      </c>
      <c r="M57" s="54">
        <f>[1]Suffrages!K52</f>
        <v>2803</v>
      </c>
      <c r="N57" s="53">
        <f>[1]Suffrages!L52/100</f>
        <v>0.54430000000000001</v>
      </c>
      <c r="O57" s="55">
        <f>[1]Suffrages!$H52/100</f>
        <v>0.46950000000000003</v>
      </c>
      <c r="P57" s="49">
        <f>[1]Suffrages!U52</f>
        <v>106</v>
      </c>
      <c r="Q57" s="50">
        <f>[1]Suffrages!V52/100</f>
        <v>1.9900000000000001E-2</v>
      </c>
      <c r="R57" s="51">
        <f t="shared" si="1"/>
        <v>5225</v>
      </c>
      <c r="S57" s="52">
        <f>[1]Suffrages!Q52</f>
        <v>2963</v>
      </c>
      <c r="T57" s="53">
        <f>[1]Suffrages!R52/100</f>
        <v>0.56710000000000005</v>
      </c>
      <c r="U57" s="54">
        <f>[1]Suffrages!S52</f>
        <v>2262</v>
      </c>
      <c r="V57" s="53">
        <f>[1]Suffrages!T52/100</f>
        <v>0.43290000000000001</v>
      </c>
      <c r="W57" s="55">
        <f>[1]Suffrages!$H52/100</f>
        <v>0.46950000000000003</v>
      </c>
    </row>
    <row r="58" spans="1:23" ht="10.5" customHeight="1" x14ac:dyDescent="0.2">
      <c r="A58" s="47">
        <f>[1]Suffrages!A53</f>
        <v>31</v>
      </c>
      <c r="B58" s="47">
        <f>[1]Suffrages!B53</f>
        <v>0</v>
      </c>
      <c r="C58" s="48" t="str">
        <f>[1]Suffrages!C53</f>
        <v>Onex°</v>
      </c>
      <c r="D58" s="49">
        <f>[1]Suffrages!D53</f>
        <v>9568</v>
      </c>
      <c r="E58" s="49">
        <f>[1]Suffrages!E53</f>
        <v>4772</v>
      </c>
      <c r="F58" s="49">
        <f>[1]Suffrages!F53</f>
        <v>4772</v>
      </c>
      <c r="G58" s="49">
        <f>[1]Suffrages!G53</f>
        <v>8</v>
      </c>
      <c r="H58" s="49">
        <f>[1]Suffrages!M53</f>
        <v>178</v>
      </c>
      <c r="I58" s="50">
        <f>[1]Suffrages!N53/100</f>
        <v>3.7400000000000003E-2</v>
      </c>
      <c r="J58" s="51">
        <f t="shared" si="0"/>
        <v>4586</v>
      </c>
      <c r="K58" s="52">
        <f>[1]Suffrages!I53</f>
        <v>2063</v>
      </c>
      <c r="L58" s="53">
        <f>[1]Suffrages!J53/100</f>
        <v>0.44979999999999998</v>
      </c>
      <c r="M58" s="54">
        <f>[1]Suffrages!K53</f>
        <v>2523</v>
      </c>
      <c r="N58" s="53">
        <f>[1]Suffrages!L53/100</f>
        <v>0.55020000000000002</v>
      </c>
      <c r="O58" s="55">
        <f>[1]Suffrages!$H53/100</f>
        <v>0.49869999999999998</v>
      </c>
      <c r="P58" s="49">
        <f>[1]Suffrages!U53</f>
        <v>120</v>
      </c>
      <c r="Q58" s="50">
        <f>[1]Suffrages!V53/100</f>
        <v>2.52E-2</v>
      </c>
      <c r="R58" s="51">
        <f t="shared" si="1"/>
        <v>4644</v>
      </c>
      <c r="S58" s="52">
        <f>[1]Suffrages!Q53</f>
        <v>2807</v>
      </c>
      <c r="T58" s="53">
        <f>[1]Suffrages!R53/100</f>
        <v>0.60439999999999994</v>
      </c>
      <c r="U58" s="54">
        <f>[1]Suffrages!S53</f>
        <v>1837</v>
      </c>
      <c r="V58" s="53">
        <f>[1]Suffrages!T53/100</f>
        <v>0.39560000000000001</v>
      </c>
      <c r="W58" s="55">
        <f>[1]Suffrages!$H53/100</f>
        <v>0.49869999999999998</v>
      </c>
    </row>
    <row r="59" spans="1:23" ht="10.5" customHeight="1" x14ac:dyDescent="0.2">
      <c r="A59" s="47">
        <f>[1]Suffrages!A54</f>
        <v>32</v>
      </c>
      <c r="B59" s="47">
        <f>[1]Suffrages!B54</f>
        <v>0</v>
      </c>
      <c r="C59" s="48" t="str">
        <f>[1]Suffrages!C54</f>
        <v>Perly-Certoux</v>
      </c>
      <c r="D59" s="49">
        <f>[1]Suffrages!D54</f>
        <v>1874</v>
      </c>
      <c r="E59" s="49">
        <f>[1]Suffrages!E54</f>
        <v>1060</v>
      </c>
      <c r="F59" s="49">
        <f>[1]Suffrages!F54</f>
        <v>1060</v>
      </c>
      <c r="G59" s="49">
        <f>[1]Suffrages!G54</f>
        <v>2</v>
      </c>
      <c r="H59" s="49">
        <f>[1]Suffrages!M54</f>
        <v>41</v>
      </c>
      <c r="I59" s="50">
        <f>[1]Suffrages!N54/100</f>
        <v>3.8800000000000001E-2</v>
      </c>
      <c r="J59" s="51">
        <f t="shared" si="0"/>
        <v>1017</v>
      </c>
      <c r="K59" s="52">
        <f>[1]Suffrages!I54</f>
        <v>354</v>
      </c>
      <c r="L59" s="53">
        <f>[1]Suffrages!J54/100</f>
        <v>0.34810000000000002</v>
      </c>
      <c r="M59" s="54">
        <f>[1]Suffrages!K54</f>
        <v>663</v>
      </c>
      <c r="N59" s="53">
        <f>[1]Suffrages!L54/100</f>
        <v>0.65189999999999992</v>
      </c>
      <c r="O59" s="55">
        <f>[1]Suffrages!$H54/100</f>
        <v>0.56559999999999999</v>
      </c>
      <c r="P59" s="49">
        <f>[1]Suffrages!U54</f>
        <v>16</v>
      </c>
      <c r="Q59" s="50">
        <f>[1]Suffrages!V54/100</f>
        <v>1.5100000000000001E-2</v>
      </c>
      <c r="R59" s="51">
        <f t="shared" si="1"/>
        <v>1042</v>
      </c>
      <c r="S59" s="52">
        <f>[1]Suffrages!Q54</f>
        <v>695</v>
      </c>
      <c r="T59" s="53">
        <f>[1]Suffrages!R54/100</f>
        <v>0.66700000000000004</v>
      </c>
      <c r="U59" s="54">
        <f>[1]Suffrages!S54</f>
        <v>347</v>
      </c>
      <c r="V59" s="53">
        <f>[1]Suffrages!T54/100</f>
        <v>0.33299999999999996</v>
      </c>
      <c r="W59" s="55">
        <f>[1]Suffrages!$H54/100</f>
        <v>0.56559999999999999</v>
      </c>
    </row>
    <row r="60" spans="1:23" ht="10.5" customHeight="1" x14ac:dyDescent="0.2">
      <c r="A60" s="47">
        <f>[1]Suffrages!A55</f>
        <v>33</v>
      </c>
      <c r="B60" s="47">
        <f>[1]Suffrages!B55</f>
        <v>0</v>
      </c>
      <c r="C60" s="48" t="str">
        <f>[1]Suffrages!C55</f>
        <v>Plan-les-Ouates°</v>
      </c>
      <c r="D60" s="49">
        <f>[1]Suffrages!D55</f>
        <v>6801</v>
      </c>
      <c r="E60" s="49">
        <f>[1]Suffrages!E55</f>
        <v>3915</v>
      </c>
      <c r="F60" s="49">
        <f>[1]Suffrages!F55</f>
        <v>3915</v>
      </c>
      <c r="G60" s="49">
        <f>[1]Suffrages!G55</f>
        <v>8</v>
      </c>
      <c r="H60" s="49">
        <f>[1]Suffrages!M55</f>
        <v>150</v>
      </c>
      <c r="I60" s="50">
        <f>[1]Suffrages!N55/100</f>
        <v>3.8399999999999997E-2</v>
      </c>
      <c r="J60" s="51">
        <f t="shared" si="0"/>
        <v>3757</v>
      </c>
      <c r="K60" s="52">
        <f>[1]Suffrages!I55</f>
        <v>1302</v>
      </c>
      <c r="L60" s="53">
        <f>[1]Suffrages!J55/100</f>
        <v>0.34659999999999996</v>
      </c>
      <c r="M60" s="54">
        <f>[1]Suffrages!K55</f>
        <v>2455</v>
      </c>
      <c r="N60" s="53">
        <f>[1]Suffrages!L55/100</f>
        <v>0.65339999999999998</v>
      </c>
      <c r="O60" s="55">
        <f>[1]Suffrages!$H55/100</f>
        <v>0.57569999999999999</v>
      </c>
      <c r="P60" s="49">
        <f>[1]Suffrages!U55</f>
        <v>78</v>
      </c>
      <c r="Q60" s="50">
        <f>[1]Suffrages!V55/100</f>
        <v>0.02</v>
      </c>
      <c r="R60" s="51">
        <f t="shared" si="1"/>
        <v>3829</v>
      </c>
      <c r="S60" s="52">
        <f>[1]Suffrages!Q55</f>
        <v>2612</v>
      </c>
      <c r="T60" s="53">
        <f>[1]Suffrages!R55/100</f>
        <v>0.68220000000000003</v>
      </c>
      <c r="U60" s="54">
        <f>[1]Suffrages!S55</f>
        <v>1217</v>
      </c>
      <c r="V60" s="53">
        <f>[1]Suffrages!T55/100</f>
        <v>0.31780000000000003</v>
      </c>
      <c r="W60" s="55">
        <f>[1]Suffrages!$H55/100</f>
        <v>0.57569999999999999</v>
      </c>
    </row>
    <row r="61" spans="1:23" ht="10.5" customHeight="1" x14ac:dyDescent="0.2">
      <c r="A61" s="47">
        <f>[1]Suffrages!A56</f>
        <v>34</v>
      </c>
      <c r="B61" s="47">
        <f>[1]Suffrages!B56</f>
        <v>0</v>
      </c>
      <c r="C61" s="48" t="str">
        <f>[1]Suffrages!C56</f>
        <v>Pregny-Chambésy</v>
      </c>
      <c r="D61" s="49">
        <f>[1]Suffrages!D56</f>
        <v>1514</v>
      </c>
      <c r="E61" s="49">
        <f>[1]Suffrages!E56</f>
        <v>940</v>
      </c>
      <c r="F61" s="49">
        <f>[1]Suffrages!F56</f>
        <v>940</v>
      </c>
      <c r="G61" s="49">
        <f>[1]Suffrages!G56</f>
        <v>0</v>
      </c>
      <c r="H61" s="49">
        <f>[1]Suffrages!M56</f>
        <v>24</v>
      </c>
      <c r="I61" s="50">
        <f>[1]Suffrages!N56/100</f>
        <v>2.5499999999999998E-2</v>
      </c>
      <c r="J61" s="51">
        <f t="shared" si="0"/>
        <v>916</v>
      </c>
      <c r="K61" s="52">
        <f>[1]Suffrages!I56</f>
        <v>241</v>
      </c>
      <c r="L61" s="53">
        <f>[1]Suffrages!J56/100</f>
        <v>0.2631</v>
      </c>
      <c r="M61" s="54">
        <f>[1]Suffrages!K56</f>
        <v>675</v>
      </c>
      <c r="N61" s="53">
        <f>[1]Suffrages!L56/100</f>
        <v>0.7369</v>
      </c>
      <c r="O61" s="55">
        <f>[1]Suffrages!$H56/100</f>
        <v>0.62090000000000001</v>
      </c>
      <c r="P61" s="49">
        <f>[1]Suffrages!U56</f>
        <v>16</v>
      </c>
      <c r="Q61" s="50">
        <f>[1]Suffrages!V56/100</f>
        <v>1.7000000000000001E-2</v>
      </c>
      <c r="R61" s="51">
        <f t="shared" si="1"/>
        <v>924</v>
      </c>
      <c r="S61" s="52">
        <f>[1]Suffrages!Q56</f>
        <v>574</v>
      </c>
      <c r="T61" s="53">
        <f>[1]Suffrages!R56/100</f>
        <v>0.62119999999999997</v>
      </c>
      <c r="U61" s="54">
        <f>[1]Suffrages!S56</f>
        <v>350</v>
      </c>
      <c r="V61" s="53">
        <f>[1]Suffrages!T56/100</f>
        <v>0.37880000000000003</v>
      </c>
      <c r="W61" s="55">
        <f>[1]Suffrages!$H56/100</f>
        <v>0.62090000000000001</v>
      </c>
    </row>
    <row r="62" spans="1:23" ht="10.5" customHeight="1" x14ac:dyDescent="0.2">
      <c r="A62" s="47">
        <f>[1]Suffrages!A57</f>
        <v>35</v>
      </c>
      <c r="B62" s="47">
        <f>[1]Suffrages!B57</f>
        <v>0</v>
      </c>
      <c r="C62" s="48" t="str">
        <f>[1]Suffrages!C57</f>
        <v>Presinge</v>
      </c>
      <c r="D62" s="49">
        <f>[1]Suffrages!D57</f>
        <v>464</v>
      </c>
      <c r="E62" s="49">
        <f>[1]Suffrages!E57</f>
        <v>277</v>
      </c>
      <c r="F62" s="49">
        <f>[1]Suffrages!F57</f>
        <v>277</v>
      </c>
      <c r="G62" s="49">
        <f>[1]Suffrages!G57</f>
        <v>0</v>
      </c>
      <c r="H62" s="49">
        <f>[1]Suffrages!M57</f>
        <v>9</v>
      </c>
      <c r="I62" s="50">
        <f>[1]Suffrages!N57/100</f>
        <v>3.2500000000000001E-2</v>
      </c>
      <c r="J62" s="51">
        <f t="shared" si="0"/>
        <v>268</v>
      </c>
      <c r="K62" s="52">
        <f>[1]Suffrages!I57</f>
        <v>76</v>
      </c>
      <c r="L62" s="53">
        <f>[1]Suffrages!J57/100</f>
        <v>0.28360000000000002</v>
      </c>
      <c r="M62" s="54">
        <f>[1]Suffrages!K57</f>
        <v>192</v>
      </c>
      <c r="N62" s="53">
        <f>[1]Suffrages!L57/100</f>
        <v>0.71640000000000004</v>
      </c>
      <c r="O62" s="55">
        <f>[1]Suffrages!$H57/100</f>
        <v>0.59699999999999998</v>
      </c>
      <c r="P62" s="49">
        <f>[1]Suffrages!U57</f>
        <v>19</v>
      </c>
      <c r="Q62" s="50">
        <f>[1]Suffrages!V57/100</f>
        <v>6.8600000000000008E-2</v>
      </c>
      <c r="R62" s="51">
        <f t="shared" si="1"/>
        <v>258</v>
      </c>
      <c r="S62" s="52">
        <f>[1]Suffrages!Q57</f>
        <v>173</v>
      </c>
      <c r="T62" s="53">
        <f>[1]Suffrages!R57/100</f>
        <v>0.67049999999999998</v>
      </c>
      <c r="U62" s="54">
        <f>[1]Suffrages!S57</f>
        <v>85</v>
      </c>
      <c r="V62" s="53">
        <f>[1]Suffrages!T57/100</f>
        <v>0.32950000000000002</v>
      </c>
      <c r="W62" s="55">
        <f>[1]Suffrages!$H57/100</f>
        <v>0.59699999999999998</v>
      </c>
    </row>
    <row r="63" spans="1:23" ht="10.5" customHeight="1" x14ac:dyDescent="0.2">
      <c r="A63" s="47">
        <f>[1]Suffrages!A58</f>
        <v>36</v>
      </c>
      <c r="B63" s="47">
        <f>[1]Suffrages!B58</f>
        <v>0</v>
      </c>
      <c r="C63" s="48" t="str">
        <f>[1]Suffrages!C58</f>
        <v>Puplinge</v>
      </c>
      <c r="D63" s="49">
        <f>[1]Suffrages!D58</f>
        <v>1491</v>
      </c>
      <c r="E63" s="49">
        <f>[1]Suffrages!E58</f>
        <v>899</v>
      </c>
      <c r="F63" s="49">
        <f>[1]Suffrages!F58</f>
        <v>899</v>
      </c>
      <c r="G63" s="49">
        <f>[1]Suffrages!G58</f>
        <v>0</v>
      </c>
      <c r="H63" s="49">
        <f>[1]Suffrages!M58</f>
        <v>30</v>
      </c>
      <c r="I63" s="50">
        <f>[1]Suffrages!N58/100</f>
        <v>3.3399999999999999E-2</v>
      </c>
      <c r="J63" s="51">
        <f t="shared" si="0"/>
        <v>869</v>
      </c>
      <c r="K63" s="52">
        <f>[1]Suffrages!I58</f>
        <v>316</v>
      </c>
      <c r="L63" s="53">
        <f>[1]Suffrages!J58/100</f>
        <v>0.36359999999999998</v>
      </c>
      <c r="M63" s="54">
        <f>[1]Suffrages!K58</f>
        <v>553</v>
      </c>
      <c r="N63" s="53">
        <f>[1]Suffrages!L58/100</f>
        <v>0.63639999999999997</v>
      </c>
      <c r="O63" s="55">
        <f>[1]Suffrages!$H58/100</f>
        <v>0.60299999999999998</v>
      </c>
      <c r="P63" s="49">
        <f>[1]Suffrages!U58</f>
        <v>20</v>
      </c>
      <c r="Q63" s="50">
        <f>[1]Suffrages!V58/100</f>
        <v>2.2200000000000001E-2</v>
      </c>
      <c r="R63" s="51">
        <f t="shared" si="1"/>
        <v>879</v>
      </c>
      <c r="S63" s="52">
        <f>[1]Suffrages!Q58</f>
        <v>602</v>
      </c>
      <c r="T63" s="53">
        <f>[1]Suffrages!R58/100</f>
        <v>0.68489999999999995</v>
      </c>
      <c r="U63" s="54">
        <f>[1]Suffrages!S58</f>
        <v>277</v>
      </c>
      <c r="V63" s="53">
        <f>[1]Suffrages!T58/100</f>
        <v>0.31509999999999999</v>
      </c>
      <c r="W63" s="55">
        <f>[1]Suffrages!$H58/100</f>
        <v>0.60299999999999998</v>
      </c>
    </row>
    <row r="64" spans="1:23" ht="10.5" customHeight="1" x14ac:dyDescent="0.2">
      <c r="A64" s="47">
        <f>[1]Suffrages!A59</f>
        <v>37</v>
      </c>
      <c r="B64" s="47">
        <f>[1]Suffrages!B59</f>
        <v>0</v>
      </c>
      <c r="C64" s="48" t="str">
        <f>[1]Suffrages!C59</f>
        <v>Russin</v>
      </c>
      <c r="D64" s="49">
        <f>[1]Suffrages!D59</f>
        <v>332</v>
      </c>
      <c r="E64" s="49">
        <f>[1]Suffrages!E59</f>
        <v>232</v>
      </c>
      <c r="F64" s="49">
        <f>[1]Suffrages!F59</f>
        <v>232</v>
      </c>
      <c r="G64" s="49">
        <f>[1]Suffrages!G59</f>
        <v>0</v>
      </c>
      <c r="H64" s="49">
        <f>[1]Suffrages!M59</f>
        <v>7</v>
      </c>
      <c r="I64" s="50">
        <f>[1]Suffrages!N59/100</f>
        <v>3.0200000000000001E-2</v>
      </c>
      <c r="J64" s="51">
        <f t="shared" si="0"/>
        <v>225</v>
      </c>
      <c r="K64" s="52">
        <f>[1]Suffrages!I59</f>
        <v>78</v>
      </c>
      <c r="L64" s="53">
        <f>[1]Suffrages!J59/100</f>
        <v>0.34670000000000001</v>
      </c>
      <c r="M64" s="54">
        <f>[1]Suffrages!K59</f>
        <v>147</v>
      </c>
      <c r="N64" s="53">
        <f>[1]Suffrages!L59/100</f>
        <v>0.65329999999999999</v>
      </c>
      <c r="O64" s="55">
        <f>[1]Suffrages!$H59/100</f>
        <v>0.69879999999999998</v>
      </c>
      <c r="P64" s="49">
        <f>[1]Suffrages!U59</f>
        <v>0</v>
      </c>
      <c r="Q64" s="50">
        <f>[1]Suffrages!V59/100</f>
        <v>0</v>
      </c>
      <c r="R64" s="51">
        <f t="shared" si="1"/>
        <v>232</v>
      </c>
      <c r="S64" s="52">
        <f>[1]Suffrages!Q59</f>
        <v>164</v>
      </c>
      <c r="T64" s="53">
        <f>[1]Suffrages!R59/100</f>
        <v>0.70689999999999997</v>
      </c>
      <c r="U64" s="54">
        <f>[1]Suffrages!S59</f>
        <v>68</v>
      </c>
      <c r="V64" s="53">
        <f>[1]Suffrages!T59/100</f>
        <v>0.29309999999999997</v>
      </c>
      <c r="W64" s="55">
        <f>[1]Suffrages!$H59/100</f>
        <v>0.69879999999999998</v>
      </c>
    </row>
    <row r="65" spans="1:23" ht="10.5" customHeight="1" x14ac:dyDescent="0.2">
      <c r="A65" s="47">
        <f>[1]Suffrages!A60</f>
        <v>38</v>
      </c>
      <c r="B65" s="47">
        <f>[1]Suffrages!B60</f>
        <v>0</v>
      </c>
      <c r="C65" s="48" t="str">
        <f>[1]Suffrages!C60</f>
        <v>Satigny</v>
      </c>
      <c r="D65" s="49">
        <f>[1]Suffrages!D60</f>
        <v>2360</v>
      </c>
      <c r="E65" s="49">
        <f>[1]Suffrages!E60</f>
        <v>1368</v>
      </c>
      <c r="F65" s="49">
        <f>[1]Suffrages!F60</f>
        <v>1367</v>
      </c>
      <c r="G65" s="49">
        <f>[1]Suffrages!G60</f>
        <v>0</v>
      </c>
      <c r="H65" s="49">
        <f>[1]Suffrages!M60</f>
        <v>47</v>
      </c>
      <c r="I65" s="50">
        <f>[1]Suffrages!N60/100</f>
        <v>3.44E-2</v>
      </c>
      <c r="J65" s="51">
        <f t="shared" si="0"/>
        <v>1320</v>
      </c>
      <c r="K65" s="52">
        <f>[1]Suffrages!I60</f>
        <v>444</v>
      </c>
      <c r="L65" s="53">
        <f>[1]Suffrages!J60/100</f>
        <v>0.33640000000000003</v>
      </c>
      <c r="M65" s="54">
        <f>[1]Suffrages!K60</f>
        <v>876</v>
      </c>
      <c r="N65" s="53">
        <f>[1]Suffrages!L60/100</f>
        <v>0.66359999999999997</v>
      </c>
      <c r="O65" s="55">
        <f>[1]Suffrages!$H60/100</f>
        <v>0.57969999999999999</v>
      </c>
      <c r="P65" s="49">
        <f>[1]Suffrages!U60</f>
        <v>39</v>
      </c>
      <c r="Q65" s="50">
        <f>[1]Suffrages!V60/100</f>
        <v>2.8500000000000001E-2</v>
      </c>
      <c r="R65" s="51">
        <f t="shared" si="1"/>
        <v>1328</v>
      </c>
      <c r="S65" s="52">
        <f>[1]Suffrages!Q60</f>
        <v>911</v>
      </c>
      <c r="T65" s="53">
        <f>[1]Suffrages!R60/100</f>
        <v>0.68599999999999994</v>
      </c>
      <c r="U65" s="54">
        <f>[1]Suffrages!S60</f>
        <v>417</v>
      </c>
      <c r="V65" s="53">
        <f>[1]Suffrages!T60/100</f>
        <v>0.314</v>
      </c>
      <c r="W65" s="55">
        <f>[1]Suffrages!$H60/100</f>
        <v>0.57969999999999999</v>
      </c>
    </row>
    <row r="66" spans="1:23" ht="10.5" customHeight="1" x14ac:dyDescent="0.2">
      <c r="A66" s="47">
        <f>[1]Suffrages!A61</f>
        <v>39</v>
      </c>
      <c r="B66" s="47">
        <f>[1]Suffrages!B61</f>
        <v>0</v>
      </c>
      <c r="C66" s="48" t="str">
        <f>[1]Suffrages!C61</f>
        <v>Soral</v>
      </c>
      <c r="D66" s="49">
        <f>[1]Suffrages!D61</f>
        <v>615</v>
      </c>
      <c r="E66" s="49">
        <f>[1]Suffrages!E61</f>
        <v>362</v>
      </c>
      <c r="F66" s="49">
        <f>[1]Suffrages!F61</f>
        <v>362</v>
      </c>
      <c r="G66" s="49">
        <f>[1]Suffrages!G61</f>
        <v>0</v>
      </c>
      <c r="H66" s="49">
        <f>[1]Suffrages!M61</f>
        <v>13</v>
      </c>
      <c r="I66" s="50">
        <f>[1]Suffrages!N61/100</f>
        <v>3.5900000000000001E-2</v>
      </c>
      <c r="J66" s="51">
        <f t="shared" si="0"/>
        <v>349</v>
      </c>
      <c r="K66" s="52">
        <f>[1]Suffrages!I61</f>
        <v>95</v>
      </c>
      <c r="L66" s="53">
        <f>[1]Suffrages!J61/100</f>
        <v>0.2722</v>
      </c>
      <c r="M66" s="54">
        <f>[1]Suffrages!K61</f>
        <v>254</v>
      </c>
      <c r="N66" s="53">
        <f>[1]Suffrages!L61/100</f>
        <v>0.7278</v>
      </c>
      <c r="O66" s="55">
        <f>[1]Suffrages!$H61/100</f>
        <v>0.58860000000000001</v>
      </c>
      <c r="P66" s="49">
        <f>[1]Suffrages!U61</f>
        <v>11</v>
      </c>
      <c r="Q66" s="50">
        <f>[1]Suffrages!V61/100</f>
        <v>3.04E-2</v>
      </c>
      <c r="R66" s="51">
        <f t="shared" si="1"/>
        <v>351</v>
      </c>
      <c r="S66" s="52">
        <f>[1]Suffrages!Q61</f>
        <v>236</v>
      </c>
      <c r="T66" s="53">
        <f>[1]Suffrages!R61/100</f>
        <v>0.6724</v>
      </c>
      <c r="U66" s="54">
        <f>[1]Suffrages!S61</f>
        <v>115</v>
      </c>
      <c r="V66" s="53">
        <f>[1]Suffrages!T61/100</f>
        <v>0.3276</v>
      </c>
      <c r="W66" s="55">
        <f>[1]Suffrages!$H61/100</f>
        <v>0.58860000000000001</v>
      </c>
    </row>
    <row r="67" spans="1:23" ht="10.5" customHeight="1" x14ac:dyDescent="0.2">
      <c r="A67" s="47">
        <f>[1]Suffrages!A62</f>
        <v>40</v>
      </c>
      <c r="B67" s="47">
        <f>[1]Suffrages!B62</f>
        <v>0</v>
      </c>
      <c r="C67" s="48" t="str">
        <f>[1]Suffrages!C62</f>
        <v>Thônex°</v>
      </c>
      <c r="D67" s="49">
        <f>[1]Suffrages!D62</f>
        <v>7679</v>
      </c>
      <c r="E67" s="49">
        <f>[1]Suffrages!E62</f>
        <v>4162</v>
      </c>
      <c r="F67" s="49">
        <f>[1]Suffrages!F62</f>
        <v>4162</v>
      </c>
      <c r="G67" s="49">
        <f>[1]Suffrages!G62</f>
        <v>7</v>
      </c>
      <c r="H67" s="49">
        <f>[1]Suffrages!M62</f>
        <v>132</v>
      </c>
      <c r="I67" s="50">
        <f>[1]Suffrages!N62/100</f>
        <v>3.1800000000000002E-2</v>
      </c>
      <c r="J67" s="51">
        <f t="shared" si="0"/>
        <v>4023</v>
      </c>
      <c r="K67" s="52">
        <f>[1]Suffrages!I62</f>
        <v>1475</v>
      </c>
      <c r="L67" s="53">
        <f>[1]Suffrages!J62/100</f>
        <v>0.36659999999999998</v>
      </c>
      <c r="M67" s="54">
        <f>[1]Suffrages!K62</f>
        <v>2548</v>
      </c>
      <c r="N67" s="53">
        <f>[1]Suffrages!L62/100</f>
        <v>0.63340000000000007</v>
      </c>
      <c r="O67" s="55">
        <f>[1]Suffrages!$H62/100</f>
        <v>0.54200000000000004</v>
      </c>
      <c r="P67" s="49">
        <f>[1]Suffrages!U62</f>
        <v>82</v>
      </c>
      <c r="Q67" s="50">
        <f>[1]Suffrages!V62/100</f>
        <v>1.9699999999999999E-2</v>
      </c>
      <c r="R67" s="51">
        <f t="shared" si="1"/>
        <v>4073</v>
      </c>
      <c r="S67" s="52">
        <f>[1]Suffrages!Q62</f>
        <v>2492</v>
      </c>
      <c r="T67" s="53">
        <f>[1]Suffrages!R62/100</f>
        <v>0.61180000000000001</v>
      </c>
      <c r="U67" s="54">
        <f>[1]Suffrages!S62</f>
        <v>1581</v>
      </c>
      <c r="V67" s="53">
        <f>[1]Suffrages!T62/100</f>
        <v>0.38819999999999999</v>
      </c>
      <c r="W67" s="55">
        <f>[1]Suffrages!$H62/100</f>
        <v>0.54200000000000004</v>
      </c>
    </row>
    <row r="68" spans="1:23" ht="10.5" customHeight="1" x14ac:dyDescent="0.2">
      <c r="A68" s="47">
        <f>[1]Suffrages!A63</f>
        <v>41</v>
      </c>
      <c r="B68" s="47">
        <f>[1]Suffrages!B63</f>
        <v>0</v>
      </c>
      <c r="C68" s="48" t="str">
        <f>[1]Suffrages!C63</f>
        <v>Troinex</v>
      </c>
      <c r="D68" s="49">
        <f>[1]Suffrages!D63</f>
        <v>1587</v>
      </c>
      <c r="E68" s="49">
        <f>[1]Suffrages!E63</f>
        <v>1012</v>
      </c>
      <c r="F68" s="49">
        <f>[1]Suffrages!F63</f>
        <v>1012</v>
      </c>
      <c r="G68" s="49">
        <f>[1]Suffrages!G63</f>
        <v>0</v>
      </c>
      <c r="H68" s="49">
        <f>[1]Suffrages!M63</f>
        <v>40</v>
      </c>
      <c r="I68" s="50">
        <f>[1]Suffrages!N63/100</f>
        <v>3.95E-2</v>
      </c>
      <c r="J68" s="51">
        <f t="shared" si="0"/>
        <v>972</v>
      </c>
      <c r="K68" s="52">
        <f>[1]Suffrages!I63</f>
        <v>290</v>
      </c>
      <c r="L68" s="53">
        <f>[1]Suffrages!J63/100</f>
        <v>0.2984</v>
      </c>
      <c r="M68" s="54">
        <f>[1]Suffrages!K63</f>
        <v>682</v>
      </c>
      <c r="N68" s="53">
        <f>[1]Suffrages!L63/100</f>
        <v>0.7016</v>
      </c>
      <c r="O68" s="55">
        <f>[1]Suffrages!$H63/100</f>
        <v>0.63770000000000004</v>
      </c>
      <c r="P68" s="49">
        <f>[1]Suffrages!U63</f>
        <v>19</v>
      </c>
      <c r="Q68" s="50">
        <f>[1]Suffrages!V63/100</f>
        <v>1.8799999999999997E-2</v>
      </c>
      <c r="R68" s="51">
        <f t="shared" si="1"/>
        <v>993</v>
      </c>
      <c r="S68" s="52">
        <f>[1]Suffrages!Q63</f>
        <v>707</v>
      </c>
      <c r="T68" s="53">
        <f>[1]Suffrages!R63/100</f>
        <v>0.71200000000000008</v>
      </c>
      <c r="U68" s="54">
        <f>[1]Suffrages!S63</f>
        <v>286</v>
      </c>
      <c r="V68" s="53">
        <f>[1]Suffrages!T63/100</f>
        <v>0.28800000000000003</v>
      </c>
      <c r="W68" s="55">
        <f>[1]Suffrages!$H63/100</f>
        <v>0.63770000000000004</v>
      </c>
    </row>
    <row r="69" spans="1:23" ht="10.5" customHeight="1" x14ac:dyDescent="0.2">
      <c r="A69" s="47">
        <f>[1]Suffrages!A64</f>
        <v>42</v>
      </c>
      <c r="B69" s="47">
        <f>[1]Suffrages!B64</f>
        <v>0</v>
      </c>
      <c r="C69" s="48" t="str">
        <f>[1]Suffrages!C64</f>
        <v>Vandoeuvres</v>
      </c>
      <c r="D69" s="49">
        <f>[1]Suffrages!D64</f>
        <v>1542</v>
      </c>
      <c r="E69" s="49">
        <f>[1]Suffrages!E64</f>
        <v>1013</v>
      </c>
      <c r="F69" s="49">
        <f>[1]Suffrages!F64</f>
        <v>1013</v>
      </c>
      <c r="G69" s="49">
        <f>[1]Suffrages!G64</f>
        <v>2</v>
      </c>
      <c r="H69" s="49">
        <f>[1]Suffrages!M64</f>
        <v>24</v>
      </c>
      <c r="I69" s="50">
        <f>[1]Suffrages!N64/100</f>
        <v>2.3700000000000002E-2</v>
      </c>
      <c r="J69" s="51">
        <f t="shared" si="0"/>
        <v>987</v>
      </c>
      <c r="K69" s="52">
        <f>[1]Suffrages!I64</f>
        <v>162</v>
      </c>
      <c r="L69" s="53">
        <f>[1]Suffrages!J64/100</f>
        <v>0.1641</v>
      </c>
      <c r="M69" s="54">
        <f>[1]Suffrages!K64</f>
        <v>825</v>
      </c>
      <c r="N69" s="53">
        <f>[1]Suffrages!L64/100</f>
        <v>0.83590000000000009</v>
      </c>
      <c r="O69" s="55">
        <f>[1]Suffrages!$H64/100</f>
        <v>0.65689999999999993</v>
      </c>
      <c r="P69" s="49">
        <f>[1]Suffrages!U64</f>
        <v>28</v>
      </c>
      <c r="Q69" s="50">
        <f>[1]Suffrages!V64/100</f>
        <v>2.7699999999999999E-2</v>
      </c>
      <c r="R69" s="51">
        <f t="shared" si="1"/>
        <v>983</v>
      </c>
      <c r="S69" s="52">
        <f>[1]Suffrages!Q64</f>
        <v>598</v>
      </c>
      <c r="T69" s="53">
        <f>[1]Suffrages!R64/100</f>
        <v>0.60829999999999995</v>
      </c>
      <c r="U69" s="54">
        <f>[1]Suffrages!S64</f>
        <v>385</v>
      </c>
      <c r="V69" s="53">
        <f>[1]Suffrages!T64/100</f>
        <v>0.39169999999999999</v>
      </c>
      <c r="W69" s="55">
        <f>[1]Suffrages!$H64/100</f>
        <v>0.65689999999999993</v>
      </c>
    </row>
    <row r="70" spans="1:23" ht="10.5" customHeight="1" x14ac:dyDescent="0.2">
      <c r="A70" s="56">
        <f>[1]Suffrages!A65</f>
        <v>43</v>
      </c>
      <c r="B70" s="56">
        <f>[1]Suffrages!B65</f>
        <v>0</v>
      </c>
      <c r="C70" s="57" t="str">
        <f>[1]Suffrages!C65</f>
        <v>Vernier°</v>
      </c>
      <c r="D70" s="58">
        <f>[1]Suffrages!D65</f>
        <v>15259</v>
      </c>
      <c r="E70" s="58">
        <f>[1]Suffrages!E65</f>
        <v>7008</v>
      </c>
      <c r="F70" s="58">
        <f>[1]Suffrages!F65</f>
        <v>7007</v>
      </c>
      <c r="G70" s="58">
        <f>[1]Suffrages!G65</f>
        <v>28</v>
      </c>
      <c r="H70" s="58">
        <f>[1]Suffrages!M65</f>
        <v>230</v>
      </c>
      <c r="I70" s="59">
        <f>[1]Suffrages!N65/100</f>
        <v>3.3000000000000002E-2</v>
      </c>
      <c r="J70" s="60">
        <f t="shared" si="0"/>
        <v>6749</v>
      </c>
      <c r="K70" s="61">
        <f>[1]Suffrages!I65</f>
        <v>3242</v>
      </c>
      <c r="L70" s="62">
        <f>[1]Suffrages!J65/100</f>
        <v>0.48039999999999999</v>
      </c>
      <c r="M70" s="63">
        <f>[1]Suffrages!K65</f>
        <v>3507</v>
      </c>
      <c r="N70" s="62">
        <f>[1]Suffrages!L65/100</f>
        <v>0.51960000000000006</v>
      </c>
      <c r="O70" s="64">
        <f>[1]Suffrages!$H65/100</f>
        <v>0.45929999999999999</v>
      </c>
      <c r="P70" s="58">
        <f>[1]Suffrages!U65</f>
        <v>146</v>
      </c>
      <c r="Q70" s="59">
        <f>[1]Suffrages!V65/100</f>
        <v>2.0899999999999998E-2</v>
      </c>
      <c r="R70" s="60">
        <f t="shared" si="1"/>
        <v>6833</v>
      </c>
      <c r="S70" s="61">
        <f>[1]Suffrages!Q65</f>
        <v>4049</v>
      </c>
      <c r="T70" s="62">
        <f>[1]Suffrages!R65/100</f>
        <v>0.59260000000000002</v>
      </c>
      <c r="U70" s="63">
        <f>[1]Suffrages!S65</f>
        <v>2784</v>
      </c>
      <c r="V70" s="62">
        <f>[1]Suffrages!T65/100</f>
        <v>0.40740000000000004</v>
      </c>
      <c r="W70" s="64">
        <f>[1]Suffrages!$H65/100</f>
        <v>0.45929999999999999</v>
      </c>
    </row>
    <row r="71" spans="1:23" ht="10.5" customHeight="1" x14ac:dyDescent="0.2">
      <c r="A71" s="47"/>
      <c r="B71" s="47">
        <f>[1]Suffrages!B66</f>
        <v>4301</v>
      </c>
      <c r="C71" s="48" t="str">
        <f>[1]Suffrages!C66</f>
        <v>Vernier village</v>
      </c>
      <c r="D71" s="49">
        <f>[1]Suffrages!D66</f>
        <v>3339</v>
      </c>
      <c r="E71" s="49">
        <f>[1]Suffrages!E66</f>
        <v>1632</v>
      </c>
      <c r="F71" s="49">
        <f>[1]Suffrages!F66</f>
        <v>1631</v>
      </c>
      <c r="G71" s="49">
        <f>[1]Suffrages!G66</f>
        <v>9</v>
      </c>
      <c r="H71" s="49">
        <f>[1]Suffrages!M66</f>
        <v>69</v>
      </c>
      <c r="I71" s="50">
        <f>[1]Suffrages!N66/100</f>
        <v>4.2500000000000003E-2</v>
      </c>
      <c r="J71" s="51">
        <f t="shared" si="0"/>
        <v>1553</v>
      </c>
      <c r="K71" s="52">
        <f>[1]Suffrages!I66</f>
        <v>660</v>
      </c>
      <c r="L71" s="53">
        <f>[1]Suffrages!J66/100</f>
        <v>0.42499999999999999</v>
      </c>
      <c r="M71" s="54">
        <f>[1]Suffrages!K66</f>
        <v>893</v>
      </c>
      <c r="N71" s="53">
        <f>[1]Suffrages!L66/100</f>
        <v>0.57499999999999996</v>
      </c>
      <c r="O71" s="55">
        <f>[1]Suffrages!$H66/100</f>
        <v>0.48880000000000001</v>
      </c>
      <c r="P71" s="49">
        <f>[1]Suffrages!U66</f>
        <v>34</v>
      </c>
      <c r="Q71" s="50">
        <f>[1]Suffrages!V66/100</f>
        <v>2.1000000000000001E-2</v>
      </c>
      <c r="R71" s="51">
        <f t="shared" si="1"/>
        <v>1588</v>
      </c>
      <c r="S71" s="52">
        <f>[1]Suffrages!Q66</f>
        <v>1001</v>
      </c>
      <c r="T71" s="53">
        <f>[1]Suffrages!R66/100</f>
        <v>0.63039999999999996</v>
      </c>
      <c r="U71" s="54">
        <f>[1]Suffrages!S66</f>
        <v>587</v>
      </c>
      <c r="V71" s="53">
        <f>[1]Suffrages!T66/100</f>
        <v>0.36959999999999998</v>
      </c>
      <c r="W71" s="55">
        <f>[1]Suffrages!$H66/100</f>
        <v>0.48880000000000001</v>
      </c>
    </row>
    <row r="72" spans="1:23" ht="10.5" customHeight="1" x14ac:dyDescent="0.2">
      <c r="A72" s="47"/>
      <c r="B72" s="47">
        <f>[1]Suffrages!B67</f>
        <v>4302</v>
      </c>
      <c r="C72" s="48" t="str">
        <f>[1]Suffrages!C67</f>
        <v>Châtelaine</v>
      </c>
      <c r="D72" s="49">
        <f>[1]Suffrages!D67</f>
        <v>4582</v>
      </c>
      <c r="E72" s="49">
        <f>[1]Suffrages!E67</f>
        <v>1955</v>
      </c>
      <c r="F72" s="49">
        <f>[1]Suffrages!F67</f>
        <v>1955</v>
      </c>
      <c r="G72" s="49">
        <f>[1]Suffrages!G67</f>
        <v>4</v>
      </c>
      <c r="H72" s="49">
        <f>[1]Suffrages!M67</f>
        <v>58</v>
      </c>
      <c r="I72" s="50">
        <f>[1]Suffrages!N67/100</f>
        <v>2.9700000000000001E-2</v>
      </c>
      <c r="J72" s="51">
        <f t="shared" ref="J72:J78" si="2">F72-G72-H72</f>
        <v>1893</v>
      </c>
      <c r="K72" s="52">
        <f>[1]Suffrages!I67</f>
        <v>977</v>
      </c>
      <c r="L72" s="53">
        <f>[1]Suffrages!J67/100</f>
        <v>0.5161</v>
      </c>
      <c r="M72" s="54">
        <f>[1]Suffrages!K67</f>
        <v>916</v>
      </c>
      <c r="N72" s="53">
        <f>[1]Suffrages!L67/100</f>
        <v>0.4839</v>
      </c>
      <c r="O72" s="55">
        <f>[1]Suffrages!$H67/100</f>
        <v>0.42670000000000002</v>
      </c>
      <c r="P72" s="49">
        <f>[1]Suffrages!U67</f>
        <v>37</v>
      </c>
      <c r="Q72" s="50">
        <f>[1]Suffrages!V67/100</f>
        <v>1.9E-2</v>
      </c>
      <c r="R72" s="51">
        <f t="shared" ref="R72:R78" si="3">F72-G72-P72</f>
        <v>1914</v>
      </c>
      <c r="S72" s="52">
        <f>[1]Suffrages!Q67</f>
        <v>1122</v>
      </c>
      <c r="T72" s="53">
        <f>[1]Suffrages!R67/100</f>
        <v>0.58619999999999994</v>
      </c>
      <c r="U72" s="54">
        <f>[1]Suffrages!S67</f>
        <v>792</v>
      </c>
      <c r="V72" s="53">
        <f>[1]Suffrages!T67/100</f>
        <v>0.4138</v>
      </c>
      <c r="W72" s="55">
        <f>[1]Suffrages!$H67/100</f>
        <v>0.42670000000000002</v>
      </c>
    </row>
    <row r="73" spans="1:23" ht="10.5" customHeight="1" x14ac:dyDescent="0.2">
      <c r="A73" s="47"/>
      <c r="B73" s="47">
        <f>[1]Suffrages!B68</f>
        <v>4303</v>
      </c>
      <c r="C73" s="48" t="str">
        <f>[1]Suffrages!C68</f>
        <v>Aïre-Le Lignon</v>
      </c>
      <c r="D73" s="49">
        <f>[1]Suffrages!D68</f>
        <v>4389</v>
      </c>
      <c r="E73" s="49">
        <f>[1]Suffrages!E68</f>
        <v>2177</v>
      </c>
      <c r="F73" s="49">
        <f>[1]Suffrages!F68</f>
        <v>2177</v>
      </c>
      <c r="G73" s="49">
        <f>[1]Suffrages!G68</f>
        <v>7</v>
      </c>
      <c r="H73" s="49">
        <f>[1]Suffrages!M68</f>
        <v>68</v>
      </c>
      <c r="I73" s="50">
        <f>[1]Suffrages!N68/100</f>
        <v>3.1300000000000001E-2</v>
      </c>
      <c r="J73" s="51">
        <f t="shared" si="2"/>
        <v>2102</v>
      </c>
      <c r="K73" s="52">
        <f>[1]Suffrages!I68</f>
        <v>961</v>
      </c>
      <c r="L73" s="53">
        <f>[1]Suffrages!J68/100</f>
        <v>0.4572</v>
      </c>
      <c r="M73" s="54">
        <f>[1]Suffrages!K68</f>
        <v>1141</v>
      </c>
      <c r="N73" s="53">
        <f>[1]Suffrages!L68/100</f>
        <v>0.54280000000000006</v>
      </c>
      <c r="O73" s="55">
        <f>[1]Suffrages!$H68/100</f>
        <v>0.496</v>
      </c>
      <c r="P73" s="49">
        <f>[1]Suffrages!U68</f>
        <v>51</v>
      </c>
      <c r="Q73" s="50">
        <f>[1]Suffrages!V68/100</f>
        <v>2.35E-2</v>
      </c>
      <c r="R73" s="51">
        <f t="shared" si="3"/>
        <v>2119</v>
      </c>
      <c r="S73" s="52">
        <f>[1]Suffrages!Q68</f>
        <v>1269</v>
      </c>
      <c r="T73" s="53">
        <f>[1]Suffrages!R68/100</f>
        <v>0.59889999999999999</v>
      </c>
      <c r="U73" s="54">
        <f>[1]Suffrages!S68</f>
        <v>850</v>
      </c>
      <c r="V73" s="53">
        <f>[1]Suffrages!T68/100</f>
        <v>0.40110000000000001</v>
      </c>
      <c r="W73" s="55">
        <f>[1]Suffrages!$H68/100</f>
        <v>0.496</v>
      </c>
    </row>
    <row r="74" spans="1:23" ht="10.5" customHeight="1" x14ac:dyDescent="0.2">
      <c r="A74" s="47"/>
      <c r="B74" s="47">
        <f>[1]Suffrages!B69</f>
        <v>4304</v>
      </c>
      <c r="C74" s="48" t="str">
        <f>[1]Suffrages!C69</f>
        <v>Les Avanchets</v>
      </c>
      <c r="D74" s="49">
        <f>[1]Suffrages!D69</f>
        <v>2949</v>
      </c>
      <c r="E74" s="49">
        <f>[1]Suffrages!E69</f>
        <v>1244</v>
      </c>
      <c r="F74" s="49">
        <f>[1]Suffrages!F69</f>
        <v>1244</v>
      </c>
      <c r="G74" s="49">
        <f>[1]Suffrages!G69</f>
        <v>8</v>
      </c>
      <c r="H74" s="49">
        <f>[1]Suffrages!M69</f>
        <v>35</v>
      </c>
      <c r="I74" s="50">
        <f>[1]Suffrages!N69/100</f>
        <v>2.8300000000000002E-2</v>
      </c>
      <c r="J74" s="51">
        <f t="shared" si="2"/>
        <v>1201</v>
      </c>
      <c r="K74" s="52">
        <f>[1]Suffrages!I69</f>
        <v>644</v>
      </c>
      <c r="L74" s="53">
        <f>[1]Suffrages!J69/100</f>
        <v>0.53620000000000001</v>
      </c>
      <c r="M74" s="54">
        <f>[1]Suffrages!K69</f>
        <v>557</v>
      </c>
      <c r="N74" s="53">
        <f>[1]Suffrages!L69/100</f>
        <v>0.46380000000000005</v>
      </c>
      <c r="O74" s="55">
        <f>[1]Suffrages!$H69/100</f>
        <v>0.42180000000000001</v>
      </c>
      <c r="P74" s="49">
        <f>[1]Suffrages!U69</f>
        <v>24</v>
      </c>
      <c r="Q74" s="50">
        <f>[1]Suffrages!V69/100</f>
        <v>1.9400000000000001E-2</v>
      </c>
      <c r="R74" s="51">
        <f t="shared" si="3"/>
        <v>1212</v>
      </c>
      <c r="S74" s="52">
        <f>[1]Suffrages!Q69</f>
        <v>657</v>
      </c>
      <c r="T74" s="53">
        <f>[1]Suffrages!R69/100</f>
        <v>0.54210000000000003</v>
      </c>
      <c r="U74" s="54">
        <f>[1]Suffrages!S69</f>
        <v>555</v>
      </c>
      <c r="V74" s="53">
        <f>[1]Suffrages!T69/100</f>
        <v>0.45789999999999997</v>
      </c>
      <c r="W74" s="55">
        <f>[1]Suffrages!$H69/100</f>
        <v>0.42180000000000001</v>
      </c>
    </row>
    <row r="75" spans="1:23" ht="10.5" customHeight="1" x14ac:dyDescent="0.2">
      <c r="A75" s="47">
        <f>[1]Suffrages!A70</f>
        <v>44</v>
      </c>
      <c r="B75" s="47">
        <f>[1]Suffrages!B70</f>
        <v>0</v>
      </c>
      <c r="C75" s="48" t="str">
        <f>[1]Suffrages!C70</f>
        <v>Versoix°</v>
      </c>
      <c r="D75" s="49">
        <f>[1]Suffrages!D70</f>
        <v>6079</v>
      </c>
      <c r="E75" s="49">
        <f>[1]Suffrages!E70</f>
        <v>3117</v>
      </c>
      <c r="F75" s="49">
        <f>[1]Suffrages!F70</f>
        <v>3115</v>
      </c>
      <c r="G75" s="49">
        <f>[1]Suffrages!G70</f>
        <v>6</v>
      </c>
      <c r="H75" s="49">
        <f>[1]Suffrages!M70</f>
        <v>138</v>
      </c>
      <c r="I75" s="50">
        <f>[1]Suffrages!N70/100</f>
        <v>4.4400000000000002E-2</v>
      </c>
      <c r="J75" s="51">
        <f t="shared" si="2"/>
        <v>2971</v>
      </c>
      <c r="K75" s="52">
        <f>[1]Suffrages!I70</f>
        <v>1192</v>
      </c>
      <c r="L75" s="53">
        <f>[1]Suffrages!J70/100</f>
        <v>0.4012</v>
      </c>
      <c r="M75" s="54">
        <f>[1]Suffrages!K70</f>
        <v>1779</v>
      </c>
      <c r="N75" s="53">
        <f>[1]Suffrages!L70/100</f>
        <v>0.5988</v>
      </c>
      <c r="O75" s="55">
        <f>[1]Suffrages!$H70/100</f>
        <v>0.51270000000000004</v>
      </c>
      <c r="P75" s="49">
        <f>[1]Suffrages!U70</f>
        <v>62</v>
      </c>
      <c r="Q75" s="50">
        <f>[1]Suffrages!V70/100</f>
        <v>1.9900000000000001E-2</v>
      </c>
      <c r="R75" s="51">
        <f t="shared" si="3"/>
        <v>3047</v>
      </c>
      <c r="S75" s="52">
        <f>[1]Suffrages!Q70</f>
        <v>1878</v>
      </c>
      <c r="T75" s="53">
        <f>[1]Suffrages!R70/100</f>
        <v>0.61630000000000007</v>
      </c>
      <c r="U75" s="54">
        <f>[1]Suffrages!S70</f>
        <v>1169</v>
      </c>
      <c r="V75" s="53">
        <f>[1]Suffrages!T70/100</f>
        <v>0.38369999999999999</v>
      </c>
      <c r="W75" s="55">
        <f>[1]Suffrages!$H70/100</f>
        <v>0.51270000000000004</v>
      </c>
    </row>
    <row r="76" spans="1:23" ht="10.5" customHeight="1" x14ac:dyDescent="0.2">
      <c r="A76" s="47">
        <f>[1]Suffrages!A71</f>
        <v>45</v>
      </c>
      <c r="B76" s="47">
        <f>[1]Suffrages!B71</f>
        <v>0</v>
      </c>
      <c r="C76" s="48" t="str">
        <f>[1]Suffrages!C71</f>
        <v>Veyrier°</v>
      </c>
      <c r="D76" s="49">
        <f>[1]Suffrages!D71</f>
        <v>6745</v>
      </c>
      <c r="E76" s="49">
        <f>[1]Suffrages!E71</f>
        <v>4120</v>
      </c>
      <c r="F76" s="49">
        <f>[1]Suffrages!F71</f>
        <v>4120</v>
      </c>
      <c r="G76" s="49">
        <f>[1]Suffrages!G71</f>
        <v>7</v>
      </c>
      <c r="H76" s="49">
        <f>[1]Suffrages!M71</f>
        <v>113</v>
      </c>
      <c r="I76" s="50">
        <f>[1]Suffrages!N71/100</f>
        <v>2.75E-2</v>
      </c>
      <c r="J76" s="51">
        <f t="shared" si="2"/>
        <v>4000</v>
      </c>
      <c r="K76" s="52">
        <f>[1]Suffrages!I71</f>
        <v>981</v>
      </c>
      <c r="L76" s="53">
        <f>[1]Suffrages!J71/100</f>
        <v>0.24530000000000002</v>
      </c>
      <c r="M76" s="54">
        <f>[1]Suffrages!K71</f>
        <v>3019</v>
      </c>
      <c r="N76" s="53">
        <f>[1]Suffrages!L71/100</f>
        <v>0.75470000000000004</v>
      </c>
      <c r="O76" s="55">
        <f>[1]Suffrages!$H71/100</f>
        <v>0.61080000000000001</v>
      </c>
      <c r="P76" s="49">
        <f>[1]Suffrages!U71</f>
        <v>91</v>
      </c>
      <c r="Q76" s="50">
        <f>[1]Suffrages!V71/100</f>
        <v>2.2099999999999998E-2</v>
      </c>
      <c r="R76" s="51">
        <f t="shared" si="3"/>
        <v>4022</v>
      </c>
      <c r="S76" s="52">
        <f>[1]Suffrages!Q71</f>
        <v>2744</v>
      </c>
      <c r="T76" s="53">
        <f>[1]Suffrages!R71/100</f>
        <v>0.68220000000000003</v>
      </c>
      <c r="U76" s="54">
        <f>[1]Suffrages!S71</f>
        <v>1278</v>
      </c>
      <c r="V76" s="53">
        <f>[1]Suffrages!T71/100</f>
        <v>0.31780000000000003</v>
      </c>
      <c r="W76" s="55">
        <f>[1]Suffrages!$H71/100</f>
        <v>0.61080000000000001</v>
      </c>
    </row>
    <row r="77" spans="1:23" ht="10.5" customHeight="1" x14ac:dyDescent="0.2">
      <c r="A77" s="47">
        <f>[1]Suffrages!A72</f>
        <v>46</v>
      </c>
      <c r="B77" s="47">
        <f>[1]Suffrages!B72</f>
        <v>0</v>
      </c>
      <c r="C77" s="48" t="str">
        <f>[1]Suffrages!C72</f>
        <v>Suisses de l'Étranger</v>
      </c>
      <c r="D77" s="65">
        <f>[1]Suffrages!D72</f>
        <v>30304</v>
      </c>
      <c r="E77" s="49">
        <f>[1]Suffrages!E72</f>
        <v>9179</v>
      </c>
      <c r="F77" s="49">
        <f>[1]Suffrages!F72</f>
        <v>9176</v>
      </c>
      <c r="G77" s="49">
        <f>[1]Suffrages!G72</f>
        <v>7</v>
      </c>
      <c r="H77" s="49">
        <f>[1]Suffrages!M72</f>
        <v>273</v>
      </c>
      <c r="I77" s="50">
        <f>[1]Suffrages!N72/100</f>
        <v>2.98E-2</v>
      </c>
      <c r="J77" s="51">
        <f>F77-G77-H77</f>
        <v>8896</v>
      </c>
      <c r="K77" s="52">
        <f>[1]Suffrages!I72</f>
        <v>4538</v>
      </c>
      <c r="L77" s="53">
        <f>[1]Suffrages!J72/100</f>
        <v>0.5101</v>
      </c>
      <c r="M77" s="54">
        <f>[1]Suffrages!K72</f>
        <v>4358</v>
      </c>
      <c r="N77" s="53">
        <f>[1]Suffrages!L72/100</f>
        <v>0.4899</v>
      </c>
      <c r="O77" s="55">
        <f>[1]Suffrages!$H72/100</f>
        <v>0.3029</v>
      </c>
      <c r="P77" s="49">
        <f>[1]Suffrages!U72</f>
        <v>121</v>
      </c>
      <c r="Q77" s="50">
        <f>[1]Suffrages!V72/100</f>
        <v>1.32E-2</v>
      </c>
      <c r="R77" s="51">
        <f t="shared" si="3"/>
        <v>9048</v>
      </c>
      <c r="S77" s="52">
        <f>[1]Suffrages!Q72</f>
        <v>6433</v>
      </c>
      <c r="T77" s="53">
        <f>[1]Suffrages!R72/100</f>
        <v>0.71099999999999997</v>
      </c>
      <c r="U77" s="54">
        <f>[1]Suffrages!S72</f>
        <v>2615</v>
      </c>
      <c r="V77" s="53">
        <f>[1]Suffrages!T72/100</f>
        <v>0.28899999999999998</v>
      </c>
      <c r="W77" s="55">
        <f>[1]Suffrages!$H72/100</f>
        <v>0.3029</v>
      </c>
    </row>
    <row r="78" spans="1:23" ht="10.5" customHeight="1" thickBot="1" x14ac:dyDescent="0.25">
      <c r="A78" s="66"/>
      <c r="B78" s="66"/>
      <c r="C78" s="67" t="s">
        <v>15</v>
      </c>
      <c r="D78" s="118">
        <f>D80- (SUMIF(F7:F17,"&lt;&gt;0",D7:D17)+SUMIF(F19:F28,"&lt;&gt;0",D19:D28)+SUMIF(F30:F52,"&lt;&gt;0",D30:D52)+SUMIF(F54:F69,"&lt;&gt;0",D54:D69)+SUMIF(F71:F77,"&lt;&gt;0",D71:D77))</f>
        <v>0</v>
      </c>
      <c r="E78" s="65">
        <f>E80-SUM(E71:E77,E54:E69,E30:E52,E19:E28,E7:E17)</f>
        <v>0</v>
      </c>
      <c r="F78" s="65">
        <f>F80-SUM(F71:F77,F54:F69,F30:F52,F19:F28,F7:F17)</f>
        <v>0</v>
      </c>
      <c r="G78" s="65">
        <f>G80-SUM(G71:G77,G54:G69,G30:G52,G19:G28,G7:G17)</f>
        <v>0</v>
      </c>
      <c r="H78" s="65">
        <f>H80-SUM(H71:H77,H54:H69,H30:H52,H19:H28,H7:H17)</f>
        <v>0</v>
      </c>
      <c r="I78" s="68">
        <f>IF((K78+M78+H78)&gt;0,H78/(K78+M78+H78),0)</f>
        <v>0</v>
      </c>
      <c r="J78" s="69">
        <f t="shared" si="2"/>
        <v>0</v>
      </c>
      <c r="K78" s="70">
        <f>K80-SUM(K71:K77,K54:K69,K30:K52,K19:K28,K7:K17)</f>
        <v>0</v>
      </c>
      <c r="L78" s="71">
        <f>IF((K78+M78)&gt;0,K78/(K78+M78),0)</f>
        <v>0</v>
      </c>
      <c r="M78" s="72">
        <f>M80-SUM(M71:M77,M54:M69,M30:M52,M19:M28,M7:M17)</f>
        <v>0</v>
      </c>
      <c r="N78" s="71">
        <f>IF((K78+M78)&gt;0,M78/(K78+M78),0)</f>
        <v>0</v>
      </c>
      <c r="O78" s="73">
        <f>IF($F$78&lt;&gt;0,$E$78/$D$78,0)</f>
        <v>0</v>
      </c>
      <c r="P78" s="65">
        <f>P80-SUM(P71:P77,P54:P69,P30:P52,P19:P28,P7:P17)</f>
        <v>0</v>
      </c>
      <c r="Q78" s="68">
        <f>IF((S78+U78+P78)&gt;0,P78/(S78+U78+P78),0)</f>
        <v>0</v>
      </c>
      <c r="R78" s="69">
        <f t="shared" si="3"/>
        <v>0</v>
      </c>
      <c r="S78" s="70">
        <f>S80-SUM(S71:S77,S54:S69,S30:S52,S19:S28,S7:S17)</f>
        <v>0</v>
      </c>
      <c r="T78" s="71">
        <f>IF((S78+U78)&gt;0,S78/(S78+U78),0)</f>
        <v>0</v>
      </c>
      <c r="U78" s="72">
        <f>U80-SUM(U71:U77,U54:U69,U30:U52,U19:U28,U7:U17)</f>
        <v>0</v>
      </c>
      <c r="V78" s="71">
        <f>IF((S78+U78)&gt;0,U78/(S78+U78),0)</f>
        <v>0</v>
      </c>
      <c r="W78" s="73">
        <f>IF($F$78&lt;&gt;0,$E$78/$D$78,0)</f>
        <v>0</v>
      </c>
    </row>
    <row r="79" spans="1:23" ht="6.75" customHeight="1" thickTop="1" x14ac:dyDescent="0.2">
      <c r="A79" s="27"/>
      <c r="B79" s="27"/>
      <c r="C79" s="4"/>
      <c r="D79" s="119"/>
      <c r="E79" s="4"/>
      <c r="F79" s="4"/>
      <c r="G79" s="4"/>
      <c r="H79" s="4"/>
      <c r="I79" s="4"/>
      <c r="J79" s="4"/>
      <c r="K79" s="38"/>
      <c r="L79" s="74"/>
      <c r="M79" s="38"/>
      <c r="N79" s="74"/>
      <c r="O79" s="120"/>
      <c r="P79" s="4"/>
      <c r="Q79" s="4"/>
      <c r="R79" s="4"/>
      <c r="S79" s="38"/>
      <c r="T79" s="74"/>
      <c r="U79" s="38"/>
      <c r="V79" s="74"/>
      <c r="W79" s="120"/>
    </row>
    <row r="80" spans="1:23" x14ac:dyDescent="0.2">
      <c r="A80" s="121"/>
      <c r="B80" s="75" t="s">
        <v>16</v>
      </c>
      <c r="C80" s="76"/>
      <c r="D80" s="77">
        <f>[1]Suffrages!D73</f>
        <v>271930</v>
      </c>
      <c r="E80" s="58">
        <f>[1]Suffrages!E73</f>
        <v>139489</v>
      </c>
      <c r="F80" s="58">
        <f>[1]Suffrages!F73</f>
        <v>139466</v>
      </c>
      <c r="G80" s="77">
        <f>[1]Suffrages!G73</f>
        <v>185</v>
      </c>
      <c r="H80" s="61">
        <f>[1]Suffrages!M73</f>
        <v>4735</v>
      </c>
      <c r="I80" s="78">
        <f>[1]Suffrages!N73/100</f>
        <v>3.4000000000000002E-2</v>
      </c>
      <c r="J80" s="61">
        <f>F80-G80-H80</f>
        <v>134546</v>
      </c>
      <c r="K80" s="61">
        <f>[1]Suffrages!I73</f>
        <v>56200</v>
      </c>
      <c r="L80" s="62">
        <f>[1]Suffrages!J73/100</f>
        <v>0.41770000000000002</v>
      </c>
      <c r="M80" s="63">
        <f>[1]Suffrages!K73</f>
        <v>78346</v>
      </c>
      <c r="N80" s="62">
        <f>[1]Suffrages!L73/100</f>
        <v>0.58229999999999993</v>
      </c>
      <c r="O80" s="79">
        <f>[1]Suffrages!$H73/100</f>
        <v>0.51300000000000001</v>
      </c>
      <c r="P80" s="61">
        <f>[1]Suffrages!U73</f>
        <v>2845</v>
      </c>
      <c r="Q80" s="78">
        <f>[1]Suffrages!V73/100</f>
        <v>2.0400000000000001E-2</v>
      </c>
      <c r="R80" s="61">
        <f>F80-G80-P80</f>
        <v>136436</v>
      </c>
      <c r="S80" s="61">
        <f>[1]Suffrages!Q73</f>
        <v>88888</v>
      </c>
      <c r="T80" s="62">
        <f>[1]Suffrages!R73/100</f>
        <v>0.65150000000000008</v>
      </c>
      <c r="U80" s="63">
        <f>[1]Suffrages!S73</f>
        <v>47548</v>
      </c>
      <c r="V80" s="62">
        <f>[1]Suffrages!T73/100</f>
        <v>0.34850000000000003</v>
      </c>
      <c r="W80" s="79">
        <f>[1]Suffrages!$H73/100</f>
        <v>0.51300000000000001</v>
      </c>
    </row>
    <row r="81" spans="1:23" x14ac:dyDescent="0.2">
      <c r="A81" s="121"/>
      <c r="B81" s="80" t="str">
        <f>"Total Communes &lt; " &amp; TEXT([1]Lot!G1,"#'##0") &amp; " hab."</f>
        <v>Total Communes &lt; 10'000 hab.</v>
      </c>
      <c r="C81" s="81"/>
      <c r="D81" s="77">
        <f>[1]Suffrages!D74</f>
        <v>45201</v>
      </c>
      <c r="E81" s="77">
        <f>[1]Suffrages!E74</f>
        <v>27419</v>
      </c>
      <c r="F81" s="77">
        <f>[1]Suffrages!F74</f>
        <v>27415</v>
      </c>
      <c r="G81" s="77">
        <f>[1]Suffrages!G74</f>
        <v>39</v>
      </c>
      <c r="H81" s="61">
        <f>[1]Suffrages!M74</f>
        <v>874</v>
      </c>
      <c r="I81" s="78">
        <f>[1]Suffrages!N74/100</f>
        <v>3.1899999999999998E-2</v>
      </c>
      <c r="J81" s="61">
        <f t="shared" ref="J81:J82" si="4">F81-G81-H81</f>
        <v>26502</v>
      </c>
      <c r="K81" s="61">
        <f>[1]Suffrages!I74</f>
        <v>7768</v>
      </c>
      <c r="L81" s="62">
        <f>[1]Suffrages!J74/100</f>
        <v>0.29309999999999997</v>
      </c>
      <c r="M81" s="63">
        <f>[1]Suffrages!K74</f>
        <v>18734</v>
      </c>
      <c r="N81" s="62">
        <f>[1]Suffrages!L74/100</f>
        <v>0.70689999999999997</v>
      </c>
      <c r="O81" s="79">
        <f>[1]Suffrages!$H74/100</f>
        <v>0.60659999999999992</v>
      </c>
      <c r="P81" s="61">
        <f>[1]Suffrages!U74</f>
        <v>642</v>
      </c>
      <c r="Q81" s="78">
        <f>[1]Suffrages!V74/100</f>
        <v>2.35E-2</v>
      </c>
      <c r="R81" s="61">
        <f t="shared" ref="R81:R83" si="5">F81-G81-P81</f>
        <v>26734</v>
      </c>
      <c r="S81" s="61">
        <f>[1]Suffrages!Q74</f>
        <v>17460</v>
      </c>
      <c r="T81" s="62">
        <f>[1]Suffrages!R74/100</f>
        <v>0.65310000000000001</v>
      </c>
      <c r="U81" s="63">
        <f>[1]Suffrages!S74</f>
        <v>9274</v>
      </c>
      <c r="V81" s="62">
        <f>[1]Suffrages!T74/100</f>
        <v>0.34689999999999999</v>
      </c>
      <c r="W81" s="79">
        <f>[1]Suffrages!$H74/100</f>
        <v>0.60659999999999992</v>
      </c>
    </row>
    <row r="82" spans="1:23" x14ac:dyDescent="0.2">
      <c r="A82" s="121"/>
      <c r="B82" s="82" t="str">
        <f>"Total Communes &gt; " &amp; TEXT([1]Lot!G1,"#'##0") &amp; " hab. °/ °°"</f>
        <v>Total Communes &gt; 10'000 hab. °/ °°</v>
      </c>
      <c r="C82" s="83"/>
      <c r="D82" s="77">
        <f>[1]Suffrages!D75</f>
        <v>196425</v>
      </c>
      <c r="E82" s="77">
        <f>[1]Suffrages!E75</f>
        <v>102891</v>
      </c>
      <c r="F82" s="77">
        <f>[1]Suffrages!F75</f>
        <v>102875</v>
      </c>
      <c r="G82" s="77">
        <f>[1]Suffrages!G75</f>
        <v>139</v>
      </c>
      <c r="H82" s="84">
        <f>[1]Suffrages!M75</f>
        <v>3588</v>
      </c>
      <c r="I82" s="78">
        <f>[1]Suffrages!N75/100</f>
        <v>3.49E-2</v>
      </c>
      <c r="J82" s="61">
        <f t="shared" si="4"/>
        <v>99148</v>
      </c>
      <c r="K82" s="61">
        <f>[1]Suffrages!I75</f>
        <v>43894</v>
      </c>
      <c r="L82" s="62">
        <f>[1]Suffrages!J75/100</f>
        <v>0.44270000000000004</v>
      </c>
      <c r="M82" s="63">
        <f>[1]Suffrages!K75</f>
        <v>55254</v>
      </c>
      <c r="N82" s="62">
        <f>[1]Suffrages!L75/100</f>
        <v>0.55730000000000002</v>
      </c>
      <c r="O82" s="79">
        <f>[1]Suffrages!$H75/100</f>
        <v>0.52380000000000004</v>
      </c>
      <c r="P82" s="84">
        <f>[1]Suffrages!U75</f>
        <v>2082</v>
      </c>
      <c r="Q82" s="78">
        <f>[1]Suffrages!V75/100</f>
        <v>2.0299999999999999E-2</v>
      </c>
      <c r="R82" s="61">
        <f t="shared" si="5"/>
        <v>100654</v>
      </c>
      <c r="S82" s="61">
        <f>[1]Suffrages!Q75</f>
        <v>64995</v>
      </c>
      <c r="T82" s="62">
        <f>[1]Suffrages!R75/100</f>
        <v>0.64569999999999994</v>
      </c>
      <c r="U82" s="63">
        <f>[1]Suffrages!S75</f>
        <v>35659</v>
      </c>
      <c r="V82" s="62">
        <f>[1]Suffrages!T75/100</f>
        <v>0.3543</v>
      </c>
      <c r="W82" s="79">
        <f>[1]Suffrages!$H75/100</f>
        <v>0.52380000000000004</v>
      </c>
    </row>
    <row r="83" spans="1:23" x14ac:dyDescent="0.2">
      <c r="A83" s="121"/>
      <c r="B83" s="85" t="s">
        <v>17</v>
      </c>
      <c r="C83" s="86"/>
      <c r="D83" s="77">
        <f t="shared" ref="D83:N83" si="6">D29</f>
        <v>85920</v>
      </c>
      <c r="E83" s="77">
        <f t="shared" si="6"/>
        <v>45275</v>
      </c>
      <c r="F83" s="77">
        <f t="shared" si="6"/>
        <v>45267</v>
      </c>
      <c r="G83" s="77">
        <f t="shared" si="6"/>
        <v>6</v>
      </c>
      <c r="H83" s="77">
        <f>H29</f>
        <v>1519</v>
      </c>
      <c r="I83" s="87">
        <f>I29</f>
        <v>3.3599999999999998E-2</v>
      </c>
      <c r="J83" s="77">
        <f>F83-G83-H83</f>
        <v>43742</v>
      </c>
      <c r="K83" s="77">
        <f t="shared" si="6"/>
        <v>21314</v>
      </c>
      <c r="L83" s="87">
        <f t="shared" si="6"/>
        <v>0.48729999999999996</v>
      </c>
      <c r="M83" s="88">
        <f t="shared" si="6"/>
        <v>22428</v>
      </c>
      <c r="N83" s="87">
        <f t="shared" si="6"/>
        <v>0.51270000000000004</v>
      </c>
      <c r="O83" s="89">
        <f>O29</f>
        <v>0.52689999999999992</v>
      </c>
      <c r="P83" s="77">
        <f>P29</f>
        <v>873</v>
      </c>
      <c r="Q83" s="87">
        <f>Q29</f>
        <v>1.9299999999999998E-2</v>
      </c>
      <c r="R83" s="77">
        <f t="shared" si="5"/>
        <v>44388</v>
      </c>
      <c r="S83" s="77">
        <f t="shared" ref="S83:V83" si="7">S29</f>
        <v>29504</v>
      </c>
      <c r="T83" s="87">
        <f t="shared" si="7"/>
        <v>0.66469999999999996</v>
      </c>
      <c r="U83" s="88">
        <f t="shared" si="7"/>
        <v>14884</v>
      </c>
      <c r="V83" s="87">
        <f t="shared" si="7"/>
        <v>0.33529999999999999</v>
      </c>
      <c r="W83" s="89">
        <f>W29</f>
        <v>0.52689999999999992</v>
      </c>
    </row>
    <row r="84" spans="1:23" ht="6.75" customHeight="1" thickBot="1" x14ac:dyDescent="0.25">
      <c r="A84" s="90"/>
      <c r="B84" s="91"/>
      <c r="C84" s="92"/>
      <c r="D84" s="93"/>
      <c r="E84" s="93"/>
      <c r="F84" s="93"/>
      <c r="G84" s="93"/>
      <c r="H84" s="93"/>
      <c r="I84" s="93"/>
      <c r="J84" s="93"/>
      <c r="K84" s="92"/>
      <c r="L84" s="92"/>
      <c r="M84" s="92"/>
      <c r="N84" s="92"/>
      <c r="O84" s="92"/>
      <c r="P84" s="93"/>
      <c r="Q84" s="93"/>
      <c r="R84" s="93"/>
      <c r="S84" s="92"/>
      <c r="T84" s="92"/>
      <c r="U84" s="92"/>
      <c r="V84" s="92"/>
      <c r="W84" s="92"/>
    </row>
    <row r="85" spans="1:23" x14ac:dyDescent="0.2">
      <c r="A85" s="94"/>
      <c r="B85" s="94"/>
      <c r="C85" s="122"/>
      <c r="D85" s="123"/>
      <c r="E85" s="9"/>
      <c r="F85" s="9"/>
      <c r="G85" s="81"/>
      <c r="H85" s="81"/>
      <c r="I85" s="95"/>
      <c r="J85" s="96" t="s">
        <v>18</v>
      </c>
      <c r="K85" s="96"/>
      <c r="L85" s="96" t="str">
        <f>K6</f>
        <v>OUI</v>
      </c>
      <c r="M85" s="96"/>
      <c r="N85" s="97" t="str">
        <f>M6</f>
        <v>NON</v>
      </c>
      <c r="O85" s="98"/>
      <c r="P85" s="81"/>
      <c r="Q85" s="95"/>
      <c r="R85" s="96" t="s">
        <v>18</v>
      </c>
      <c r="S85" s="96"/>
      <c r="T85" s="96" t="str">
        <f>S6</f>
        <v>OUI</v>
      </c>
      <c r="U85" s="96"/>
      <c r="V85" s="97" t="str">
        <f>U6</f>
        <v>NON</v>
      </c>
      <c r="W85" s="98"/>
    </row>
    <row r="86" spans="1:23" x14ac:dyDescent="0.2">
      <c r="A86" s="94"/>
      <c r="B86" s="94"/>
      <c r="C86" s="124"/>
      <c r="D86" s="9"/>
      <c r="E86" s="9"/>
      <c r="F86" s="123"/>
      <c r="G86" s="125" t="s">
        <v>19</v>
      </c>
      <c r="H86" s="125"/>
      <c r="I86" s="99" t="str">
        <f>K6</f>
        <v>OUI</v>
      </c>
      <c r="J86" s="126">
        <f>COUNTIF(L7:L18,"&gt;0.5")+COUNTIF(L21:L29,"&gt;0.5")+COUNTIF(L47:L53,"&gt;0.5")+COUNTIF(L56:L70,"&gt;0.5")+COUNTIF(L75:L76,"&gt;0.5")</f>
        <v>0</v>
      </c>
      <c r="K86" s="100"/>
      <c r="L86" s="127">
        <f>SUMIF(L7:L18,"&gt;0.5",K$7:K$18)+SUMIF(L21:L29,"&gt;0.5",K$21:K$29)+SUMIF(L47:L53,"&gt;0.5",K$47:K$53)+SUMIF(L56:L70,"&gt;0.5",K$56:K$70)+SUMIF(L75:L76,"&gt;0.5",K$75:K$76)</f>
        <v>0</v>
      </c>
      <c r="M86" s="101"/>
      <c r="N86" s="102">
        <f>SUMIF(L7:L18,"&gt;0.5",M$7:M$18)+SUMIF(L21:L29,"&gt;0.5",M$21:M$29)+SUMIF(L47:L53,"&gt;0.5",M$47:M$53)+SUMIF(L56:L70,"&gt;0.5",M$56:M$70)+SUMIF(L75:L76,"&gt;0.5",M$75:M$76)</f>
        <v>0</v>
      </c>
      <c r="O86" s="103"/>
      <c r="P86" s="125"/>
      <c r="Q86" s="99" t="str">
        <f>S6</f>
        <v>OUI</v>
      </c>
      <c r="R86" s="126">
        <f>COUNTIF(T7:T18,"&gt;0.5")+COUNTIF(T21:T29,"&gt;0.5")+COUNTIF(T47:T53,"&gt;0.5")+COUNTIF(T56:T70,"&gt;0.5")+COUNTIF(T75:T76,"&gt;0.5")</f>
        <v>45</v>
      </c>
      <c r="S86" s="100"/>
      <c r="T86" s="127">
        <f>SUMIF(T7:T18,"&gt;0.5",S$7:S$18)+SUMIF(T21:T29,"&gt;0.5",S$21:S$29)+SUMIF(T47:T53,"&gt;0.5",S$47:S$53)+SUMIF(T56:T70,"&gt;0.5",S$56:S$70)+SUMIF(T75:T76,"&gt;0.5",S$75:S$76)</f>
        <v>82455</v>
      </c>
      <c r="U86" s="101"/>
      <c r="V86" s="102">
        <f>SUMIF(T7:T18,"&gt;0.5",U$7:U$18)+SUMIF(T21:T29,"&gt;0.5",U$21:U$29)+SUMIF(T47:T53,"&gt;0.5",U$47:U$53)+SUMIF(T56:T70,"&gt;0.5",U$56:U$70)+SUMIF(T75:T76,"&gt;0.5",U$75:U$76)</f>
        <v>44933</v>
      </c>
      <c r="W86" s="103"/>
    </row>
    <row r="87" spans="1:23" ht="13.5" thickBot="1" x14ac:dyDescent="0.25">
      <c r="A87" s="94"/>
      <c r="B87" s="94"/>
      <c r="C87" s="122"/>
      <c r="D87" s="9"/>
      <c r="E87" s="9"/>
      <c r="F87" s="9"/>
      <c r="G87" s="125" t="s">
        <v>20</v>
      </c>
      <c r="H87" s="125"/>
      <c r="I87" s="104" t="str">
        <f>M6</f>
        <v>NON</v>
      </c>
      <c r="J87" s="128">
        <f>COUNTIF(N7:N18,"&gt;=0.5")+COUNTIF(N21:N29,"&gt;=0.5")+COUNTIF(N47:N53,"&gt;=0.5")+COUNTIF(N56:N70,"&gt;=0.5")+COUNTIF(N75:N76,"&gt;=0.5")</f>
        <v>45</v>
      </c>
      <c r="K87" s="105"/>
      <c r="L87" s="106">
        <f>SUMIF(N7:N18,"&gt;=0.5",K$7:K$18)+SUMIF(N21:N29,"&gt;=0.5",K$21:K$29)+SUMIF(N47:N53,"&gt;=0.5",K$47:K$53)+SUMIF(N56:N70,"&gt;=0.5",K$56:K$70)+SUMIF(N75:N76,"&gt;=0.5",K$75:K$76)</f>
        <v>51662</v>
      </c>
      <c r="M87" s="107"/>
      <c r="N87" s="129">
        <f>SUMIF(N7:N18,"&gt;=0.5",M$7:M$18)+SUMIF(N21:N29,"&gt;=0.5",M$21:M$29)+SUMIF(N47:N53,"&gt;=0.5",M$47:M$53)+SUMIF(N56:N70,"&gt;=0.5",M$56:M$70)+SUMIF(N75:N76,"&gt;=0.5",M$75:M$76)</f>
        <v>73988</v>
      </c>
      <c r="O87" s="108"/>
      <c r="P87" s="125"/>
      <c r="Q87" s="104" t="str">
        <f>U6</f>
        <v>NON</v>
      </c>
      <c r="R87" s="128">
        <f>COUNTIF(V7:V18,"&gt;=0.5")+COUNTIF(V21:V29,"&gt;=0.5")+COUNTIF(V47:V53,"&gt;=0.5")+COUNTIF(V56:V70,"&gt;=0.5")+COUNTIF(V75:V76,"&gt;=0.5")</f>
        <v>0</v>
      </c>
      <c r="S87" s="105"/>
      <c r="T87" s="106">
        <f>SUMIF(V7:V18,"&gt;=0.5",S$7:S$18)+SUMIF(V21:V29,"&gt;=0.5",S$21:S$29)+SUMIF(V47:V53,"&gt;=0.5",S$47:S$53)+SUMIF(V56:V70,"&gt;=0.5",S$56:S$70)+SUMIF(V75:V76,"&gt;=0.5",S$75:S$76)</f>
        <v>0</v>
      </c>
      <c r="U87" s="107"/>
      <c r="V87" s="129">
        <f>SUMIF(V7:V18,"&gt;=0.5",U$7:U$18)+SUMIF(V21:V29,"&gt;=0.5",U$21:U$29)+SUMIF(V47:V53,"&gt;=0.5",U$47:U$53)+SUMIF(V56:V70,"&gt;=0.5",U$56:U$70)+SUMIF(V75:V76,"&gt;=0.5",U$75:U$76)</f>
        <v>0</v>
      </c>
      <c r="W87" s="108"/>
    </row>
    <row r="88" spans="1:23" ht="12" customHeight="1" x14ac:dyDescent="0.2">
      <c r="A88" s="94"/>
      <c r="B88" s="94"/>
      <c r="C88" s="109" t="s">
        <v>21</v>
      </c>
      <c r="D88" s="9"/>
      <c r="E88" s="9"/>
      <c r="F88" s="9"/>
      <c r="G88" s="9"/>
      <c r="H88" s="9"/>
      <c r="I88" s="9"/>
      <c r="J88" s="9"/>
      <c r="K88" s="9"/>
      <c r="L88" s="9"/>
      <c r="M88" s="130"/>
      <c r="N88" s="110"/>
      <c r="O88" s="9"/>
      <c r="P88" s="9"/>
      <c r="Q88" s="9"/>
      <c r="R88" s="9"/>
      <c r="S88" s="9"/>
      <c r="T88" s="9"/>
      <c r="U88" s="122"/>
      <c r="V88" s="111"/>
      <c r="W88" s="9"/>
    </row>
    <row r="89" spans="1:23" ht="12" customHeight="1" x14ac:dyDescent="0.2">
      <c r="A89" s="94"/>
      <c r="B89" s="94"/>
      <c r="C89" s="109" t="s">
        <v>22</v>
      </c>
      <c r="D89" s="9"/>
      <c r="E89" s="9"/>
      <c r="F89" s="9"/>
      <c r="G89" s="9"/>
      <c r="H89" s="9"/>
      <c r="I89" s="92" t="s">
        <v>23</v>
      </c>
      <c r="J89" s="130"/>
      <c r="K89" s="130"/>
      <c r="L89" s="130"/>
      <c r="M89" s="130"/>
      <c r="N89" s="110"/>
      <c r="O89" s="9"/>
      <c r="P89" s="9"/>
      <c r="Q89" s="92" t="s">
        <v>23</v>
      </c>
      <c r="R89" s="130"/>
      <c r="S89" s="9"/>
      <c r="T89" s="122"/>
      <c r="U89" s="122"/>
      <c r="V89" s="111"/>
      <c r="W89" s="9"/>
    </row>
    <row r="90" spans="1:23" ht="12" customHeight="1" x14ac:dyDescent="0.2">
      <c r="A90" s="94"/>
      <c r="B90" s="94"/>
      <c r="C90" s="109" t="s">
        <v>24</v>
      </c>
      <c r="D90" s="9"/>
      <c r="E90" s="9"/>
      <c r="F90" s="9"/>
      <c r="G90" s="9"/>
      <c r="H90" s="9"/>
      <c r="I90" s="92" t="s">
        <v>25</v>
      </c>
      <c r="J90" s="130"/>
      <c r="K90" s="130"/>
      <c r="L90" s="130"/>
      <c r="M90" s="130"/>
      <c r="N90" s="110"/>
      <c r="O90" s="112" t="str">
        <f>"Lot : "&amp;[1]Lot!A1</f>
        <v>Lot : 3213</v>
      </c>
      <c r="P90" s="9"/>
      <c r="Q90" s="92" t="s">
        <v>25</v>
      </c>
      <c r="R90" s="130"/>
      <c r="S90" s="9"/>
      <c r="T90" s="122"/>
      <c r="U90" s="122"/>
      <c r="V90" s="111"/>
      <c r="W90" s="112" t="str">
        <f>"Lot : "&amp;[1]Lot!A1</f>
        <v>Lot : 3213</v>
      </c>
    </row>
  </sheetData>
  <mergeCells count="14">
    <mergeCell ref="S6:T6"/>
    <mergeCell ref="U6:V6"/>
    <mergeCell ref="H5:I5"/>
    <mergeCell ref="P5:Q5"/>
    <mergeCell ref="H6:I6"/>
    <mergeCell ref="K6:L6"/>
    <mergeCell ref="M6:N6"/>
    <mergeCell ref="P6:Q6"/>
    <mergeCell ref="J1:N1"/>
    <mergeCell ref="R1:V1"/>
    <mergeCell ref="J2:N2"/>
    <mergeCell ref="R2:V2"/>
    <mergeCell ref="J4:N5"/>
    <mergeCell ref="R4:V5"/>
  </mergeCells>
  <conditionalFormatting sqref="S80:S82">
    <cfRule type="cellIs" dxfId="47" priority="1" stopIfTrue="1" operator="equal">
      <formula>0</formula>
    </cfRule>
    <cfRule type="cellIs" dxfId="46" priority="2" stopIfTrue="1" operator="greaterThan">
      <formula>U80</formula>
    </cfRule>
  </conditionalFormatting>
  <conditionalFormatting sqref="O85">
    <cfRule type="cellIs" dxfId="45" priority="35" stopIfTrue="1" operator="greaterThan">
      <formula>M85</formula>
    </cfRule>
  </conditionalFormatting>
  <conditionalFormatting sqref="K83 K7:K78">
    <cfRule type="cellIs" dxfId="44" priority="36" stopIfTrue="1" operator="equal">
      <formula>0</formula>
    </cfRule>
    <cfRule type="cellIs" dxfId="43" priority="37" stopIfTrue="1" operator="greaterThan">
      <formula>M7</formula>
    </cfRule>
  </conditionalFormatting>
  <conditionalFormatting sqref="N83 N78">
    <cfRule type="expression" dxfId="42" priority="38" stopIfTrue="1">
      <formula>M78=0</formula>
    </cfRule>
    <cfRule type="expression" dxfId="41" priority="39" stopIfTrue="1">
      <formula>M78=K78</formula>
    </cfRule>
    <cfRule type="expression" dxfId="40" priority="40" stopIfTrue="1">
      <formula>M78&gt;K78</formula>
    </cfRule>
  </conditionalFormatting>
  <conditionalFormatting sqref="L83 L7:L78">
    <cfRule type="expression" dxfId="39" priority="41" stopIfTrue="1">
      <formula>K7=0</formula>
    </cfRule>
    <cfRule type="expression" dxfId="38" priority="42" stopIfTrue="1">
      <formula>K7=M7</formula>
    </cfRule>
    <cfRule type="expression" dxfId="37" priority="43" stopIfTrue="1">
      <formula>K7&gt;M7</formula>
    </cfRule>
  </conditionalFormatting>
  <conditionalFormatting sqref="N7:N77">
    <cfRule type="expression" dxfId="36" priority="44" stopIfTrue="1">
      <formula>M7=0</formula>
    </cfRule>
    <cfRule type="expression" dxfId="35" priority="45" stopIfTrue="1">
      <formula>M7=K7</formula>
    </cfRule>
    <cfRule type="expression" dxfId="34" priority="46" stopIfTrue="1">
      <formula>M7&gt;K7</formula>
    </cfRule>
  </conditionalFormatting>
  <conditionalFormatting sqref="M83 M7:M78">
    <cfRule type="cellIs" dxfId="33" priority="47" stopIfTrue="1" operator="equal">
      <formula>0</formula>
    </cfRule>
    <cfRule type="cellIs" dxfId="32" priority="48" stopIfTrue="1" operator="greaterThanOrEqual">
      <formula>K7</formula>
    </cfRule>
  </conditionalFormatting>
  <conditionalFormatting sqref="K80:K82">
    <cfRule type="cellIs" dxfId="31" priority="25" stopIfTrue="1" operator="equal">
      <formula>0</formula>
    </cfRule>
    <cfRule type="cellIs" dxfId="30" priority="26" stopIfTrue="1" operator="greaterThan">
      <formula>M80</formula>
    </cfRule>
  </conditionalFormatting>
  <conditionalFormatting sqref="L80:L82">
    <cfRule type="expression" dxfId="29" priority="27" stopIfTrue="1">
      <formula>K80=0</formula>
    </cfRule>
    <cfRule type="expression" dxfId="28" priority="28" stopIfTrue="1">
      <formula>K80=M80</formula>
    </cfRule>
    <cfRule type="expression" dxfId="27" priority="29" stopIfTrue="1">
      <formula>K80&gt;M80</formula>
    </cfRule>
  </conditionalFormatting>
  <conditionalFormatting sqref="N80:N82">
    <cfRule type="expression" dxfId="26" priority="30" stopIfTrue="1">
      <formula>M80=0</formula>
    </cfRule>
    <cfRule type="expression" dxfId="25" priority="31" stopIfTrue="1">
      <formula>M80=K80</formula>
    </cfRule>
    <cfRule type="expression" dxfId="24" priority="32" stopIfTrue="1">
      <formula>M80&gt;K80</formula>
    </cfRule>
  </conditionalFormatting>
  <conditionalFormatting sqref="M80:M82">
    <cfRule type="cellIs" dxfId="23" priority="33" stopIfTrue="1" operator="equal">
      <formula>0</formula>
    </cfRule>
    <cfRule type="cellIs" dxfId="22" priority="34" stopIfTrue="1" operator="greaterThanOrEqual">
      <formula>K80</formula>
    </cfRule>
  </conditionalFormatting>
  <conditionalFormatting sqref="W85">
    <cfRule type="cellIs" dxfId="21" priority="11" stopIfTrue="1" operator="greaterThan">
      <formula>U85</formula>
    </cfRule>
  </conditionalFormatting>
  <conditionalFormatting sqref="S83 S7:S78">
    <cfRule type="cellIs" dxfId="20" priority="12" stopIfTrue="1" operator="equal">
      <formula>0</formula>
    </cfRule>
    <cfRule type="cellIs" dxfId="19" priority="13" stopIfTrue="1" operator="greaterThan">
      <formula>U7</formula>
    </cfRule>
  </conditionalFormatting>
  <conditionalFormatting sqref="V83 V78">
    <cfRule type="expression" dxfId="18" priority="14" stopIfTrue="1">
      <formula>U78=0</formula>
    </cfRule>
    <cfRule type="expression" dxfId="17" priority="15" stopIfTrue="1">
      <formula>U78=S78</formula>
    </cfRule>
    <cfRule type="expression" dxfId="16" priority="16" stopIfTrue="1">
      <formula>U78&gt;S78</formula>
    </cfRule>
  </conditionalFormatting>
  <conditionalFormatting sqref="T83 T7:T78">
    <cfRule type="expression" dxfId="15" priority="17" stopIfTrue="1">
      <formula>S7=0</formula>
    </cfRule>
    <cfRule type="expression" dxfId="14" priority="18" stopIfTrue="1">
      <formula>S7=U7</formula>
    </cfRule>
    <cfRule type="expression" dxfId="13" priority="19" stopIfTrue="1">
      <formula>S7&gt;U7</formula>
    </cfRule>
  </conditionalFormatting>
  <conditionalFormatting sqref="V7:V77">
    <cfRule type="expression" dxfId="12" priority="20" stopIfTrue="1">
      <formula>U7=0</formula>
    </cfRule>
    <cfRule type="expression" dxfId="11" priority="21" stopIfTrue="1">
      <formula>U7=S7</formula>
    </cfRule>
    <cfRule type="expression" dxfId="10" priority="22" stopIfTrue="1">
      <formula>U7&gt;S7</formula>
    </cfRule>
  </conditionalFormatting>
  <conditionalFormatting sqref="U83 U7:U78">
    <cfRule type="cellIs" dxfId="9" priority="23" stopIfTrue="1" operator="equal">
      <formula>0</formula>
    </cfRule>
    <cfRule type="cellIs" dxfId="8" priority="24" stopIfTrue="1" operator="greaterThanOrEqual">
      <formula>S7</formula>
    </cfRule>
  </conditionalFormatting>
  <conditionalFormatting sqref="T80:T82">
    <cfRule type="expression" dxfId="7" priority="3" stopIfTrue="1">
      <formula>S80=0</formula>
    </cfRule>
    <cfRule type="expression" dxfId="6" priority="4" stopIfTrue="1">
      <formula>S80=U80</formula>
    </cfRule>
    <cfRule type="expression" dxfId="5" priority="5" stopIfTrue="1">
      <formula>S80&gt;U80</formula>
    </cfRule>
  </conditionalFormatting>
  <conditionalFormatting sqref="V80:V82">
    <cfRule type="expression" dxfId="4" priority="6" stopIfTrue="1">
      <formula>U80=0</formula>
    </cfRule>
    <cfRule type="expression" dxfId="3" priority="7" stopIfTrue="1">
      <formula>U80=S80</formula>
    </cfRule>
    <cfRule type="expression" dxfId="2" priority="8" stopIfTrue="1">
      <formula>U80&gt;S80</formula>
    </cfRule>
  </conditionalFormatting>
  <conditionalFormatting sqref="U80:U82">
    <cfRule type="cellIs" dxfId="1" priority="9" stopIfTrue="1" operator="equal">
      <formula>0</formula>
    </cfRule>
    <cfRule type="cellIs" dxfId="0" priority="10" stopIfTrue="1" operator="greaterThanOrEqual">
      <formula>S80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Résultats</vt:lpstr>
      <vt:lpstr>Résultats!SVE_Pub_VOTATOTAUX_OPERATION_1</vt:lpstr>
      <vt:lpstr>Résultats!SVE_Pub_VOTATOTAUX_OPERATION_2</vt:lpstr>
      <vt:lpstr>Résultats!Zone_d_impression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Blanchard Jérémie (CHA)</dc:creator>
  <cp:lastModifiedBy>Blanchard Jérémie (CHA)</cp:lastModifiedBy>
  <cp:lastPrinted>2021-09-27T10:33:50Z</cp:lastPrinted>
  <dcterms:created xsi:type="dcterms:W3CDTF">2021-09-27T10:07:11Z</dcterms:created>
  <dcterms:modified xsi:type="dcterms:W3CDTF">2021-09-27T10:42:03Z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-469025096</vt:i4>
  </property>
  <property fmtid="{D5CDD505-2E9C-101B-9397-08002B2CF9AE}" pid="3" name="_NewReviewCycle">
    <vt:lpwstr/>
  </property>
  <property fmtid="{D5CDD505-2E9C-101B-9397-08002B2CF9AE}" pid="4" name="_EmailSubject">
    <vt:lpwstr>Résultats définitifs</vt:lpwstr>
  </property>
  <property fmtid="{D5CDD505-2E9C-101B-9397-08002B2CF9AE}" pid="5" name="_AuthorEmail">
    <vt:lpwstr>jeremie.blanchard@etat.ge.ch</vt:lpwstr>
  </property>
  <property fmtid="{D5CDD505-2E9C-101B-9397-08002B2CF9AE}" pid="6" name="_AuthorEmailDisplayName">
    <vt:lpwstr>Blanchard Jérémie (CHA)</vt:lpwstr>
  </property>
  <property fmtid="{D5CDD505-2E9C-101B-9397-08002B2CF9AE}" pid="7" name="_PreviousAdHocReviewCycleID">
    <vt:i4>-469025096</vt:i4>
  </property>
</Properties>
</file>