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82\10_COMMUNICATION\09_WEB\01_Internet\Donnees_meteo\DEGRES_JOUR\"/>
    </mc:Choice>
  </mc:AlternateContent>
  <bookViews>
    <workbookView xWindow="240" yWindow="170" windowWidth="8960" windowHeight="5270" activeTab="1"/>
  </bookViews>
  <sheets>
    <sheet name="Saisie12-20" sheetId="2" r:id="rId1"/>
    <sheet name="Publication" sheetId="1" r:id="rId2"/>
  </sheets>
  <definedNames>
    <definedName name="Facteur_f_de_correction_annuel">Publication!#REF!</definedName>
    <definedName name="_xlnm.Print_Area" localSheetId="1">Publication!$A$1:$AH$62</definedName>
    <definedName name="_xlnm.Print_Area" localSheetId="0">'Saisie12-20'!$A$5:$AF$32</definedName>
  </definedNames>
  <calcPr calcId="162913"/>
</workbook>
</file>

<file path=xl/calcChain.xml><?xml version="1.0" encoding="utf-8"?>
<calcChain xmlns="http://schemas.openxmlformats.org/spreadsheetml/2006/main">
  <c r="AH23" i="2" l="1"/>
  <c r="AH24" i="2"/>
  <c r="AH26" i="2"/>
  <c r="AH27" i="2"/>
  <c r="AH37" i="1"/>
  <c r="AH39" i="1"/>
  <c r="AH9" i="1"/>
  <c r="AG9" i="1"/>
  <c r="AH3" i="1"/>
  <c r="AH4" i="1"/>
  <c r="AH5" i="1"/>
  <c r="AH6" i="1"/>
  <c r="AH7" i="1"/>
  <c r="AH19" i="1" s="1"/>
  <c r="AH8" i="1"/>
  <c r="AH10" i="1"/>
  <c r="AH11" i="1"/>
  <c r="AH12" i="1"/>
  <c r="AH13" i="1"/>
  <c r="AH14" i="1"/>
  <c r="AH15" i="1"/>
  <c r="AH16" i="1" l="1"/>
  <c r="AH17" i="1" s="1"/>
  <c r="AH20" i="1"/>
  <c r="AG39" i="1"/>
  <c r="AF39" i="1"/>
  <c r="AE39" i="1"/>
  <c r="AG10" i="1" l="1"/>
  <c r="AG37" i="1"/>
  <c r="AG15" i="1"/>
  <c r="AG14" i="1"/>
  <c r="AG16" i="1" s="1"/>
  <c r="AG13" i="1"/>
  <c r="AG12" i="1"/>
  <c r="AG11" i="1"/>
  <c r="AG8" i="1"/>
  <c r="AG7" i="1"/>
  <c r="AG6" i="1"/>
  <c r="AG5" i="1"/>
  <c r="AG4" i="1"/>
  <c r="AG3" i="1"/>
  <c r="AG26" i="2"/>
  <c r="AG27" i="2" s="1"/>
  <c r="AG23" i="2"/>
  <c r="AG24" i="2" s="1"/>
  <c r="AE3" i="1"/>
  <c r="AF3" i="1"/>
  <c r="AE4" i="1"/>
  <c r="AF4" i="1"/>
  <c r="AE5" i="1"/>
  <c r="AF5" i="1"/>
  <c r="AE6" i="1"/>
  <c r="AF6" i="1"/>
  <c r="AE7" i="1"/>
  <c r="AF7" i="1"/>
  <c r="AE8" i="1"/>
  <c r="AF8" i="1"/>
  <c r="AE9" i="1"/>
  <c r="AF9" i="1"/>
  <c r="AE10" i="1"/>
  <c r="AE11" i="1"/>
  <c r="AF11" i="1"/>
  <c r="AE12" i="1"/>
  <c r="AF12" i="1"/>
  <c r="AE13" i="1"/>
  <c r="AF13" i="1"/>
  <c r="AE14" i="1"/>
  <c r="AF14" i="1"/>
  <c r="AF23" i="2"/>
  <c r="AF24" i="2" s="1"/>
  <c r="AF26" i="2"/>
  <c r="AF27" i="2" s="1"/>
  <c r="AE37" i="1"/>
  <c r="AE15" i="1"/>
  <c r="AF37" i="1"/>
  <c r="AF15" i="1"/>
  <c r="AE26" i="2"/>
  <c r="AE27" i="2" s="1"/>
  <c r="AE23" i="2"/>
  <c r="AE24" i="2" s="1"/>
  <c r="AB13" i="1"/>
  <c r="AB10" i="1"/>
  <c r="AC23" i="2"/>
  <c r="AC24" i="2" s="1"/>
  <c r="AD23" i="2"/>
  <c r="AD24" i="2" s="1"/>
  <c r="AC26" i="2"/>
  <c r="AC27" i="2" s="1"/>
  <c r="AD26" i="2"/>
  <c r="AD27" i="2" s="1"/>
  <c r="AC3" i="1"/>
  <c r="AD3" i="1"/>
  <c r="AC4" i="1"/>
  <c r="AD4" i="1"/>
  <c r="AC5" i="1"/>
  <c r="AD5" i="1"/>
  <c r="AC6" i="1"/>
  <c r="AD6" i="1"/>
  <c r="AC7" i="1"/>
  <c r="AD7" i="1"/>
  <c r="AC8" i="1"/>
  <c r="AD8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37" i="1"/>
  <c r="AD37" i="1"/>
  <c r="AC39" i="1"/>
  <c r="AD39" i="1"/>
  <c r="AB14" i="1"/>
  <c r="AB3" i="1"/>
  <c r="AB4" i="1"/>
  <c r="AB5" i="1"/>
  <c r="AB6" i="1"/>
  <c r="AB7" i="1"/>
  <c r="AB11" i="1"/>
  <c r="AB12" i="1"/>
  <c r="AA11" i="1"/>
  <c r="AA12" i="1"/>
  <c r="AA13" i="1"/>
  <c r="AA14" i="1"/>
  <c r="AB8" i="1"/>
  <c r="AB9" i="1"/>
  <c r="AB15" i="1"/>
  <c r="AB37" i="1"/>
  <c r="AB39" i="1"/>
  <c r="AB23" i="2"/>
  <c r="AB24" i="2" s="1"/>
  <c r="AB26" i="2"/>
  <c r="AB27" i="2" s="1"/>
  <c r="AA9" i="1"/>
  <c r="AA3" i="1"/>
  <c r="AA4" i="1"/>
  <c r="AA5" i="1"/>
  <c r="AA6" i="1"/>
  <c r="AA7" i="1"/>
  <c r="AA8" i="1"/>
  <c r="AA10" i="1"/>
  <c r="AA15" i="1"/>
  <c r="AA37" i="1"/>
  <c r="AA39" i="1"/>
  <c r="AA26" i="2"/>
  <c r="AA27" i="2" s="1"/>
  <c r="AA23" i="2"/>
  <c r="AA24" i="2" s="1"/>
  <c r="Z23" i="2"/>
  <c r="Z24" i="2" s="1"/>
  <c r="Z8" i="1"/>
  <c r="Z39" i="1"/>
  <c r="Z37" i="1"/>
  <c r="Z15" i="1"/>
  <c r="Z14" i="1"/>
  <c r="Z13" i="1"/>
  <c r="Z12" i="1"/>
  <c r="Z11" i="1"/>
  <c r="Z10" i="1"/>
  <c r="Z9" i="1"/>
  <c r="Z7" i="1"/>
  <c r="Z6" i="1"/>
  <c r="Z5" i="1"/>
  <c r="Z4" i="1"/>
  <c r="Z3" i="1"/>
  <c r="Z26" i="2"/>
  <c r="Z27" i="2" s="1"/>
  <c r="Y3" i="1"/>
  <c r="Y23" i="2"/>
  <c r="Y24" i="2" s="1"/>
  <c r="Y26" i="2"/>
  <c r="Y27" i="2" s="1"/>
  <c r="Y4" i="1"/>
  <c r="Y6" i="1"/>
  <c r="Y5" i="1"/>
  <c r="Y7" i="1"/>
  <c r="Y8" i="1"/>
  <c r="Y9" i="1"/>
  <c r="Y10" i="1"/>
  <c r="Y11" i="1"/>
  <c r="Y12" i="1"/>
  <c r="Y13" i="1"/>
  <c r="Y14" i="1"/>
  <c r="Y39" i="1"/>
  <c r="Y37" i="1"/>
  <c r="Y15" i="1"/>
  <c r="X3" i="1"/>
  <c r="X4" i="1"/>
  <c r="X5" i="1"/>
  <c r="X6" i="1"/>
  <c r="X7" i="1"/>
  <c r="W11" i="1"/>
  <c r="W12" i="1"/>
  <c r="W13" i="1"/>
  <c r="W14" i="1"/>
  <c r="X8" i="1"/>
  <c r="X9" i="1"/>
  <c r="X10" i="1"/>
  <c r="X11" i="1"/>
  <c r="X12" i="1"/>
  <c r="X13" i="1"/>
  <c r="X14" i="1"/>
  <c r="X39" i="1"/>
  <c r="X37" i="1"/>
  <c r="X15" i="1"/>
  <c r="X26" i="2"/>
  <c r="X27" i="2" s="1"/>
  <c r="X23" i="2"/>
  <c r="X24" i="2" s="1"/>
  <c r="W39" i="1"/>
  <c r="W37" i="1"/>
  <c r="W3" i="1"/>
  <c r="W4" i="1"/>
  <c r="W5" i="1"/>
  <c r="W6" i="1"/>
  <c r="W7" i="1"/>
  <c r="P37" i="1"/>
  <c r="W15" i="1"/>
  <c r="W10" i="1"/>
  <c r="W9" i="1"/>
  <c r="W8" i="1"/>
  <c r="V11" i="1"/>
  <c r="V12" i="1"/>
  <c r="V13" i="1"/>
  <c r="V14" i="1"/>
  <c r="W26" i="2"/>
  <c r="W27" i="2" s="1"/>
  <c r="W23" i="2"/>
  <c r="W24" i="2" s="1"/>
  <c r="V26" i="2"/>
  <c r="V27" i="2" s="1"/>
  <c r="V23" i="2"/>
  <c r="V24" i="2" s="1"/>
  <c r="V39" i="1"/>
  <c r="V37" i="1"/>
  <c r="V7" i="1"/>
  <c r="U11" i="1"/>
  <c r="U12" i="1"/>
  <c r="U13" i="1"/>
  <c r="U14" i="1"/>
  <c r="U3" i="1"/>
  <c r="U4" i="1"/>
  <c r="U5" i="1"/>
  <c r="U6" i="1"/>
  <c r="U7" i="1"/>
  <c r="V3" i="1"/>
  <c r="V4" i="1"/>
  <c r="V5" i="1"/>
  <c r="V6" i="1"/>
  <c r="V8" i="1"/>
  <c r="V9" i="1"/>
  <c r="V10" i="1"/>
  <c r="V15" i="1"/>
  <c r="T11" i="1"/>
  <c r="T12" i="1"/>
  <c r="T13" i="1"/>
  <c r="T14" i="1"/>
  <c r="U8" i="1"/>
  <c r="U9" i="1"/>
  <c r="U10" i="1"/>
  <c r="U15" i="1"/>
  <c r="T3" i="1"/>
  <c r="T4" i="1"/>
  <c r="T5" i="1"/>
  <c r="T6" i="1"/>
  <c r="T7" i="1"/>
  <c r="U37" i="1"/>
  <c r="U39" i="1"/>
  <c r="T37" i="1"/>
  <c r="S11" i="1"/>
  <c r="S12" i="1"/>
  <c r="S13" i="1"/>
  <c r="S14" i="1"/>
  <c r="T8" i="1"/>
  <c r="T9" i="1"/>
  <c r="T10" i="1"/>
  <c r="U26" i="2"/>
  <c r="U27" i="2" s="1"/>
  <c r="U23" i="2"/>
  <c r="U24" i="2" s="1"/>
  <c r="M7" i="1"/>
  <c r="L11" i="1"/>
  <c r="L12" i="1"/>
  <c r="L13" i="1"/>
  <c r="L14" i="1"/>
  <c r="M3" i="1"/>
  <c r="M4" i="1"/>
  <c r="M5" i="1"/>
  <c r="M6" i="1"/>
  <c r="L3" i="1"/>
  <c r="L4" i="1"/>
  <c r="L5" i="1"/>
  <c r="L6" i="1"/>
  <c r="L7" i="1"/>
  <c r="Q7" i="1"/>
  <c r="P11" i="1"/>
  <c r="P12" i="1"/>
  <c r="P13" i="1"/>
  <c r="P14" i="1"/>
  <c r="Q4" i="1"/>
  <c r="Q14" i="1"/>
  <c r="Q5" i="1"/>
  <c r="Q6" i="1"/>
  <c r="Q11" i="1"/>
  <c r="Q12" i="1"/>
  <c r="Q13" i="1"/>
  <c r="S26" i="2"/>
  <c r="S27" i="2" s="1"/>
  <c r="P3" i="1"/>
  <c r="P4" i="1"/>
  <c r="P5" i="1"/>
  <c r="P6" i="1"/>
  <c r="P7" i="1"/>
  <c r="R7" i="1"/>
  <c r="R3" i="1"/>
  <c r="R4" i="1"/>
  <c r="R5" i="1"/>
  <c r="R6" i="1"/>
  <c r="R14" i="1"/>
  <c r="R11" i="1"/>
  <c r="R12" i="1"/>
  <c r="R13" i="1"/>
  <c r="S3" i="1"/>
  <c r="S4" i="1"/>
  <c r="S5" i="1"/>
  <c r="S6" i="1"/>
  <c r="S7" i="1"/>
  <c r="T26" i="2"/>
  <c r="T27" i="2" s="1"/>
  <c r="T23" i="2"/>
  <c r="T24" i="2" s="1"/>
  <c r="T15" i="1"/>
  <c r="T39" i="1"/>
  <c r="S8" i="1"/>
  <c r="S9" i="1"/>
  <c r="S10" i="1"/>
  <c r="S15" i="1"/>
  <c r="S39" i="1"/>
  <c r="S37" i="1"/>
  <c r="S23" i="2"/>
  <c r="S24" i="2" s="1"/>
  <c r="R23" i="2"/>
  <c r="R24" i="2"/>
  <c r="R26" i="2"/>
  <c r="R27" i="2" s="1"/>
  <c r="R10" i="1"/>
  <c r="R9" i="1"/>
  <c r="R8" i="1"/>
  <c r="R39" i="1"/>
  <c r="R37" i="1"/>
  <c r="Q39" i="1"/>
  <c r="Q37" i="1"/>
  <c r="Q10" i="1"/>
  <c r="Q9" i="1"/>
  <c r="Q8" i="1"/>
  <c r="Q26" i="2"/>
  <c r="Q27" i="2" s="1"/>
  <c r="Q23" i="2"/>
  <c r="Q24" i="2" s="1"/>
  <c r="P8" i="1"/>
  <c r="P10" i="1"/>
  <c r="P26" i="2"/>
  <c r="P27" i="2" s="1"/>
  <c r="P23" i="2"/>
  <c r="P24" i="2" s="1"/>
  <c r="P39" i="1"/>
  <c r="O11" i="1"/>
  <c r="O12" i="1"/>
  <c r="O13" i="1"/>
  <c r="O14" i="1"/>
  <c r="O3" i="1"/>
  <c r="O4" i="1"/>
  <c r="O5" i="1"/>
  <c r="O6" i="1"/>
  <c r="O7" i="1"/>
  <c r="P9" i="1"/>
  <c r="O39" i="1"/>
  <c r="O37" i="1"/>
  <c r="N11" i="1"/>
  <c r="N12" i="1"/>
  <c r="N13" i="1"/>
  <c r="N14" i="1"/>
  <c r="O8" i="1"/>
  <c r="O9" i="1"/>
  <c r="O10" i="1"/>
  <c r="N4" i="1"/>
  <c r="N5" i="1"/>
  <c r="N3" i="1"/>
  <c r="N6" i="1"/>
  <c r="N7" i="1"/>
  <c r="M11" i="1"/>
  <c r="M12" i="1"/>
  <c r="M13" i="1"/>
  <c r="M14" i="1"/>
  <c r="N8" i="1"/>
  <c r="N9" i="1"/>
  <c r="N10" i="1"/>
  <c r="C4" i="1"/>
  <c r="C5" i="1"/>
  <c r="C6" i="1"/>
  <c r="C7" i="1"/>
  <c r="C8" i="1"/>
  <c r="C9" i="1"/>
  <c r="C10" i="1"/>
  <c r="C11" i="1"/>
  <c r="C12" i="1"/>
  <c r="D7" i="1"/>
  <c r="C13" i="1"/>
  <c r="C14" i="1"/>
  <c r="D3" i="1"/>
  <c r="D4" i="1"/>
  <c r="D5" i="1"/>
  <c r="D6" i="1"/>
  <c r="C3" i="1"/>
  <c r="B4" i="1"/>
  <c r="B5" i="1"/>
  <c r="B6" i="1"/>
  <c r="B7" i="1"/>
  <c r="B8" i="1"/>
  <c r="B9" i="1"/>
  <c r="B10" i="1"/>
  <c r="B11" i="1"/>
  <c r="B12" i="1"/>
  <c r="B13" i="1"/>
  <c r="B14" i="1"/>
  <c r="B3" i="1"/>
  <c r="N39" i="1"/>
  <c r="N37" i="1"/>
  <c r="M8" i="1"/>
  <c r="M9" i="1"/>
  <c r="M10" i="1"/>
  <c r="M39" i="1"/>
  <c r="M37" i="1"/>
  <c r="L8" i="1"/>
  <c r="L9" i="1"/>
  <c r="L10" i="1"/>
  <c r="L39" i="1"/>
  <c r="L37" i="1"/>
  <c r="K11" i="1"/>
  <c r="K12" i="1"/>
  <c r="K13" i="1"/>
  <c r="K14" i="1"/>
  <c r="K3" i="1"/>
  <c r="K4" i="1"/>
  <c r="K5" i="1"/>
  <c r="K6" i="1"/>
  <c r="K7" i="1"/>
  <c r="J11" i="1"/>
  <c r="J12" i="1"/>
  <c r="J13" i="1"/>
  <c r="J14" i="1"/>
  <c r="J3" i="1"/>
  <c r="J4" i="1"/>
  <c r="J5" i="1"/>
  <c r="J6" i="1"/>
  <c r="J7" i="1"/>
  <c r="K10" i="1"/>
  <c r="K9" i="1"/>
  <c r="K8" i="1"/>
  <c r="K39" i="1"/>
  <c r="K37" i="1"/>
  <c r="J37" i="1"/>
  <c r="J8" i="1"/>
  <c r="J9" i="1"/>
  <c r="J10" i="1"/>
  <c r="I11" i="1"/>
  <c r="I12" i="1"/>
  <c r="I13" i="1"/>
  <c r="I14" i="1"/>
  <c r="J39" i="1"/>
  <c r="I7" i="1"/>
  <c r="H11" i="1"/>
  <c r="H12" i="1"/>
  <c r="H13" i="1"/>
  <c r="H14" i="1"/>
  <c r="I3" i="1"/>
  <c r="I4" i="1"/>
  <c r="I5" i="1"/>
  <c r="I6" i="1"/>
  <c r="H3" i="1"/>
  <c r="H4" i="1"/>
  <c r="H5" i="1"/>
  <c r="H6" i="1"/>
  <c r="H7" i="1"/>
  <c r="I39" i="1"/>
  <c r="I37" i="1"/>
  <c r="I10" i="1"/>
  <c r="I9" i="1"/>
  <c r="I8" i="1"/>
  <c r="G11" i="1"/>
  <c r="G12" i="1"/>
  <c r="G13" i="1"/>
  <c r="G14" i="1"/>
  <c r="D37" i="1"/>
  <c r="E37" i="1"/>
  <c r="F37" i="1"/>
  <c r="G37" i="1"/>
  <c r="H37" i="1"/>
  <c r="B39" i="1"/>
  <c r="C39" i="1"/>
  <c r="D39" i="1"/>
  <c r="E39" i="1"/>
  <c r="F39" i="1"/>
  <c r="G39" i="1"/>
  <c r="H39" i="1"/>
  <c r="E3" i="1"/>
  <c r="F3" i="1"/>
  <c r="G3" i="1"/>
  <c r="E4" i="1"/>
  <c r="F4" i="1"/>
  <c r="G4" i="1"/>
  <c r="E5" i="1"/>
  <c r="F5" i="1"/>
  <c r="G5" i="1"/>
  <c r="E6" i="1"/>
  <c r="F6" i="1"/>
  <c r="G6" i="1"/>
  <c r="E7" i="1"/>
  <c r="D11" i="1"/>
  <c r="D12" i="1"/>
  <c r="D13" i="1"/>
  <c r="D14" i="1"/>
  <c r="F7" i="1"/>
  <c r="G7" i="1"/>
  <c r="D8" i="1"/>
  <c r="E8" i="1"/>
  <c r="F8" i="1"/>
  <c r="G8" i="1"/>
  <c r="H8" i="1"/>
  <c r="E9" i="1"/>
  <c r="F9" i="1"/>
  <c r="G9" i="1"/>
  <c r="H9" i="1"/>
  <c r="E10" i="1"/>
  <c r="F10" i="1"/>
  <c r="G10" i="1"/>
  <c r="H10" i="1"/>
  <c r="E11" i="1"/>
  <c r="F11" i="1"/>
  <c r="E12" i="1"/>
  <c r="F12" i="1"/>
  <c r="E13" i="1"/>
  <c r="E14" i="1"/>
  <c r="F13" i="1"/>
  <c r="F14" i="1"/>
  <c r="E15" i="1"/>
  <c r="B17" i="1"/>
  <c r="O26" i="2"/>
  <c r="O27" i="2" s="1"/>
  <c r="O23" i="2"/>
  <c r="O24" i="2" s="1"/>
  <c r="N26" i="2"/>
  <c r="N27" i="2" s="1"/>
  <c r="M26" i="2"/>
  <c r="M27" i="2" s="1"/>
  <c r="L26" i="2"/>
  <c r="L27" i="2" s="1"/>
  <c r="K26" i="2"/>
  <c r="K27" i="2" s="1"/>
  <c r="J26" i="2"/>
  <c r="J27" i="2" s="1"/>
  <c r="I26" i="2"/>
  <c r="I27" i="2" s="1"/>
  <c r="H26" i="2"/>
  <c r="H27" i="2" s="1"/>
  <c r="G26" i="2"/>
  <c r="G27" i="2" s="1"/>
  <c r="F26" i="2"/>
  <c r="F27" i="2" s="1"/>
  <c r="E26" i="2"/>
  <c r="E27" i="2" s="1"/>
  <c r="D26" i="2"/>
  <c r="D27" i="2" s="1"/>
  <c r="C26" i="2"/>
  <c r="C27" i="2" s="1"/>
  <c r="B27" i="2"/>
  <c r="N23" i="2"/>
  <c r="N24" i="2" s="1"/>
  <c r="M23" i="2"/>
  <c r="M24" i="2" s="1"/>
  <c r="L23" i="2"/>
  <c r="L24" i="2" s="1"/>
  <c r="K23" i="2"/>
  <c r="K24" i="2" s="1"/>
  <c r="J23" i="2"/>
  <c r="J24" i="2" s="1"/>
  <c r="I23" i="2"/>
  <c r="I24" i="2" s="1"/>
  <c r="H23" i="2"/>
  <c r="H24" i="2" s="1"/>
  <c r="G23" i="2"/>
  <c r="G24" i="2" s="1"/>
  <c r="F23" i="2"/>
  <c r="F24" i="2" s="1"/>
  <c r="E23" i="2"/>
  <c r="E24" i="2" s="1"/>
  <c r="D23" i="2"/>
  <c r="D24" i="2" s="1"/>
  <c r="C23" i="2"/>
  <c r="C24" i="2" s="1"/>
  <c r="B23" i="2"/>
  <c r="B24" i="2" s="1"/>
  <c r="AA16" i="1" l="1"/>
  <c r="AA17" i="1" s="1"/>
  <c r="I16" i="1"/>
  <c r="I17" i="1" s="1"/>
  <c r="H19" i="1"/>
  <c r="H20" i="1" s="1"/>
  <c r="Z19" i="1"/>
  <c r="Z20" i="1" s="1"/>
  <c r="AG17" i="1"/>
  <c r="AD19" i="1"/>
  <c r="AD20" i="1" s="1"/>
  <c r="AF19" i="1"/>
  <c r="AF20" i="1" s="1"/>
  <c r="AC16" i="1"/>
  <c r="AC17" i="1" s="1"/>
  <c r="Y19" i="1"/>
  <c r="Y20" i="1" s="1"/>
  <c r="R19" i="1"/>
  <c r="R20" i="1" s="1"/>
  <c r="P19" i="1"/>
  <c r="P20" i="1" s="1"/>
  <c r="J19" i="1"/>
  <c r="J20" i="1" s="1"/>
  <c r="K19" i="1"/>
  <c r="K20" i="1" s="1"/>
  <c r="O16" i="1"/>
  <c r="O17" i="1" s="1"/>
  <c r="AA19" i="1"/>
  <c r="AA20" i="1" s="1"/>
  <c r="AG19" i="1"/>
  <c r="AG20" i="1" s="1"/>
  <c r="AE16" i="1"/>
  <c r="AE17" i="1" s="1"/>
  <c r="M19" i="1"/>
  <c r="M20" i="1" s="1"/>
  <c r="Y16" i="1"/>
  <c r="Y17" i="1" s="1"/>
  <c r="U16" i="1"/>
  <c r="U17" i="1" s="1"/>
  <c r="AB19" i="1"/>
  <c r="AB20" i="1" s="1"/>
  <c r="AD16" i="1"/>
  <c r="AD17" i="1" s="1"/>
  <c r="T19" i="1"/>
  <c r="T20" i="1" s="1"/>
  <c r="G19" i="1"/>
  <c r="G20" i="1" s="1"/>
  <c r="D19" i="1"/>
  <c r="D20" i="1" s="1"/>
  <c r="N16" i="1"/>
  <c r="N17" i="1" s="1"/>
  <c r="R16" i="1"/>
  <c r="R17" i="1" s="1"/>
  <c r="X19" i="1"/>
  <c r="X20" i="1" s="1"/>
  <c r="AF16" i="1"/>
  <c r="AF17" i="1" s="1"/>
  <c r="F19" i="1"/>
  <c r="F20" i="1" s="1"/>
  <c r="H16" i="1"/>
  <c r="H17" i="1" s="1"/>
  <c r="J16" i="1"/>
  <c r="J17" i="1" s="1"/>
  <c r="B19" i="1"/>
  <c r="B20" i="1" s="1"/>
  <c r="S19" i="1"/>
  <c r="S20" i="1" s="1"/>
  <c r="U19" i="1"/>
  <c r="U20" i="1" s="1"/>
  <c r="Z16" i="1"/>
  <c r="Z17" i="1" s="1"/>
  <c r="Q16" i="1"/>
  <c r="Q17" i="1" s="1"/>
  <c r="G16" i="1"/>
  <c r="G17" i="1" s="1"/>
  <c r="S16" i="1"/>
  <c r="S17" i="1" s="1"/>
  <c r="V16" i="1"/>
  <c r="V17" i="1" s="1"/>
  <c r="E19" i="1"/>
  <c r="E20" i="1" s="1"/>
  <c r="F16" i="1"/>
  <c r="F17" i="1" s="1"/>
  <c r="P16" i="1"/>
  <c r="P17" i="1" s="1"/>
  <c r="W16" i="1"/>
  <c r="W17" i="1" s="1"/>
  <c r="AB16" i="1"/>
  <c r="AB17" i="1" s="1"/>
  <c r="C19" i="1"/>
  <c r="C20" i="1" s="1"/>
  <c r="C16" i="1"/>
  <c r="C17" i="1" s="1"/>
  <c r="L16" i="1"/>
  <c r="L17" i="1" s="1"/>
  <c r="V19" i="1"/>
  <c r="V20" i="1" s="1"/>
  <c r="W19" i="1"/>
  <c r="W20" i="1" s="1"/>
  <c r="T16" i="1"/>
  <c r="T17" i="1" s="1"/>
  <c r="AC19" i="1"/>
  <c r="AC20" i="1" s="1"/>
  <c r="Q19" i="1"/>
  <c r="Q20" i="1" s="1"/>
  <c r="K16" i="1"/>
  <c r="K17" i="1" s="1"/>
  <c r="M16" i="1"/>
  <c r="M17" i="1" s="1"/>
  <c r="I19" i="1"/>
  <c r="I20" i="1" s="1"/>
  <c r="E16" i="1"/>
  <c r="E17" i="1" s="1"/>
  <c r="N19" i="1"/>
  <c r="N20" i="1" s="1"/>
  <c r="L19" i="1"/>
  <c r="L20" i="1" s="1"/>
  <c r="AE19" i="1"/>
  <c r="AE20" i="1" s="1"/>
  <c r="O19" i="1"/>
  <c r="O20" i="1" s="1"/>
  <c r="X16" i="1"/>
  <c r="X17" i="1" s="1"/>
  <c r="D16" i="1"/>
  <c r="D17" i="1" s="1"/>
</calcChain>
</file>

<file path=xl/sharedStrings.xml><?xml version="1.0" encoding="utf-8"?>
<sst xmlns="http://schemas.openxmlformats.org/spreadsheetml/2006/main" count="74" uniqueCount="30">
  <si>
    <t>MOIS / ANNEES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</si>
  <si>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</si>
  <si>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</si>
  <si>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</si>
  <si>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</si>
  <si>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</si>
  <si>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</si>
  <si>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</si>
  <si>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</si>
  <si>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</si>
  <si>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</si>
  <si>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</si>
  <si>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</si>
  <si>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ANNEE (sans juin à août )</t>
  </si>
  <si>
    <t xml:space="preserve"> Fact. f de correct. annuel</t>
  </si>
  <si>
    <t>SAISON (sept à mai)</t>
  </si>
  <si>
    <t>Fact. f correct. saisonnière</t>
  </si>
  <si>
    <t>ATTENTION: les totaux annuels et saisonniers ne comprennent pas, par convention, les mois de juin, juillet et août.</t>
  </si>
  <si>
    <t>La saison de chauffage normalisée à Genève comporte 3061 degrés-jours 20/12°C (référence: SIA 381/3, 1982)</t>
  </si>
  <si>
    <t>Indice de dépense d'énergie pour la chaleur: Echal  = f*Echal.saison , ou f = (0.3 + 0.7*(DJréf/DJsaison))</t>
  </si>
  <si>
    <t>Source d'informations : INSTITUT SUISSE DE MÉTÉOROLOGIE     Station de Genève-Cointrin</t>
  </si>
  <si>
    <t>La saison de chauffage normalisée à Genève comporte 2659 degrés-jours 18/12°C  [référence: SIA 381/3, 1982]</t>
  </si>
  <si>
    <t xml:space="preserve">  NOMBRES DE JOURS DE CHAUFFE A GENEVE DEPUIS 1992  (seuil à +12°C )</t>
  </si>
  <si>
    <t xml:space="preserve">    DEGRES JOURS A GENEVE DEPUIS 1992 (SEUILS A 12/20°C)</t>
  </si>
  <si>
    <t xml:space="preserve">  TEMPERATURE MOYENNE MENSUELLE A GENEVE DEPUIS 1999</t>
  </si>
  <si>
    <t xml:space="preserve">  DEGRES-JOURS A GENEVE DEPUIS 1992 (SEUILS A 12/18°C)</t>
  </si>
  <si>
    <t xml:space="preserve"> Fact. f de corr. annuel</t>
  </si>
  <si>
    <t>Fact. f corr. Saison.</t>
  </si>
  <si>
    <t>TOT. ANNEE (sans juin à août )</t>
  </si>
  <si>
    <t>TOT. SAISON (sept à mai)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</si>
</sst>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2" x14ac:knownFonts="1">
    <font>
      <sz val="10"/>
      <name val="Helv"/>
    </font>
    <font>
      <sz val="10"/>
      <name val="Helv"/>
    </font>
    <font>
      <sz val="9"/>
      <name val="Helv"/>
    </font>
    <font>
      <sz val="7"/>
      <name val="Helv"/>
    </font>
    <font>
      <b/>
      <sz val="10"/>
      <color indexed="8"/>
      <name val="Helv"/>
    </font>
    <font>
      <sz val="10"/>
      <color indexed="8"/>
      <name val="Helv"/>
    </font>
    <font>
      <b/>
      <sz val="10"/>
      <color indexed="9"/>
      <name val="Helv"/>
    </font>
    <font>
      <b/>
      <i/>
      <u/>
      <sz val="12"/>
      <color indexed="48"/>
      <name val="Arial"/>
      <family val="2"/>
    </font>
    <font>
      <sz val="10"/>
      <color indexed="48"/>
      <name val="Helv"/>
    </font>
    <font>
      <b/>
      <sz val="10"/>
      <color indexed="8"/>
      <name val="Helv"/>
    </font>
    <font>
      <sz val="12"/>
      <color indexed="48"/>
      <name val="Helvetica"/>
      <family val="2"/>
    </font>
    <font>
      <b/>
      <i/>
      <sz val="12"/>
      <color indexed="48"/>
      <name val="Helvetica"/>
      <family val="2"/>
    </font>
    <font>
      <sz val="9"/>
      <color indexed="8"/>
      <name val="Helv"/>
    </font>
    <font>
      <sz val="9.5"/>
      <name val="Helv"/>
    </font>
    <font>
      <b/>
      <sz val="9.5"/>
      <color indexed="9"/>
      <name val="Helv"/>
    </font>
    <font>
      <sz val="9.5"/>
      <color indexed="8"/>
      <name val="Helv"/>
    </font>
    <font>
      <sz val="9.5"/>
      <color indexed="48"/>
      <name val="Helv"/>
    </font>
    <font>
      <b/>
      <i/>
      <u/>
      <sz val="9"/>
      <color indexed="48"/>
      <name val="Arial"/>
      <family val="2"/>
    </font>
    <font>
      <b/>
      <sz val="9"/>
      <color indexed="9"/>
      <name val="Helv"/>
    </font>
    <font>
      <b/>
      <sz val="9"/>
      <color indexed="8"/>
      <name val="Helv"/>
    </font>
    <font>
      <sz val="9"/>
      <color indexed="48"/>
      <name val="Helvetica"/>
      <family val="2"/>
    </font>
    <font>
      <b/>
      <i/>
      <sz val="9"/>
      <color indexed="48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56"/>
        <bgColor indexed="21"/>
      </patternFill>
    </fill>
    <fill>
      <patternFill patternType="solid">
        <fgColor indexed="12"/>
        <bgColor indexed="21"/>
      </patternFill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2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3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Border="1"/>
    <xf numFmtId="0" fontId="0" fillId="0" borderId="0" xfId="0" applyNumberFormat="1"/>
    <xf numFmtId="164" fontId="0" fillId="0" borderId="0" xfId="0" applyNumberFormat="1" applyBorder="1"/>
    <xf numFmtId="0" fontId="0" fillId="0" borderId="0" xfId="0" applyFill="1"/>
    <xf numFmtId="164" fontId="2" fillId="0" borderId="0" xfId="0" applyNumberFormat="1" applyFont="1" applyBorder="1"/>
    <xf numFmtId="164" fontId="1" fillId="0" borderId="0" xfId="0" applyNumberFormat="1" applyFont="1" applyBorder="1"/>
    <xf numFmtId="0" fontId="7" fillId="0" borderId="0" xfId="0" applyFont="1"/>
    <xf numFmtId="0" fontId="8" fillId="0" borderId="0" xfId="0" applyFont="1"/>
    <xf numFmtId="164" fontId="4" fillId="2" borderId="1" xfId="0" applyNumberFormat="1" applyFont="1" applyFill="1" applyBorder="1" applyAlignment="1">
      <alignment horizontal="left"/>
    </xf>
    <xf numFmtId="0" fontId="9" fillId="2" borderId="2" xfId="0" applyFont="1" applyFill="1" applyBorder="1" applyAlignment="1"/>
    <xf numFmtId="0" fontId="9" fillId="2" borderId="1" xfId="0" applyFont="1" applyFill="1" applyBorder="1" applyAlignment="1"/>
    <xf numFmtId="0" fontId="8" fillId="0" borderId="3" xfId="0" applyFont="1" applyBorder="1"/>
    <xf numFmtId="0" fontId="0" fillId="0" borderId="4" xfId="0" applyBorder="1"/>
    <xf numFmtId="0" fontId="6" fillId="3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5" fontId="5" fillId="2" borderId="9" xfId="0" applyNumberFormat="1" applyFont="1" applyFill="1" applyBorder="1" applyAlignment="1"/>
    <xf numFmtId="164" fontId="5" fillId="2" borderId="10" xfId="0" applyNumberFormat="1" applyFont="1" applyFill="1" applyBorder="1" applyAlignment="1"/>
    <xf numFmtId="165" fontId="5" fillId="2" borderId="12" xfId="0" applyNumberFormat="1" applyFont="1" applyFill="1" applyBorder="1" applyAlignment="1"/>
    <xf numFmtId="165" fontId="5" fillId="2" borderId="13" xfId="0" applyNumberFormat="1" applyFont="1" applyFill="1" applyBorder="1" applyAlignment="1"/>
    <xf numFmtId="0" fontId="5" fillId="2" borderId="12" xfId="0" applyFont="1" applyFill="1" applyBorder="1" applyAlignment="1"/>
    <xf numFmtId="0" fontId="5" fillId="2" borderId="10" xfId="0" applyFont="1" applyFill="1" applyBorder="1" applyAlignment="1"/>
    <xf numFmtId="0" fontId="6" fillId="4" borderId="8" xfId="0" applyFont="1" applyFill="1" applyBorder="1" applyAlignment="1">
      <alignment horizontal="center"/>
    </xf>
    <xf numFmtId="165" fontId="5" fillId="2" borderId="10" xfId="0" applyNumberFormat="1" applyFont="1" applyFill="1" applyBorder="1" applyAlignment="1"/>
    <xf numFmtId="0" fontId="6" fillId="0" borderId="0" xfId="0" applyFont="1" applyFill="1" applyBorder="1" applyAlignment="1">
      <alignment horizontal="center"/>
    </xf>
    <xf numFmtId="0" fontId="10" fillId="0" borderId="0" xfId="0" applyFont="1" applyBorder="1"/>
    <xf numFmtId="0" fontId="11" fillId="0" borderId="3" xfId="0" applyFont="1" applyBorder="1"/>
    <xf numFmtId="0" fontId="6" fillId="4" borderId="14" xfId="0" applyFont="1" applyFill="1" applyBorder="1" applyAlignment="1">
      <alignment horizontal="left"/>
    </xf>
    <xf numFmtId="0" fontId="2" fillId="0" borderId="0" xfId="0" applyFont="1"/>
    <xf numFmtId="0" fontId="13" fillId="0" borderId="0" xfId="0" applyFont="1"/>
    <xf numFmtId="0" fontId="13" fillId="0" borderId="0" xfId="0" applyFont="1" applyBorder="1"/>
    <xf numFmtId="0" fontId="14" fillId="3" borderId="8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165" fontId="15" fillId="2" borderId="12" xfId="0" applyNumberFormat="1" applyFont="1" applyFill="1" applyBorder="1" applyAlignment="1"/>
    <xf numFmtId="165" fontId="15" fillId="2" borderId="11" xfId="0" applyNumberFormat="1" applyFont="1" applyFill="1" applyBorder="1" applyAlignment="1"/>
    <xf numFmtId="165" fontId="15" fillId="2" borderId="13" xfId="0" applyNumberFormat="1" applyFont="1" applyFill="1" applyBorder="1" applyAlignment="1"/>
    <xf numFmtId="165" fontId="15" fillId="2" borderId="9" xfId="0" applyNumberFormat="1" applyFont="1" applyFill="1" applyBorder="1" applyAlignment="1"/>
    <xf numFmtId="165" fontId="15" fillId="2" borderId="16" xfId="0" applyNumberFormat="1" applyFont="1" applyFill="1" applyBorder="1" applyAlignment="1"/>
    <xf numFmtId="165" fontId="13" fillId="0" borderId="0" xfId="0" applyNumberFormat="1" applyFont="1" applyBorder="1"/>
    <xf numFmtId="165" fontId="13" fillId="0" borderId="0" xfId="0" applyNumberFormat="1" applyFont="1"/>
    <xf numFmtId="0" fontId="13" fillId="0" borderId="7" xfId="0" applyFont="1" applyBorder="1"/>
    <xf numFmtId="0" fontId="13" fillId="0" borderId="17" xfId="0" applyFont="1" applyBorder="1"/>
    <xf numFmtId="165" fontId="15" fillId="2" borderId="18" xfId="0" applyNumberFormat="1" applyFont="1" applyFill="1" applyBorder="1" applyAlignment="1"/>
    <xf numFmtId="164" fontId="15" fillId="2" borderId="10" xfId="0" applyNumberFormat="1" applyFont="1" applyFill="1" applyBorder="1" applyAlignment="1"/>
    <xf numFmtId="164" fontId="13" fillId="0" borderId="0" xfId="0" applyNumberFormat="1" applyFont="1" applyBorder="1"/>
    <xf numFmtId="0" fontId="14" fillId="4" borderId="6" xfId="0" applyFont="1" applyFill="1" applyBorder="1" applyAlignment="1">
      <alignment horizontal="center"/>
    </xf>
    <xf numFmtId="0" fontId="15" fillId="2" borderId="12" xfId="0" applyFont="1" applyFill="1" applyBorder="1" applyAlignment="1"/>
    <xf numFmtId="0" fontId="15" fillId="2" borderId="20" xfId="0" applyFont="1" applyFill="1" applyBorder="1" applyAlignment="1"/>
    <xf numFmtId="0" fontId="15" fillId="2" borderId="10" xfId="0" applyFont="1" applyFill="1" applyBorder="1" applyAlignment="1"/>
    <xf numFmtId="0" fontId="15" fillId="2" borderId="21" xfId="0" applyFont="1" applyFill="1" applyBorder="1" applyAlignment="1"/>
    <xf numFmtId="1" fontId="14" fillId="4" borderId="7" xfId="0" applyNumberFormat="1" applyFont="1" applyFill="1" applyBorder="1" applyAlignment="1">
      <alignment horizontal="center"/>
    </xf>
    <xf numFmtId="1" fontId="14" fillId="4" borderId="22" xfId="0" applyNumberFormat="1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/>
    <xf numFmtId="165" fontId="15" fillId="2" borderId="10" xfId="0" applyNumberFormat="1" applyFont="1" applyFill="1" applyBorder="1" applyAlignment="1"/>
    <xf numFmtId="0" fontId="13" fillId="0" borderId="0" xfId="0" applyNumberFormat="1" applyFont="1"/>
    <xf numFmtId="0" fontId="13" fillId="0" borderId="4" xfId="0" applyFont="1" applyBorder="1"/>
    <xf numFmtId="0" fontId="13" fillId="0" borderId="3" xfId="0" applyFont="1" applyBorder="1"/>
    <xf numFmtId="0" fontId="16" fillId="0" borderId="0" xfId="0" applyFont="1"/>
    <xf numFmtId="0" fontId="16" fillId="0" borderId="3" xfId="0" applyFont="1" applyBorder="1"/>
    <xf numFmtId="0" fontId="2" fillId="0" borderId="0" xfId="0" applyFont="1" applyBorder="1"/>
    <xf numFmtId="0" fontId="17" fillId="0" borderId="0" xfId="0" applyFont="1" applyBorder="1"/>
    <xf numFmtId="0" fontId="2" fillId="0" borderId="17" xfId="0" applyFont="1" applyBorder="1"/>
    <xf numFmtId="0" fontId="18" fillId="5" borderId="23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8" fillId="5" borderId="25" xfId="0" applyFont="1" applyFill="1" applyBorder="1" applyAlignment="1">
      <alignment horizontal="center"/>
    </xf>
    <xf numFmtId="0" fontId="19" fillId="6" borderId="26" xfId="0" applyFont="1" applyFill="1" applyBorder="1" applyAlignment="1"/>
    <xf numFmtId="0" fontId="12" fillId="6" borderId="0" xfId="0" applyFont="1" applyFill="1" applyBorder="1" applyAlignment="1"/>
    <xf numFmtId="1" fontId="12" fillId="6" borderId="0" xfId="0" applyNumberFormat="1" applyFont="1" applyFill="1" applyBorder="1" applyAlignment="1"/>
    <xf numFmtId="165" fontId="12" fillId="6" borderId="0" xfId="0" applyNumberFormat="1" applyFont="1" applyFill="1" applyBorder="1" applyAlignment="1"/>
    <xf numFmtId="0" fontId="19" fillId="6" borderId="2" xfId="0" applyFont="1" applyFill="1" applyBorder="1" applyAlignment="1"/>
    <xf numFmtId="0" fontId="19" fillId="2" borderId="2" xfId="0" applyFont="1" applyFill="1" applyBorder="1" applyAlignment="1"/>
    <xf numFmtId="0" fontId="12" fillId="2" borderId="0" xfId="0" applyFont="1" applyFill="1" applyBorder="1" applyAlignment="1"/>
    <xf numFmtId="1" fontId="12" fillId="2" borderId="0" xfId="0" applyNumberFormat="1" applyFont="1" applyFill="1" applyBorder="1" applyAlignment="1"/>
    <xf numFmtId="165" fontId="12" fillId="2" borderId="0" xfId="0" applyNumberFormat="1" applyFont="1" applyFill="1" applyBorder="1" applyAlignment="1"/>
    <xf numFmtId="0" fontId="12" fillId="6" borderId="0" xfId="0" applyFont="1" applyFill="1" applyBorder="1" applyAlignment="1">
      <alignment wrapText="1"/>
    </xf>
    <xf numFmtId="0" fontId="19" fillId="2" borderId="1" xfId="0" applyFont="1" applyFill="1" applyBorder="1" applyAlignment="1"/>
    <xf numFmtId="0" fontId="12" fillId="2" borderId="17" xfId="0" applyFont="1" applyFill="1" applyBorder="1" applyAlignment="1"/>
    <xf numFmtId="1" fontId="12" fillId="2" borderId="17" xfId="0" applyNumberFormat="1" applyFont="1" applyFill="1" applyBorder="1" applyAlignment="1"/>
    <xf numFmtId="165" fontId="12" fillId="2" borderId="17" xfId="0" applyNumberFormat="1" applyFont="1" applyFill="1" applyBorder="1" applyAlignment="1"/>
    <xf numFmtId="1" fontId="2" fillId="0" borderId="0" xfId="0" applyNumberFormat="1" applyFont="1" applyBorder="1"/>
    <xf numFmtId="1" fontId="2" fillId="0" borderId="0" xfId="0" applyNumberFormat="1" applyFont="1"/>
    <xf numFmtId="1" fontId="2" fillId="0" borderId="7" xfId="0" applyNumberFormat="1" applyFont="1" applyBorder="1"/>
    <xf numFmtId="0" fontId="12" fillId="6" borderId="5" xfId="0" applyFont="1" applyFill="1" applyBorder="1" applyAlignment="1">
      <alignment horizontal="left"/>
    </xf>
    <xf numFmtId="1" fontId="12" fillId="6" borderId="4" xfId="0" applyNumberFormat="1" applyFont="1" applyFill="1" applyBorder="1" applyAlignment="1"/>
    <xf numFmtId="1" fontId="12" fillId="6" borderId="6" xfId="0" applyNumberFormat="1" applyFont="1" applyFill="1" applyBorder="1" applyAlignment="1"/>
    <xf numFmtId="164" fontId="19" fillId="2" borderId="1" xfId="0" applyNumberFormat="1" applyFont="1" applyFill="1" applyBorder="1" applyAlignment="1">
      <alignment horizontal="left"/>
    </xf>
    <xf numFmtId="164" fontId="12" fillId="2" borderId="17" xfId="0" applyNumberFormat="1" applyFont="1" applyFill="1" applyBorder="1" applyAlignment="1"/>
    <xf numFmtId="164" fontId="12" fillId="2" borderId="27" xfId="0" applyNumberFormat="1" applyFont="1" applyFill="1" applyBorder="1" applyAlignment="1"/>
    <xf numFmtId="0" fontId="2" fillId="0" borderId="7" xfId="0" applyFont="1" applyBorder="1"/>
    <xf numFmtId="0" fontId="12" fillId="6" borderId="4" xfId="0" applyFont="1" applyFill="1" applyBorder="1" applyAlignment="1"/>
    <xf numFmtId="0" fontId="12" fillId="6" borderId="6" xfId="0" applyFont="1" applyFill="1" applyBorder="1" applyAlignment="1"/>
    <xf numFmtId="0" fontId="20" fillId="0" borderId="0" xfId="0" applyFont="1" applyBorder="1"/>
    <xf numFmtId="0" fontId="21" fillId="0" borderId="0" xfId="0" applyFont="1" applyBorder="1"/>
    <xf numFmtId="0" fontId="9" fillId="8" borderId="2" xfId="0" applyFont="1" applyFill="1" applyBorder="1" applyAlignment="1"/>
    <xf numFmtId="165" fontId="5" fillId="8" borderId="11" xfId="0" applyNumberFormat="1" applyFont="1" applyFill="1" applyBorder="1" applyAlignment="1"/>
    <xf numFmtId="165" fontId="15" fillId="8" borderId="11" xfId="0" applyNumberFormat="1" applyFont="1" applyFill="1" applyBorder="1" applyAlignment="1"/>
    <xf numFmtId="165" fontId="5" fillId="8" borderId="12" xfId="0" applyNumberFormat="1" applyFont="1" applyFill="1" applyBorder="1" applyAlignment="1"/>
    <xf numFmtId="165" fontId="15" fillId="8" borderId="12" xfId="0" applyNumberFormat="1" applyFont="1" applyFill="1" applyBorder="1" applyAlignment="1"/>
    <xf numFmtId="0" fontId="12" fillId="8" borderId="5" xfId="0" applyFont="1" applyFill="1" applyBorder="1" applyAlignment="1">
      <alignment horizontal="left"/>
    </xf>
    <xf numFmtId="165" fontId="12" fillId="8" borderId="15" xfId="0" applyNumberFormat="1" applyFont="1" applyFill="1" applyBorder="1" applyAlignment="1"/>
    <xf numFmtId="0" fontId="12" fillId="8" borderId="15" xfId="0" applyFont="1" applyFill="1" applyBorder="1" applyAlignment="1"/>
    <xf numFmtId="1" fontId="12" fillId="8" borderId="15" xfId="0" applyNumberFormat="1" applyFont="1" applyFill="1" applyBorder="1" applyAlignment="1"/>
    <xf numFmtId="0" fontId="5" fillId="8" borderId="11" xfId="0" applyFont="1" applyFill="1" applyBorder="1" applyAlignment="1"/>
    <xf numFmtId="0" fontId="15" fillId="8" borderId="11" xfId="0" applyFont="1" applyFill="1" applyBorder="1" applyAlignment="1"/>
    <xf numFmtId="0" fontId="15" fillId="8" borderId="19" xfId="0" applyFont="1" applyFill="1" applyBorder="1" applyAlignment="1"/>
    <xf numFmtId="0" fontId="5" fillId="8" borderId="12" xfId="0" applyFont="1" applyFill="1" applyBorder="1" applyAlignment="1"/>
    <xf numFmtId="0" fontId="15" fillId="8" borderId="12" xfId="0" applyFont="1" applyFill="1" applyBorder="1" applyAlignment="1"/>
    <xf numFmtId="0" fontId="15" fillId="8" borderId="20" xfId="0" applyFont="1" applyFill="1" applyBorder="1" applyAlignment="1"/>
    <xf numFmtId="0" fontId="14" fillId="4" borderId="28" xfId="0" applyFont="1" applyFill="1" applyBorder="1" applyAlignment="1">
      <alignment horizontal="center"/>
    </xf>
    <xf numFmtId="165" fontId="15" fillId="8" borderId="29" xfId="0" applyNumberFormat="1" applyFont="1" applyFill="1" applyBorder="1" applyAlignment="1"/>
    <xf numFmtId="165" fontId="15" fillId="8" borderId="30" xfId="0" applyNumberFormat="1" applyFont="1" applyFill="1" applyBorder="1" applyAlignment="1"/>
    <xf numFmtId="165" fontId="15" fillId="2" borderId="30" xfId="0" applyNumberFormat="1" applyFont="1" applyFill="1" applyBorder="1" applyAlignment="1"/>
    <xf numFmtId="165" fontId="15" fillId="2" borderId="31" xfId="0" applyNumberFormat="1" applyFont="1" applyFill="1" applyBorder="1" applyAlignment="1"/>
    <xf numFmtId="0" fontId="15" fillId="8" borderId="29" xfId="0" applyFont="1" applyFill="1" applyBorder="1" applyAlignment="1"/>
    <xf numFmtId="0" fontId="15" fillId="8" borderId="30" xfId="0" applyFont="1" applyFill="1" applyBorder="1" applyAlignment="1"/>
    <xf numFmtId="0" fontId="15" fillId="2" borderId="30" xfId="0" applyFont="1" applyFill="1" applyBorder="1" applyAlignment="1"/>
    <xf numFmtId="0" fontId="15" fillId="2" borderId="31" xfId="0" applyFont="1" applyFill="1" applyBorder="1" applyAlignment="1"/>
    <xf numFmtId="0" fontId="0" fillId="0" borderId="32" xfId="0" applyBorder="1"/>
    <xf numFmtId="0" fontId="13" fillId="0" borderId="33" xfId="0" applyFont="1" applyBorder="1"/>
    <xf numFmtId="164" fontId="3" fillId="0" borderId="32" xfId="0" applyNumberFormat="1" applyFont="1" applyBorder="1"/>
    <xf numFmtId="0" fontId="13" fillId="7" borderId="0" xfId="0" applyFont="1" applyFill="1" applyBorder="1"/>
    <xf numFmtId="0" fontId="13" fillId="7" borderId="33" xfId="0" applyFont="1" applyFill="1" applyBorder="1"/>
    <xf numFmtId="0" fontId="9" fillId="8" borderId="5" xfId="0" applyFont="1" applyFill="1" applyBorder="1" applyAlignment="1"/>
    <xf numFmtId="165" fontId="5" fillId="8" borderId="15" xfId="0" applyNumberFormat="1" applyFont="1" applyFill="1" applyBorder="1" applyAlignment="1"/>
    <xf numFmtId="165" fontId="15" fillId="8" borderId="15" xfId="0" applyNumberFormat="1" applyFont="1" applyFill="1" applyBorder="1" applyAlignment="1"/>
    <xf numFmtId="165" fontId="15" fillId="8" borderId="34" xfId="0" applyNumberFormat="1" applyFont="1" applyFill="1" applyBorder="1" applyAlignment="1"/>
    <xf numFmtId="165" fontId="15" fillId="2" borderId="29" xfId="0" applyNumberFormat="1" applyFont="1" applyFill="1" applyBorder="1" applyAlignment="1"/>
    <xf numFmtId="165" fontId="15" fillId="2" borderId="35" xfId="0" applyNumberFormat="1" applyFont="1" applyFill="1" applyBorder="1" applyAlignment="1"/>
    <xf numFmtId="165" fontId="12" fillId="8" borderId="34" xfId="0" applyNumberFormat="1" applyFont="1" applyFill="1" applyBorder="1" applyAlignment="1"/>
    <xf numFmtId="164" fontId="15" fillId="2" borderId="31" xfId="0" applyNumberFormat="1" applyFont="1" applyFill="1" applyBorder="1" applyAlignment="1"/>
    <xf numFmtId="164" fontId="2" fillId="0" borderId="32" xfId="0" applyNumberFormat="1" applyFont="1" applyBorder="1"/>
    <xf numFmtId="0" fontId="12" fillId="8" borderId="34" xfId="0" applyFont="1" applyFill="1" applyBorder="1" applyAlignment="1"/>
    <xf numFmtId="165" fontId="15" fillId="0" borderId="11" xfId="0" applyNumberFormat="1" applyFont="1" applyFill="1" applyBorder="1" applyAlignment="1"/>
    <xf numFmtId="165" fontId="15" fillId="0" borderId="29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CH"/>
              <a:t>DEGRES JOURS 12/20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Publication!#REF!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0B-4456-B91A-9B0829D78613}"/>
            </c:ext>
          </c:extLst>
        </c:ser>
        <c:ser>
          <c:idx val="1"/>
          <c:order val="1"/>
          <c:tx>
            <c:v>Publication!#REF!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40B-4456-B91A-9B0829D78613}"/>
            </c:ext>
          </c:extLst>
        </c:ser>
        <c:ser>
          <c:idx val="2"/>
          <c:order val="2"/>
          <c:tx>
            <c:v>Publication!#REF!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40B-4456-B91A-9B0829D78613}"/>
            </c:ext>
          </c:extLst>
        </c:ser>
        <c:ser>
          <c:idx val="3"/>
          <c:order val="3"/>
          <c:tx>
            <c:v>Publication!#REF!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40B-4456-B91A-9B0829D78613}"/>
            </c:ext>
          </c:extLst>
        </c:ser>
        <c:ser>
          <c:idx val="4"/>
          <c:order val="4"/>
          <c:tx>
            <c:v>Publication!#REF!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240B-4456-B91A-9B0829D78613}"/>
            </c:ext>
          </c:extLst>
        </c:ser>
        <c:ser>
          <c:idx val="5"/>
          <c:order val="5"/>
          <c:tx>
            <c:v>Publication!#REF!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240B-4456-B91A-9B0829D78613}"/>
            </c:ext>
          </c:extLst>
        </c:ser>
        <c:ser>
          <c:idx val="6"/>
          <c:order val="6"/>
          <c:tx>
            <c:v>Publication!#REF!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240B-4456-B91A-9B0829D78613}"/>
            </c:ext>
          </c:extLst>
        </c:ser>
        <c:ser>
          <c:idx val="7"/>
          <c:order val="7"/>
          <c:tx>
            <c:v>Publication!#REF!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240B-4456-B91A-9B0829D78613}"/>
            </c:ext>
          </c:extLst>
        </c:ser>
        <c:ser>
          <c:idx val="8"/>
          <c:order val="8"/>
          <c:tx>
            <c:v>Publication!#REF!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Publication!#REF!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240B-4456-B91A-9B0829D78613}"/>
            </c:ext>
          </c:extLst>
        </c:ser>
        <c:ser>
          <c:idx val="9"/>
          <c:order val="9"/>
          <c:tx>
            <c:strRef>
              <c:f>'Saisie12-20'!$A$9</c:f>
              <c:strCache>
                <c:ptCount val="1"/>
                <c:pt idx="0">
                  <c:v>MOIS / ANNEES</c:v>
                </c:pt>
              </c:strCache>
            </c:strRef>
          </c:tx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val>
            <c:numRef>
              <c:f>'Saisie12-20'!$A$10:$A$21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240B-4456-B91A-9B0829D78613}"/>
            </c:ext>
          </c:extLst>
        </c:ser>
        <c:ser>
          <c:idx val="10"/>
          <c:order val="10"/>
          <c:tx>
            <c:v>'Saisie12-20'!#REF!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val>
            <c:numRef>
              <c:f>'Saisie12-20'!#REF!</c:f>
              <c:numCache>
                <c:formatCode>General</c:formatCode>
                <c:ptCount val="12"/>
                <c:pt idx="0">
                  <c:v>609</c:v>
                </c:pt>
                <c:pt idx="1">
                  <c:v>496</c:v>
                </c:pt>
                <c:pt idx="2">
                  <c:v>408</c:v>
                </c:pt>
                <c:pt idx="3">
                  <c:v>270</c:v>
                </c:pt>
                <c:pt idx="4">
                  <c:v>39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17</c:v>
                </c:pt>
                <c:pt idx="9">
                  <c:v>268</c:v>
                </c:pt>
                <c:pt idx="10">
                  <c:v>383</c:v>
                </c:pt>
                <c:pt idx="11">
                  <c:v>539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A-240B-4456-B91A-9B0829D78613}"/>
            </c:ext>
          </c:extLst>
        </c:ser>
        <c:ser>
          <c:idx val="11"/>
          <c:order val="11"/>
          <c:tx>
            <c:strRef>
              <c:f>'Saisie12-20'!$B$9</c:f>
              <c:strCache>
                <c:ptCount val="1"/>
                <c:pt idx="0">
                  <c:v>1993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val>
            <c:numRef>
              <c:f>'Saisie12-20'!$B$10:$B$21</c:f>
              <c:numCache>
                <c:formatCode>General</c:formatCode>
                <c:ptCount val="12"/>
                <c:pt idx="0">
                  <c:v>516</c:v>
                </c:pt>
                <c:pt idx="1">
                  <c:v>536</c:v>
                </c:pt>
                <c:pt idx="2">
                  <c:v>438</c:v>
                </c:pt>
                <c:pt idx="3">
                  <c:v>214</c:v>
                </c:pt>
                <c:pt idx="4">
                  <c:v>17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61</c:v>
                </c:pt>
                <c:pt idx="9">
                  <c:v>321</c:v>
                </c:pt>
                <c:pt idx="10">
                  <c:v>482</c:v>
                </c:pt>
                <c:pt idx="11">
                  <c:v>468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B-240B-4456-B91A-9B0829D78613}"/>
            </c:ext>
          </c:extLst>
        </c:ser>
        <c:ser>
          <c:idx val="12"/>
          <c:order val="12"/>
          <c:tx>
            <c:strRef>
              <c:f>'Saisie12-20'!$C$9</c:f>
              <c:strCache>
                <c:ptCount val="1"/>
                <c:pt idx="0">
                  <c:v>1994</c:v>
                </c:pt>
              </c:strCache>
            </c:strRef>
          </c:tx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val>
            <c:numRef>
              <c:f>'Saisie12-20'!$C$10:$C$21</c:f>
              <c:numCache>
                <c:formatCode>General</c:formatCode>
                <c:ptCount val="12"/>
                <c:pt idx="0">
                  <c:v>511</c:v>
                </c:pt>
                <c:pt idx="1">
                  <c:v>450</c:v>
                </c:pt>
                <c:pt idx="2">
                  <c:v>278</c:v>
                </c:pt>
                <c:pt idx="3">
                  <c:v>329</c:v>
                </c:pt>
                <c:pt idx="4">
                  <c:v>25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60</c:v>
                </c:pt>
                <c:pt idx="9">
                  <c:v>207</c:v>
                </c:pt>
                <c:pt idx="10">
                  <c:v>331</c:v>
                </c:pt>
                <c:pt idx="11">
                  <c:v>471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240B-4456-B91A-9B0829D78613}"/>
            </c:ext>
          </c:extLst>
        </c:ser>
        <c:ser>
          <c:idx val="13"/>
          <c:order val="13"/>
          <c:tx>
            <c:strRef>
              <c:f>'Saisie12-20'!$D$9</c:f>
              <c:strCache>
                <c:ptCount val="1"/>
                <c:pt idx="0">
                  <c:v>1995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val>
            <c:numRef>
              <c:f>'Saisie12-20'!$D$10:$D$21</c:f>
              <c:numCache>
                <c:formatCode>General</c:formatCode>
                <c:ptCount val="12"/>
                <c:pt idx="0">
                  <c:v>565</c:v>
                </c:pt>
                <c:pt idx="1">
                  <c:v>393</c:v>
                </c:pt>
                <c:pt idx="2">
                  <c:v>461</c:v>
                </c:pt>
                <c:pt idx="3">
                  <c:v>250</c:v>
                </c:pt>
                <c:pt idx="4">
                  <c:v>77</c:v>
                </c:pt>
                <c:pt idx="5">
                  <c:v>25</c:v>
                </c:pt>
                <c:pt idx="6">
                  <c:v>0</c:v>
                </c:pt>
                <c:pt idx="7">
                  <c:v>0</c:v>
                </c:pt>
                <c:pt idx="8">
                  <c:v>42</c:v>
                </c:pt>
                <c:pt idx="9">
                  <c:v>56</c:v>
                </c:pt>
                <c:pt idx="10">
                  <c:v>423</c:v>
                </c:pt>
                <c:pt idx="11">
                  <c:v>542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Publication!#REF!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D-240B-4456-B91A-9B0829D78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969632"/>
        <c:axId val="1"/>
      </c:lineChart>
      <c:catAx>
        <c:axId val="44196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CH"/>
                  <a:t>DEGRES JOURS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elv"/>
                <a:ea typeface="Helv"/>
                <a:cs typeface="Helv"/>
              </a:defRPr>
            </a:pPr>
            <a:endParaRPr lang="fr-FR"/>
          </a:p>
        </c:txPr>
        <c:crossAx val="44196963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Helv"/>
              <a:ea typeface="Helv"/>
              <a:cs typeface="Helv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"/>
          <a:ea typeface="Helv"/>
          <a:cs typeface="Helv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0</xdr:rowOff>
    </xdr:from>
    <xdr:to>
      <xdr:col>3</xdr:col>
      <xdr:colOff>215900</xdr:colOff>
      <xdr:row>112</xdr:row>
      <xdr:rowOff>0</xdr:rowOff>
    </xdr:to>
    <xdr:graphicFrame macro="">
      <xdr:nvGraphicFramePr>
        <xdr:cNvPr id="1278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32"/>
  <sheetViews>
    <sheetView topLeftCell="A3" zoomScale="90" zoomScaleNormal="90" workbookViewId="0">
      <pane xSplit="1" topLeftCell="O1" activePane="topRight" state="frozenSplit"/>
      <selection pane="topRight" activeCell="AI26" sqref="AI26"/>
    </sheetView>
  </sheetViews>
  <sheetFormatPr baseColWidth="10" defaultColWidth="11.453125" defaultRowHeight="13" x14ac:dyDescent="0.35"/>
  <cols>
    <col min="1" max="1" width="28.81640625" style="32" customWidth="1"/>
    <col min="2" max="9" width="6.1796875" style="32" bestFit="1" customWidth="1"/>
    <col min="10" max="12" width="7.1796875" style="32" bestFit="1" customWidth="1"/>
    <col min="13" max="13" width="6.1796875" style="32" bestFit="1" customWidth="1"/>
    <col min="14" max="24" width="7.1796875" style="32" bestFit="1" customWidth="1"/>
    <col min="25" max="25" width="6.1796875" style="32" bestFit="1" customWidth="1"/>
    <col min="26" max="28" width="7.1796875" style="32" bestFit="1" customWidth="1"/>
    <col min="29" max="33" width="6.1796875" style="32" bestFit="1" customWidth="1"/>
    <col min="34" max="34" width="6.26953125" style="32" customWidth="1"/>
    <col min="35" max="16384" width="11.453125" style="32"/>
  </cols>
  <sheetData>
    <row r="3" spans="1:34" x14ac:dyDescent="0.3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5" spans="1:34" x14ac:dyDescent="0.35">
      <c r="A5" s="67" t="s">
        <v>23</v>
      </c>
    </row>
    <row r="6" spans="1:34" x14ac:dyDescent="0.35">
      <c r="A6" s="66"/>
      <c r="G6" s="66"/>
    </row>
    <row r="7" spans="1:34" x14ac:dyDescent="0.35">
      <c r="A7" s="66"/>
    </row>
    <row r="8" spans="1:34" ht="13.5" thickBot="1" x14ac:dyDescent="0.4">
      <c r="A8" s="66"/>
      <c r="O8" s="68"/>
    </row>
    <row r="9" spans="1:34" x14ac:dyDescent="0.35">
      <c r="A9" s="69" t="s">
        <v>0</v>
      </c>
      <c r="B9" s="70">
        <v>1993</v>
      </c>
      <c r="C9" s="70">
        <v>1994</v>
      </c>
      <c r="D9" s="70">
        <v>1995</v>
      </c>
      <c r="E9" s="70">
        <v>1996</v>
      </c>
      <c r="F9" s="70">
        <v>1997</v>
      </c>
      <c r="G9" s="70">
        <v>1998</v>
      </c>
      <c r="H9" s="70">
        <v>1999</v>
      </c>
      <c r="I9" s="70">
        <v>2000</v>
      </c>
      <c r="J9" s="70">
        <v>2001</v>
      </c>
      <c r="K9" s="70">
        <v>2002</v>
      </c>
      <c r="L9" s="70">
        <v>2003</v>
      </c>
      <c r="M9" s="70">
        <v>2004</v>
      </c>
      <c r="N9" s="70">
        <v>2005</v>
      </c>
      <c r="O9" s="71">
        <v>2006</v>
      </c>
      <c r="P9" s="70">
        <v>2007</v>
      </c>
      <c r="Q9" s="70">
        <v>2008</v>
      </c>
      <c r="R9" s="70">
        <v>2009</v>
      </c>
      <c r="S9" s="72">
        <v>2010</v>
      </c>
      <c r="T9" s="72">
        <v>2011</v>
      </c>
      <c r="U9" s="72">
        <v>2012</v>
      </c>
      <c r="V9" s="73">
        <v>2013</v>
      </c>
      <c r="W9" s="73">
        <v>2014</v>
      </c>
      <c r="X9" s="73">
        <v>2015</v>
      </c>
      <c r="Y9" s="73">
        <v>2016</v>
      </c>
      <c r="Z9" s="73">
        <v>2017</v>
      </c>
      <c r="AA9" s="73">
        <v>2018</v>
      </c>
      <c r="AB9" s="73">
        <v>2019</v>
      </c>
      <c r="AC9" s="73">
        <v>2020</v>
      </c>
      <c r="AD9" s="73">
        <v>2021</v>
      </c>
      <c r="AE9" s="73">
        <v>2022</v>
      </c>
      <c r="AF9" s="73">
        <v>2023</v>
      </c>
      <c r="AG9" s="73">
        <v>2024</v>
      </c>
      <c r="AH9" s="73">
        <v>2025</v>
      </c>
    </row>
    <row r="10" spans="1:34" x14ac:dyDescent="0.35">
      <c r="A10" s="74" t="s">
        <v>1</v>
      </c>
      <c r="B10" s="75">
        <v>516</v>
      </c>
      <c r="C10" s="75">
        <v>511</v>
      </c>
      <c r="D10" s="75">
        <v>565</v>
      </c>
      <c r="E10" s="75">
        <v>535</v>
      </c>
      <c r="F10" s="75">
        <v>599</v>
      </c>
      <c r="G10" s="75">
        <v>521</v>
      </c>
      <c r="H10" s="75">
        <v>539</v>
      </c>
      <c r="I10" s="75">
        <v>579</v>
      </c>
      <c r="J10" s="75">
        <v>515</v>
      </c>
      <c r="K10" s="75">
        <v>577</v>
      </c>
      <c r="L10" s="76">
        <v>562</v>
      </c>
      <c r="M10" s="76">
        <v>535.20000000000005</v>
      </c>
      <c r="N10" s="76">
        <v>579</v>
      </c>
      <c r="O10" s="77">
        <v>611.4</v>
      </c>
      <c r="P10" s="77">
        <v>487.2</v>
      </c>
      <c r="Q10" s="77">
        <v>503.6</v>
      </c>
      <c r="R10" s="77">
        <v>627.6</v>
      </c>
      <c r="S10" s="77">
        <v>631.9</v>
      </c>
      <c r="T10" s="77">
        <v>542</v>
      </c>
      <c r="U10" s="77">
        <v>529.5</v>
      </c>
      <c r="V10" s="77">
        <v>579.6</v>
      </c>
      <c r="W10" s="77">
        <v>492.7</v>
      </c>
      <c r="X10" s="77">
        <v>539.6</v>
      </c>
      <c r="Y10" s="77">
        <v>491</v>
      </c>
      <c r="Z10" s="77">
        <v>655.8</v>
      </c>
      <c r="AA10" s="77">
        <v>434.1</v>
      </c>
      <c r="AB10" s="77">
        <v>564.79999999999995</v>
      </c>
      <c r="AC10" s="77">
        <v>522.5</v>
      </c>
      <c r="AD10" s="77">
        <v>547.79999999999995</v>
      </c>
      <c r="AE10" s="77">
        <v>558.29999999999995</v>
      </c>
      <c r="AF10" s="77">
        <v>490.9</v>
      </c>
      <c r="AG10" s="77">
        <v>504.1</v>
      </c>
      <c r="AH10" s="77">
        <v>487.1</v>
      </c>
    </row>
    <row r="11" spans="1:34" x14ac:dyDescent="0.35">
      <c r="A11" s="78" t="s">
        <v>2</v>
      </c>
      <c r="B11" s="75">
        <v>536</v>
      </c>
      <c r="C11" s="75">
        <v>450</v>
      </c>
      <c r="D11" s="75">
        <v>393</v>
      </c>
      <c r="E11" s="75">
        <v>536</v>
      </c>
      <c r="F11" s="75">
        <v>415</v>
      </c>
      <c r="G11" s="75">
        <v>448</v>
      </c>
      <c r="H11" s="75">
        <v>511</v>
      </c>
      <c r="I11" s="75">
        <v>437</v>
      </c>
      <c r="J11" s="75">
        <v>424</v>
      </c>
      <c r="K11" s="75">
        <v>383</v>
      </c>
      <c r="L11" s="76">
        <v>550</v>
      </c>
      <c r="M11" s="76">
        <v>480</v>
      </c>
      <c r="N11" s="76">
        <v>545</v>
      </c>
      <c r="O11" s="77">
        <v>520.6</v>
      </c>
      <c r="P11" s="77">
        <v>403</v>
      </c>
      <c r="Q11" s="77">
        <v>466.4</v>
      </c>
      <c r="R11" s="77">
        <v>510.2</v>
      </c>
      <c r="S11" s="77">
        <v>504.1</v>
      </c>
      <c r="T11" s="77">
        <v>473</v>
      </c>
      <c r="U11" s="77">
        <v>640.1</v>
      </c>
      <c r="V11" s="77">
        <v>549.29999999999995</v>
      </c>
      <c r="W11" s="77">
        <v>426</v>
      </c>
      <c r="X11" s="77">
        <v>513.4</v>
      </c>
      <c r="Y11" s="77">
        <v>435.6</v>
      </c>
      <c r="Z11" s="77">
        <v>425.8</v>
      </c>
      <c r="AA11" s="77">
        <v>525.79999999999995</v>
      </c>
      <c r="AB11" s="77">
        <v>451.5</v>
      </c>
      <c r="AC11" s="77">
        <v>360.2</v>
      </c>
      <c r="AD11" s="77">
        <v>404.7</v>
      </c>
      <c r="AE11" s="77">
        <v>418.2</v>
      </c>
      <c r="AF11" s="77">
        <v>453.3</v>
      </c>
      <c r="AG11" s="77">
        <v>382.5</v>
      </c>
      <c r="AH11" s="77"/>
    </row>
    <row r="12" spans="1:34" x14ac:dyDescent="0.35">
      <c r="A12" s="79" t="s">
        <v>3</v>
      </c>
      <c r="B12" s="80">
        <v>438</v>
      </c>
      <c r="C12" s="80">
        <v>278</v>
      </c>
      <c r="D12" s="80">
        <v>461</v>
      </c>
      <c r="E12" s="80">
        <v>465</v>
      </c>
      <c r="F12" s="80">
        <v>368</v>
      </c>
      <c r="G12" s="80">
        <v>380</v>
      </c>
      <c r="H12" s="80">
        <v>399</v>
      </c>
      <c r="I12" s="80">
        <v>399</v>
      </c>
      <c r="J12" s="80">
        <v>327</v>
      </c>
      <c r="K12" s="80">
        <v>359</v>
      </c>
      <c r="L12" s="81">
        <v>323</v>
      </c>
      <c r="M12" s="81">
        <v>426</v>
      </c>
      <c r="N12" s="81">
        <v>372.7</v>
      </c>
      <c r="O12" s="82">
        <v>447.4</v>
      </c>
      <c r="P12" s="82">
        <v>412.2</v>
      </c>
      <c r="Q12" s="82">
        <v>433</v>
      </c>
      <c r="R12" s="82">
        <v>424.4</v>
      </c>
      <c r="S12" s="82">
        <v>425.6</v>
      </c>
      <c r="T12" s="82">
        <v>395</v>
      </c>
      <c r="U12" s="82">
        <v>339.6</v>
      </c>
      <c r="V12" s="82">
        <v>490.3</v>
      </c>
      <c r="W12" s="82">
        <v>349.3</v>
      </c>
      <c r="X12" s="82">
        <v>385.2</v>
      </c>
      <c r="Y12" s="82">
        <v>428.8</v>
      </c>
      <c r="Z12" s="82">
        <v>320.10000000000002</v>
      </c>
      <c r="AA12" s="82">
        <v>454.90000000000003</v>
      </c>
      <c r="AB12" s="82">
        <v>359.3</v>
      </c>
      <c r="AC12" s="82">
        <v>390.7</v>
      </c>
      <c r="AD12" s="82">
        <v>405.4</v>
      </c>
      <c r="AE12" s="82">
        <v>384.2</v>
      </c>
      <c r="AF12" s="82">
        <v>318.10000000000002</v>
      </c>
      <c r="AG12" s="82">
        <v>314.89999999999998</v>
      </c>
      <c r="AH12" s="82"/>
    </row>
    <row r="13" spans="1:34" x14ac:dyDescent="0.35">
      <c r="A13" s="79" t="s">
        <v>4</v>
      </c>
      <c r="B13" s="80">
        <v>214</v>
      </c>
      <c r="C13" s="80">
        <v>329</v>
      </c>
      <c r="D13" s="80">
        <v>250</v>
      </c>
      <c r="E13" s="80">
        <v>219</v>
      </c>
      <c r="F13" s="80">
        <v>267</v>
      </c>
      <c r="G13" s="80">
        <v>264</v>
      </c>
      <c r="H13" s="80">
        <v>261</v>
      </c>
      <c r="I13" s="80">
        <v>234</v>
      </c>
      <c r="J13" s="80">
        <v>305</v>
      </c>
      <c r="K13" s="80">
        <v>241</v>
      </c>
      <c r="L13" s="81">
        <v>179</v>
      </c>
      <c r="M13" s="81">
        <v>212.3</v>
      </c>
      <c r="N13" s="81">
        <v>241.8</v>
      </c>
      <c r="O13" s="82">
        <v>231.6</v>
      </c>
      <c r="P13" s="82">
        <v>83.9</v>
      </c>
      <c r="Q13" s="82">
        <v>284.2</v>
      </c>
      <c r="R13" s="82">
        <v>110</v>
      </c>
      <c r="S13" s="82">
        <v>199</v>
      </c>
      <c r="T13" s="82">
        <v>105</v>
      </c>
      <c r="U13" s="82">
        <v>267.10000000000002</v>
      </c>
      <c r="V13" s="82">
        <v>248</v>
      </c>
      <c r="W13" s="82">
        <v>143.6</v>
      </c>
      <c r="X13" s="82">
        <v>154.6</v>
      </c>
      <c r="Y13" s="82">
        <v>263.3</v>
      </c>
      <c r="Z13" s="82">
        <v>216.8</v>
      </c>
      <c r="AA13" s="82">
        <v>109.8</v>
      </c>
      <c r="AB13" s="82">
        <v>250.6</v>
      </c>
      <c r="AC13" s="82">
        <v>94.6</v>
      </c>
      <c r="AD13" s="82">
        <v>273.60000000000002</v>
      </c>
      <c r="AE13" s="82">
        <v>217.7</v>
      </c>
      <c r="AF13" s="82">
        <v>281.8</v>
      </c>
      <c r="AG13" s="82">
        <v>221.5</v>
      </c>
      <c r="AH13" s="82"/>
    </row>
    <row r="14" spans="1:34" x14ac:dyDescent="0.35">
      <c r="A14" s="78" t="s">
        <v>5</v>
      </c>
      <c r="B14" s="75">
        <v>17</v>
      </c>
      <c r="C14" s="75">
        <v>25</v>
      </c>
      <c r="D14" s="75">
        <v>77</v>
      </c>
      <c r="E14" s="75">
        <v>110</v>
      </c>
      <c r="F14" s="75">
        <v>53</v>
      </c>
      <c r="G14" s="75">
        <v>17</v>
      </c>
      <c r="H14" s="75">
        <v>8</v>
      </c>
      <c r="I14" s="75">
        <v>0</v>
      </c>
      <c r="J14" s="75">
        <v>16.3</v>
      </c>
      <c r="K14" s="75">
        <v>94.4</v>
      </c>
      <c r="L14" s="76">
        <v>27.5</v>
      </c>
      <c r="M14" s="76">
        <v>76.3</v>
      </c>
      <c r="N14" s="76">
        <v>77</v>
      </c>
      <c r="O14" s="77">
        <v>62.6</v>
      </c>
      <c r="P14" s="77">
        <v>72.2</v>
      </c>
      <c r="Q14" s="77">
        <v>8.5</v>
      </c>
      <c r="R14" s="77">
        <v>9.3000000000000007</v>
      </c>
      <c r="S14" s="77">
        <v>151.5</v>
      </c>
      <c r="T14" s="77">
        <v>43</v>
      </c>
      <c r="U14" s="77">
        <v>56.2</v>
      </c>
      <c r="V14" s="77">
        <v>196.3</v>
      </c>
      <c r="W14" s="77">
        <v>79.599999999999994</v>
      </c>
      <c r="X14" s="77">
        <v>30.2</v>
      </c>
      <c r="Y14" s="77">
        <v>123.4</v>
      </c>
      <c r="Z14" s="77">
        <v>110.5</v>
      </c>
      <c r="AA14" s="77">
        <v>53.4</v>
      </c>
      <c r="AB14" s="77">
        <v>148.1</v>
      </c>
      <c r="AC14" s="77">
        <v>29.7</v>
      </c>
      <c r="AD14" s="77">
        <v>171.6</v>
      </c>
      <c r="AE14" s="77">
        <v>16.8</v>
      </c>
      <c r="AF14" s="77">
        <v>0</v>
      </c>
      <c r="AG14" s="77">
        <v>53.5</v>
      </c>
      <c r="AH14" s="77"/>
    </row>
    <row r="15" spans="1:34" x14ac:dyDescent="0.35">
      <c r="A15" s="78" t="s">
        <v>6</v>
      </c>
      <c r="B15" s="75">
        <v>8</v>
      </c>
      <c r="C15" s="75">
        <v>26</v>
      </c>
      <c r="D15" s="75">
        <v>25</v>
      </c>
      <c r="E15" s="75">
        <v>0</v>
      </c>
      <c r="F15" s="75">
        <v>10</v>
      </c>
      <c r="G15" s="75">
        <v>9</v>
      </c>
      <c r="H15" s="75">
        <v>0</v>
      </c>
      <c r="I15" s="75">
        <v>0</v>
      </c>
      <c r="J15" s="75">
        <v>9</v>
      </c>
      <c r="K15" s="75">
        <v>0</v>
      </c>
      <c r="L15" s="76">
        <v>0</v>
      </c>
      <c r="M15" s="76">
        <v>0</v>
      </c>
      <c r="N15" s="76">
        <v>0</v>
      </c>
      <c r="O15" s="77">
        <v>20</v>
      </c>
      <c r="P15" s="77">
        <v>0</v>
      </c>
      <c r="Q15" s="77">
        <v>0</v>
      </c>
      <c r="R15" s="77">
        <v>0</v>
      </c>
      <c r="S15" s="77">
        <v>8</v>
      </c>
      <c r="T15" s="77">
        <v>9</v>
      </c>
      <c r="U15" s="77">
        <v>0</v>
      </c>
      <c r="V15" s="77">
        <v>8.1999999999999993</v>
      </c>
      <c r="W15" s="77">
        <v>0</v>
      </c>
      <c r="X15" s="77">
        <v>0</v>
      </c>
      <c r="Y15" s="77">
        <v>0</v>
      </c>
      <c r="Z15" s="77">
        <v>0</v>
      </c>
      <c r="AA15" s="77">
        <v>0</v>
      </c>
      <c r="AB15" s="77">
        <v>0</v>
      </c>
      <c r="AC15" s="77">
        <v>0</v>
      </c>
      <c r="AD15" s="77">
        <v>0</v>
      </c>
      <c r="AE15" s="77">
        <v>0</v>
      </c>
      <c r="AF15" s="77">
        <v>0</v>
      </c>
      <c r="AG15" s="77">
        <v>0</v>
      </c>
      <c r="AH15" s="77"/>
    </row>
    <row r="16" spans="1:34" x14ac:dyDescent="0.35">
      <c r="A16" s="79" t="s">
        <v>7</v>
      </c>
      <c r="B16" s="80">
        <v>0</v>
      </c>
      <c r="C16" s="80">
        <v>0</v>
      </c>
      <c r="D16" s="80">
        <v>0</v>
      </c>
      <c r="E16" s="80">
        <v>0</v>
      </c>
      <c r="F16" s="80">
        <v>0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1">
        <v>0</v>
      </c>
      <c r="M16" s="81">
        <v>0</v>
      </c>
      <c r="N16" s="81">
        <v>0</v>
      </c>
      <c r="O16" s="82">
        <v>0</v>
      </c>
      <c r="P16" s="82">
        <v>0</v>
      </c>
      <c r="Q16" s="82">
        <v>0</v>
      </c>
      <c r="R16" s="82">
        <v>0</v>
      </c>
      <c r="S16" s="82">
        <v>0</v>
      </c>
      <c r="T16" s="82">
        <v>0</v>
      </c>
      <c r="U16" s="82">
        <v>0</v>
      </c>
      <c r="V16" s="82">
        <v>0</v>
      </c>
      <c r="W16" s="82">
        <v>0</v>
      </c>
      <c r="X16" s="82">
        <v>0</v>
      </c>
      <c r="Y16" s="82">
        <v>0</v>
      </c>
      <c r="Z16" s="82">
        <v>0</v>
      </c>
      <c r="AA16" s="82">
        <v>0</v>
      </c>
      <c r="AB16" s="82">
        <v>0</v>
      </c>
      <c r="AC16" s="82">
        <v>0</v>
      </c>
      <c r="AD16" s="82">
        <v>0</v>
      </c>
      <c r="AE16" s="82">
        <v>0</v>
      </c>
      <c r="AF16" s="82">
        <v>0</v>
      </c>
      <c r="AG16" s="82">
        <v>0</v>
      </c>
      <c r="AH16" s="82"/>
    </row>
    <row r="17" spans="1:34" x14ac:dyDescent="0.35">
      <c r="A17" s="79" t="s">
        <v>8</v>
      </c>
      <c r="B17" s="80">
        <v>0</v>
      </c>
      <c r="C17" s="80">
        <v>0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1">
        <v>0</v>
      </c>
      <c r="M17" s="81">
        <v>0</v>
      </c>
      <c r="N17" s="81">
        <v>0</v>
      </c>
      <c r="O17" s="82">
        <v>0</v>
      </c>
      <c r="P17" s="82">
        <v>0</v>
      </c>
      <c r="Q17" s="82">
        <v>0</v>
      </c>
      <c r="R17" s="82">
        <v>0</v>
      </c>
      <c r="S17" s="82">
        <v>0</v>
      </c>
      <c r="T17" s="82">
        <v>0</v>
      </c>
      <c r="U17" s="82">
        <v>0</v>
      </c>
      <c r="V17" s="82">
        <v>0</v>
      </c>
      <c r="W17" s="82">
        <v>0</v>
      </c>
      <c r="X17" s="82">
        <v>0</v>
      </c>
      <c r="Y17" s="82">
        <v>0</v>
      </c>
      <c r="Z17" s="82">
        <v>0</v>
      </c>
      <c r="AA17" s="82">
        <v>0</v>
      </c>
      <c r="AB17" s="82">
        <v>0</v>
      </c>
      <c r="AC17" s="82">
        <v>0</v>
      </c>
      <c r="AD17" s="82">
        <v>0</v>
      </c>
      <c r="AE17" s="82">
        <v>0</v>
      </c>
      <c r="AF17" s="82">
        <v>0</v>
      </c>
      <c r="AG17" s="82">
        <v>0</v>
      </c>
      <c r="AH17" s="82"/>
    </row>
    <row r="18" spans="1:34" x14ac:dyDescent="0.35">
      <c r="A18" s="78" t="s">
        <v>9</v>
      </c>
      <c r="B18" s="75">
        <v>61</v>
      </c>
      <c r="C18" s="75">
        <v>60</v>
      </c>
      <c r="D18" s="75">
        <v>42</v>
      </c>
      <c r="E18" s="75">
        <v>89</v>
      </c>
      <c r="F18" s="75">
        <v>0</v>
      </c>
      <c r="G18" s="75">
        <v>46</v>
      </c>
      <c r="H18" s="75">
        <v>0</v>
      </c>
      <c r="I18" s="75">
        <v>0</v>
      </c>
      <c r="J18" s="83">
        <v>74</v>
      </c>
      <c r="K18" s="83">
        <v>71</v>
      </c>
      <c r="L18" s="76">
        <v>0</v>
      </c>
      <c r="M18" s="76">
        <v>17.3</v>
      </c>
      <c r="N18" s="76">
        <v>34.9</v>
      </c>
      <c r="O18" s="77">
        <v>0</v>
      </c>
      <c r="P18" s="77">
        <v>47.8</v>
      </c>
      <c r="Q18" s="77">
        <v>101.3</v>
      </c>
      <c r="R18" s="77">
        <v>0</v>
      </c>
      <c r="S18" s="77">
        <v>52</v>
      </c>
      <c r="T18" s="77">
        <v>9</v>
      </c>
      <c r="U18" s="77">
        <v>26</v>
      </c>
      <c r="V18" s="77">
        <v>8.4</v>
      </c>
      <c r="W18" s="77">
        <v>0</v>
      </c>
      <c r="X18" s="77">
        <v>27.5</v>
      </c>
      <c r="Y18" s="77">
        <v>0</v>
      </c>
      <c r="Z18" s="77">
        <v>65.400000000000006</v>
      </c>
      <c r="AA18" s="77">
        <v>0</v>
      </c>
      <c r="AB18" s="77">
        <v>0</v>
      </c>
      <c r="AC18" s="77">
        <v>52.4</v>
      </c>
      <c r="AD18" s="77">
        <v>8.1999999999999993</v>
      </c>
      <c r="AE18" s="77">
        <v>52</v>
      </c>
      <c r="AF18" s="77">
        <v>0</v>
      </c>
      <c r="AG18" s="77">
        <v>47.3</v>
      </c>
      <c r="AH18" s="77"/>
    </row>
    <row r="19" spans="1:34" x14ac:dyDescent="0.35">
      <c r="A19" s="78" t="s">
        <v>10</v>
      </c>
      <c r="B19" s="75">
        <v>321</v>
      </c>
      <c r="C19" s="75">
        <v>207</v>
      </c>
      <c r="D19" s="75">
        <v>56</v>
      </c>
      <c r="E19" s="75">
        <v>241</v>
      </c>
      <c r="F19" s="75">
        <v>226</v>
      </c>
      <c r="G19" s="75">
        <v>188</v>
      </c>
      <c r="H19" s="75">
        <v>194</v>
      </c>
      <c r="I19" s="75">
        <v>136</v>
      </c>
      <c r="J19" s="75">
        <v>52</v>
      </c>
      <c r="K19" s="75">
        <v>163</v>
      </c>
      <c r="L19" s="76">
        <v>306.7</v>
      </c>
      <c r="M19" s="76">
        <v>115.8</v>
      </c>
      <c r="N19" s="76">
        <v>172.8</v>
      </c>
      <c r="O19" s="77">
        <v>69.5</v>
      </c>
      <c r="P19" s="77">
        <v>228.7</v>
      </c>
      <c r="Q19" s="77">
        <v>185.9</v>
      </c>
      <c r="R19" s="77">
        <v>239.3</v>
      </c>
      <c r="S19" s="77">
        <v>242</v>
      </c>
      <c r="T19" s="77">
        <v>209</v>
      </c>
      <c r="U19" s="77">
        <v>174.6</v>
      </c>
      <c r="V19" s="77">
        <v>114.9</v>
      </c>
      <c r="W19" s="77">
        <v>103.4</v>
      </c>
      <c r="X19" s="77">
        <v>266.5</v>
      </c>
      <c r="Y19" s="77">
        <v>273</v>
      </c>
      <c r="Z19" s="77">
        <v>135.1</v>
      </c>
      <c r="AA19" s="77">
        <v>131.4</v>
      </c>
      <c r="AB19" s="77">
        <v>79.7</v>
      </c>
      <c r="AC19" s="77">
        <v>279.89999999999998</v>
      </c>
      <c r="AD19" s="77">
        <v>301.8</v>
      </c>
      <c r="AE19" s="77">
        <v>9</v>
      </c>
      <c r="AF19" s="77">
        <v>57</v>
      </c>
      <c r="AG19" s="77">
        <v>102.1</v>
      </c>
      <c r="AH19" s="77"/>
    </row>
    <row r="20" spans="1:34" x14ac:dyDescent="0.35">
      <c r="A20" s="79" t="s">
        <v>11</v>
      </c>
      <c r="B20" s="80">
        <v>482</v>
      </c>
      <c r="C20" s="80">
        <v>331</v>
      </c>
      <c r="D20" s="80">
        <v>423</v>
      </c>
      <c r="E20" s="80">
        <v>425</v>
      </c>
      <c r="F20" s="80">
        <v>416</v>
      </c>
      <c r="G20" s="80">
        <v>491</v>
      </c>
      <c r="H20" s="80">
        <v>446</v>
      </c>
      <c r="I20" s="80">
        <v>374</v>
      </c>
      <c r="J20" s="80">
        <v>471</v>
      </c>
      <c r="K20" s="80">
        <v>360</v>
      </c>
      <c r="L20" s="81">
        <v>420.7</v>
      </c>
      <c r="M20" s="81">
        <v>415</v>
      </c>
      <c r="N20" s="81">
        <v>434.6</v>
      </c>
      <c r="O20" s="82">
        <v>364.3</v>
      </c>
      <c r="P20" s="82">
        <v>474.6</v>
      </c>
      <c r="Q20" s="82">
        <v>412.3</v>
      </c>
      <c r="R20" s="82">
        <v>358.2</v>
      </c>
      <c r="S20" s="82">
        <v>391</v>
      </c>
      <c r="T20" s="82">
        <v>397</v>
      </c>
      <c r="U20" s="82">
        <v>374.8</v>
      </c>
      <c r="V20" s="82">
        <v>402.8</v>
      </c>
      <c r="W20" s="82">
        <v>345.9</v>
      </c>
      <c r="X20" s="82">
        <v>379.4</v>
      </c>
      <c r="Y20" s="82">
        <v>414.8</v>
      </c>
      <c r="Z20" s="82">
        <v>482.2</v>
      </c>
      <c r="AA20" s="82">
        <v>392.4</v>
      </c>
      <c r="AB20" s="82">
        <v>396.3</v>
      </c>
      <c r="AC20" s="82">
        <v>391.4</v>
      </c>
      <c r="AD20" s="82">
        <v>442.1</v>
      </c>
      <c r="AE20" s="82">
        <v>338.4</v>
      </c>
      <c r="AF20" s="82">
        <v>372.2</v>
      </c>
      <c r="AG20" s="82">
        <v>373.7</v>
      </c>
      <c r="AH20" s="82"/>
    </row>
    <row r="21" spans="1:34" ht="13.5" thickBot="1" x14ac:dyDescent="0.4">
      <c r="A21" s="84" t="s">
        <v>12</v>
      </c>
      <c r="B21" s="85">
        <v>468</v>
      </c>
      <c r="C21" s="85">
        <v>471</v>
      </c>
      <c r="D21" s="85">
        <v>542</v>
      </c>
      <c r="E21" s="85">
        <v>550</v>
      </c>
      <c r="F21" s="85">
        <v>510</v>
      </c>
      <c r="G21" s="85">
        <v>575</v>
      </c>
      <c r="H21" s="85">
        <v>511</v>
      </c>
      <c r="I21" s="85">
        <v>455</v>
      </c>
      <c r="J21" s="85">
        <v>571</v>
      </c>
      <c r="K21" s="85">
        <v>445</v>
      </c>
      <c r="L21" s="86">
        <v>525.79999999999995</v>
      </c>
      <c r="M21" s="86">
        <v>531</v>
      </c>
      <c r="N21" s="86">
        <v>606.20000000000005</v>
      </c>
      <c r="O21" s="87">
        <v>516.1</v>
      </c>
      <c r="P21" s="87">
        <v>549.70000000000005</v>
      </c>
      <c r="Q21" s="87">
        <v>569.70000000000005</v>
      </c>
      <c r="R21" s="87">
        <v>548.1</v>
      </c>
      <c r="S21" s="87">
        <v>611.5</v>
      </c>
      <c r="T21" s="87">
        <v>491.1</v>
      </c>
      <c r="U21" s="87">
        <v>528.4</v>
      </c>
      <c r="V21" s="87">
        <v>564.29999999999995</v>
      </c>
      <c r="W21" s="87">
        <v>487.9</v>
      </c>
      <c r="X21" s="87">
        <v>498.5</v>
      </c>
      <c r="Y21" s="87">
        <v>578.1</v>
      </c>
      <c r="Z21" s="87">
        <v>543.9</v>
      </c>
      <c r="AA21" s="87">
        <v>469.4</v>
      </c>
      <c r="AB21" s="87">
        <v>467.4</v>
      </c>
      <c r="AC21" s="87">
        <v>498.3</v>
      </c>
      <c r="AD21" s="87">
        <v>533.29999999999995</v>
      </c>
      <c r="AE21" s="87">
        <v>454.4</v>
      </c>
      <c r="AF21" s="87">
        <v>467.1</v>
      </c>
      <c r="AG21" s="87">
        <v>538.70000000000005</v>
      </c>
      <c r="AH21" s="87"/>
    </row>
    <row r="22" spans="1:34" ht="13.5" thickBot="1" x14ac:dyDescent="0.4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88"/>
      <c r="M22" s="89"/>
      <c r="N22" s="89"/>
      <c r="O22" s="90"/>
      <c r="P22" s="66"/>
    </row>
    <row r="23" spans="1:34" x14ac:dyDescent="0.35">
      <c r="A23" s="91" t="s">
        <v>13</v>
      </c>
      <c r="B23" s="92">
        <f>SUM(B10:B14)+SUM(B18:B21)</f>
        <v>3053</v>
      </c>
      <c r="C23" s="92">
        <f>SUM(C10:C14)+SUM(C18:C21)</f>
        <v>2662</v>
      </c>
      <c r="D23" s="92">
        <f t="shared" ref="D23:N23" si="0">IF(D21="","",SUM(D10:D14)+SUM(D18:D21))</f>
        <v>2809</v>
      </c>
      <c r="E23" s="92">
        <f t="shared" si="0"/>
        <v>3170</v>
      </c>
      <c r="F23" s="92">
        <f t="shared" si="0"/>
        <v>2854</v>
      </c>
      <c r="G23" s="92">
        <f t="shared" si="0"/>
        <v>2930</v>
      </c>
      <c r="H23" s="93">
        <f t="shared" si="0"/>
        <v>2869</v>
      </c>
      <c r="I23" s="93">
        <f t="shared" si="0"/>
        <v>2614</v>
      </c>
      <c r="J23" s="93">
        <f t="shared" si="0"/>
        <v>2755.3</v>
      </c>
      <c r="K23" s="93">
        <f t="shared" si="0"/>
        <v>2693.4</v>
      </c>
      <c r="L23" s="93">
        <f t="shared" si="0"/>
        <v>2894.7</v>
      </c>
      <c r="M23" s="93">
        <f t="shared" si="0"/>
        <v>2808.8999999999996</v>
      </c>
      <c r="N23" s="93">
        <f t="shared" si="0"/>
        <v>3064</v>
      </c>
      <c r="O23" s="92">
        <f t="shared" ref="O23:T23" si="1">IF(O21="","",SUM(O10:O14)+SUM(O18:O21))</f>
        <v>2823.5</v>
      </c>
      <c r="P23" s="93">
        <f t="shared" si="1"/>
        <v>2759.3</v>
      </c>
      <c r="Q23" s="93">
        <f t="shared" si="1"/>
        <v>2964.9</v>
      </c>
      <c r="R23" s="93">
        <f t="shared" si="1"/>
        <v>2827.0999999999995</v>
      </c>
      <c r="S23" s="93">
        <f t="shared" si="1"/>
        <v>3208.6</v>
      </c>
      <c r="T23" s="93">
        <f t="shared" si="1"/>
        <v>2664.1</v>
      </c>
      <c r="U23" s="93">
        <f t="shared" ref="U23:Z23" si="2">IF(U21="","",SUM(U10:U14)+SUM(U18:U21))</f>
        <v>2936.2999999999997</v>
      </c>
      <c r="V23" s="93">
        <f t="shared" si="2"/>
        <v>3153.9</v>
      </c>
      <c r="W23" s="93">
        <f t="shared" si="2"/>
        <v>2428.3999999999996</v>
      </c>
      <c r="X23" s="93">
        <f t="shared" si="2"/>
        <v>2794.9</v>
      </c>
      <c r="Y23" s="93">
        <f t="shared" si="2"/>
        <v>3008</v>
      </c>
      <c r="Z23" s="93">
        <f t="shared" si="2"/>
        <v>2955.5999999999995</v>
      </c>
      <c r="AA23" s="93">
        <f t="shared" ref="AA23:AF23" si="3">IF(AA21="","",SUM(AA10:AA14)+SUM(AA18:AA21))</f>
        <v>2571.1999999999998</v>
      </c>
      <c r="AB23" s="93">
        <f t="shared" si="3"/>
        <v>2717.7</v>
      </c>
      <c r="AC23" s="93">
        <f t="shared" si="3"/>
        <v>2619.6999999999998</v>
      </c>
      <c r="AD23" s="93">
        <f t="shared" si="3"/>
        <v>3088.5</v>
      </c>
      <c r="AE23" s="93">
        <f t="shared" si="3"/>
        <v>2449</v>
      </c>
      <c r="AF23" s="93">
        <f t="shared" si="3"/>
        <v>2440.4</v>
      </c>
      <c r="AG23" s="93">
        <f>IF(AG21="","",SUM(AG10:AG14)+SUM(AG18:AG21))</f>
        <v>2538.3000000000002</v>
      </c>
      <c r="AH23" s="93" t="str">
        <f>IF(AH21="","",SUM(AH10:AH14)+SUM(AH18:AH21))</f>
        <v/>
      </c>
    </row>
    <row r="24" spans="1:34" ht="13.5" thickBot="1" x14ac:dyDescent="0.4">
      <c r="A24" s="94" t="s">
        <v>14</v>
      </c>
      <c r="B24" s="95">
        <f>0.3+0.7*(3061/B23)</f>
        <v>1.0018342613822468</v>
      </c>
      <c r="C24" s="95">
        <f>0.3+0.7*(3061/C23)</f>
        <v>1.1049211119459053</v>
      </c>
      <c r="D24" s="95">
        <f t="shared" ref="D24:V24" si="4">IF(D21="","",0.3+0.7*(3061/D23))</f>
        <v>1.0627981488074048</v>
      </c>
      <c r="E24" s="95">
        <f t="shared" si="4"/>
        <v>0.97593059936908522</v>
      </c>
      <c r="F24" s="95">
        <f t="shared" si="4"/>
        <v>1.050770847932726</v>
      </c>
      <c r="G24" s="95">
        <f t="shared" si="4"/>
        <v>1.031296928327645</v>
      </c>
      <c r="H24" s="96">
        <f t="shared" si="4"/>
        <v>1.0468455907981875</v>
      </c>
      <c r="I24" s="96">
        <f t="shared" si="4"/>
        <v>1.1197016067329761</v>
      </c>
      <c r="J24" s="96">
        <f t="shared" si="4"/>
        <v>1.0776648640801363</v>
      </c>
      <c r="K24" s="96">
        <f t="shared" si="4"/>
        <v>1.095537239177248</v>
      </c>
      <c r="L24" s="96">
        <f t="shared" si="4"/>
        <v>1.0402148754620513</v>
      </c>
      <c r="M24" s="96">
        <f t="shared" si="4"/>
        <v>1.0628253052796468</v>
      </c>
      <c r="N24" s="96">
        <f t="shared" si="4"/>
        <v>0.99931462140992156</v>
      </c>
      <c r="O24" s="95">
        <f t="shared" si="4"/>
        <v>1.0588808216752259</v>
      </c>
      <c r="P24" s="96">
        <f t="shared" si="4"/>
        <v>1.07653752763382</v>
      </c>
      <c r="Q24" s="96">
        <f t="shared" si="4"/>
        <v>1.022688792202098</v>
      </c>
      <c r="R24" s="96">
        <f t="shared" si="4"/>
        <v>1.0579144706589794</v>
      </c>
      <c r="S24" s="96">
        <f t="shared" si="4"/>
        <v>0.96779904007978557</v>
      </c>
      <c r="T24" s="96">
        <f t="shared" si="4"/>
        <v>1.1042866258774069</v>
      </c>
      <c r="U24" s="96">
        <f t="shared" si="4"/>
        <v>1.0297278888396963</v>
      </c>
      <c r="V24" s="96">
        <f t="shared" si="4"/>
        <v>0.97938108373759469</v>
      </c>
      <c r="W24" s="96">
        <f t="shared" ref="W24:AD24" si="5">IF(W21="","",0.3+0.7*(3061/W23))</f>
        <v>1.1823505188601549</v>
      </c>
      <c r="X24" s="96">
        <f t="shared" si="5"/>
        <v>1.0666463916419191</v>
      </c>
      <c r="Y24" s="96">
        <f t="shared" si="5"/>
        <v>1.0123337765957445</v>
      </c>
      <c r="Z24" s="96">
        <f t="shared" si="5"/>
        <v>1.0249627825145489</v>
      </c>
      <c r="AA24" s="96">
        <f t="shared" si="5"/>
        <v>1.1333462974486621</v>
      </c>
      <c r="AB24" s="96">
        <f t="shared" si="5"/>
        <v>1.0884240350296206</v>
      </c>
      <c r="AC24" s="96">
        <f t="shared" si="5"/>
        <v>1.1179180822231554</v>
      </c>
      <c r="AD24" s="96">
        <f t="shared" si="5"/>
        <v>0.99376720090658899</v>
      </c>
      <c r="AE24" s="96">
        <f>IF(AE21="","",0.3+0.7*(3061/AE23))</f>
        <v>1.1749285422621478</v>
      </c>
      <c r="AF24" s="96">
        <f>IF(AF21="","",0.3+0.7*(3061/AF23))</f>
        <v>1.1780118013440417</v>
      </c>
      <c r="AG24" s="96">
        <f>IF(AG21="","",0.3+0.7*(3061/AG23))</f>
        <v>1.1441476578812591</v>
      </c>
      <c r="AH24" s="96" t="str">
        <f>IF(AH21="","",0.3+0.7*(3061/AH23))</f>
        <v/>
      </c>
    </row>
    <row r="25" spans="1:34" ht="13.5" thickBot="1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66"/>
      <c r="O25" s="97"/>
      <c r="P25" s="66"/>
    </row>
    <row r="26" spans="1:34" x14ac:dyDescent="0.35">
      <c r="A26" s="91" t="s">
        <v>15</v>
      </c>
      <c r="B26" s="98">
        <v>2928</v>
      </c>
      <c r="C26" s="98">
        <f>(+B18+B19+B20+B21+C10+C11+C12+C13+C14)</f>
        <v>2925</v>
      </c>
      <c r="D26" s="98">
        <f t="shared" ref="D26:AB26" si="6">IF(D14="","",SUM(C18:C21)+SUM(D10:D14))</f>
        <v>2815</v>
      </c>
      <c r="E26" s="98">
        <f t="shared" si="6"/>
        <v>2928</v>
      </c>
      <c r="F26" s="98">
        <f t="shared" si="6"/>
        <v>3007</v>
      </c>
      <c r="G26" s="98">
        <f t="shared" si="6"/>
        <v>2782</v>
      </c>
      <c r="H26" s="98">
        <f t="shared" si="6"/>
        <v>3018</v>
      </c>
      <c r="I26" s="98">
        <f t="shared" si="6"/>
        <v>2800</v>
      </c>
      <c r="J26" s="98">
        <f t="shared" si="6"/>
        <v>2552.3000000000002</v>
      </c>
      <c r="K26" s="99">
        <f t="shared" si="6"/>
        <v>2822.4</v>
      </c>
      <c r="L26" s="99">
        <f t="shared" si="6"/>
        <v>2680.5</v>
      </c>
      <c r="M26" s="99">
        <f t="shared" si="6"/>
        <v>2983</v>
      </c>
      <c r="N26" s="99">
        <f t="shared" si="6"/>
        <v>2894.6</v>
      </c>
      <c r="O26" s="98">
        <f t="shared" si="6"/>
        <v>3122.1</v>
      </c>
      <c r="P26" s="99">
        <f t="shared" si="6"/>
        <v>2408.4000000000005</v>
      </c>
      <c r="Q26" s="99">
        <f t="shared" si="6"/>
        <v>2996.5</v>
      </c>
      <c r="R26" s="99">
        <f t="shared" si="6"/>
        <v>2950.7</v>
      </c>
      <c r="S26" s="99">
        <f>IF(S14="","",SUM(R18:R21)+SUM(S10:S14))</f>
        <v>3057.7</v>
      </c>
      <c r="T26" s="99">
        <f t="shared" si="6"/>
        <v>2854.5</v>
      </c>
      <c r="U26" s="99">
        <f t="shared" si="6"/>
        <v>2938.5999999999995</v>
      </c>
      <c r="V26" s="99">
        <f t="shared" si="6"/>
        <v>3167.3</v>
      </c>
      <c r="W26" s="99">
        <f t="shared" si="6"/>
        <v>2581.6</v>
      </c>
      <c r="X26" s="99">
        <f t="shared" si="6"/>
        <v>2560.1999999999998</v>
      </c>
      <c r="Y26" s="99">
        <f t="shared" si="6"/>
        <v>2914</v>
      </c>
      <c r="Z26" s="99">
        <f t="shared" si="6"/>
        <v>2994.8999999999996</v>
      </c>
      <c r="AA26" s="99">
        <f t="shared" si="6"/>
        <v>2804.6</v>
      </c>
      <c r="AB26" s="99">
        <f t="shared" si="6"/>
        <v>2767.4999999999995</v>
      </c>
      <c r="AC26" s="99">
        <f>IF(AC14="","",SUM(AB18:AB21)+SUM(AC10:AC14))</f>
        <v>2341.1</v>
      </c>
      <c r="AD26" s="99">
        <f>IF(AD14="","",SUM(AC18:AC21)+SUM(AD10:AD14))</f>
        <v>3025.1</v>
      </c>
      <c r="AE26" s="99">
        <f>IF(AE14="","",SUM(AD18:AD21)+SUM(AE10:AE14))</f>
        <v>2880.6000000000004</v>
      </c>
      <c r="AF26" s="99">
        <f>IF(AF14="","",SUM(AE18:AE21)+SUM(AF10:AF14))</f>
        <v>2397.9</v>
      </c>
      <c r="AG26" s="99">
        <f>IF(AG14="","",SUM(AF18:AF21)+SUM(AG10:AG14))</f>
        <v>2372.8000000000002</v>
      </c>
      <c r="AH26" s="99" t="str">
        <f>IF(AH14="","",SUM(AG18:AG21)+SUM(AH10:AH14))</f>
        <v/>
      </c>
    </row>
    <row r="27" spans="1:34" ht="13.5" thickBot="1" x14ac:dyDescent="0.4">
      <c r="A27" s="94" t="s">
        <v>16</v>
      </c>
      <c r="B27" s="95">
        <f>0.3+0.7*(3061/B26)</f>
        <v>1.0317964480874318</v>
      </c>
      <c r="C27" s="95">
        <f>0.3+0.7*(3061/C26)</f>
        <v>1.0325470085470085</v>
      </c>
      <c r="D27" s="95">
        <f t="shared" ref="D27:V27" si="7">IF(D14="","",0.3+0.7*(3061/D26))</f>
        <v>1.061172291296625</v>
      </c>
      <c r="E27" s="95">
        <f t="shared" si="7"/>
        <v>1.0317964480874318</v>
      </c>
      <c r="F27" s="95">
        <f t="shared" si="7"/>
        <v>1.012570668440306</v>
      </c>
      <c r="G27" s="95">
        <f t="shared" si="7"/>
        <v>1.0702012940330696</v>
      </c>
      <c r="H27" s="95">
        <f t="shared" si="7"/>
        <v>1.0099734923790589</v>
      </c>
      <c r="I27" s="95">
        <f t="shared" si="7"/>
        <v>1.06525</v>
      </c>
      <c r="J27" s="95">
        <f t="shared" si="7"/>
        <v>1.1395172981232613</v>
      </c>
      <c r="K27" s="96">
        <f t="shared" si="7"/>
        <v>1.0591765873015873</v>
      </c>
      <c r="L27" s="96">
        <f t="shared" si="7"/>
        <v>1.0993657899645588</v>
      </c>
      <c r="M27" s="96">
        <f t="shared" si="7"/>
        <v>1.018303721086155</v>
      </c>
      <c r="N27" s="96">
        <f t="shared" si="7"/>
        <v>1.0402404477302563</v>
      </c>
      <c r="O27" s="95">
        <f t="shared" si="7"/>
        <v>0.98630088722334319</v>
      </c>
      <c r="P27" s="96">
        <f t="shared" si="7"/>
        <v>1.1896777943863144</v>
      </c>
      <c r="Q27" s="96">
        <f t="shared" si="7"/>
        <v>1.0150675788419823</v>
      </c>
      <c r="R27" s="96">
        <f t="shared" si="7"/>
        <v>1.026166672315044</v>
      </c>
      <c r="S27" s="96">
        <f t="shared" si="7"/>
        <v>1.0007554697975602</v>
      </c>
      <c r="T27" s="96">
        <f t="shared" si="7"/>
        <v>1.0506393413907864</v>
      </c>
      <c r="U27" s="96">
        <f t="shared" si="7"/>
        <v>1.0291567413053837</v>
      </c>
      <c r="V27" s="96">
        <f t="shared" si="7"/>
        <v>0.97650680390237721</v>
      </c>
      <c r="W27" s="96">
        <f t="shared" ref="W27:AD27" si="8">IF(W14="","",0.3+0.7*(3061/W26))</f>
        <v>1.1299891540130151</v>
      </c>
      <c r="X27" s="96">
        <f t="shared" si="8"/>
        <v>1.1369268025935475</v>
      </c>
      <c r="Y27" s="96">
        <f t="shared" si="8"/>
        <v>1.035312285518188</v>
      </c>
      <c r="Z27" s="96">
        <f t="shared" si="8"/>
        <v>1.0154495976493372</v>
      </c>
      <c r="AA27" s="96">
        <f t="shared" si="8"/>
        <v>1.063994865577979</v>
      </c>
      <c r="AB27" s="96">
        <f t="shared" si="8"/>
        <v>1.0742366757000905</v>
      </c>
      <c r="AC27" s="96">
        <f t="shared" si="8"/>
        <v>1.215253513305711</v>
      </c>
      <c r="AD27" s="96">
        <f t="shared" si="8"/>
        <v>1.0083071633995571</v>
      </c>
      <c r="AE27" s="96">
        <f>IF(AE14="","",0.3+0.7*(3061/AE26))</f>
        <v>1.0438380892869539</v>
      </c>
      <c r="AF27" s="96">
        <f>IF(AF14="","",0.3+0.7*(3061/AF26))</f>
        <v>1.1935735435172441</v>
      </c>
      <c r="AG27" s="96">
        <f>IF(AG14="","",0.3+0.7*(3061/AG26))</f>
        <v>1.2030259608900875</v>
      </c>
      <c r="AH27" s="96" t="str">
        <f>IF(AH14="","",0.3+0.7*(3061/AH26))</f>
        <v/>
      </c>
    </row>
    <row r="28" spans="1:34" x14ac:dyDescent="0.35">
      <c r="I28" s="66"/>
      <c r="J28" s="66"/>
      <c r="K28" s="66"/>
    </row>
    <row r="29" spans="1:34" x14ac:dyDescent="0.35">
      <c r="A29" s="100" t="s">
        <v>17</v>
      </c>
      <c r="I29" s="66"/>
      <c r="J29" s="66"/>
      <c r="K29" s="66"/>
    </row>
    <row r="30" spans="1:34" x14ac:dyDescent="0.35">
      <c r="A30" s="100" t="s">
        <v>18</v>
      </c>
      <c r="I30" s="66"/>
      <c r="J30" s="66"/>
      <c r="K30" s="66"/>
    </row>
    <row r="31" spans="1:34" x14ac:dyDescent="0.35">
      <c r="A31" s="100" t="s">
        <v>19</v>
      </c>
      <c r="I31" s="66"/>
      <c r="J31" s="66"/>
      <c r="K31" s="66"/>
    </row>
    <row r="32" spans="1:34" x14ac:dyDescent="0.35">
      <c r="A32" s="101" t="s">
        <v>20</v>
      </c>
      <c r="I32" s="66"/>
      <c r="J32" s="66"/>
      <c r="K32" s="66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GridLines="0" tabSelected="1" zoomScale="70" zoomScaleNormal="70" zoomScaleSheetLayoutView="70" zoomScalePageLayoutView="130" workbookViewId="0">
      <selection activeCell="AQ18" sqref="AQ18"/>
    </sheetView>
  </sheetViews>
  <sheetFormatPr baseColWidth="10" defaultColWidth="1" defaultRowHeight="13.5" x14ac:dyDescent="0.35"/>
  <cols>
    <col min="1" max="1" width="29.26953125" customWidth="1"/>
    <col min="2" max="2" width="8.1796875" hidden="1" customWidth="1"/>
    <col min="3" max="9" width="5.81640625" style="33" bestFit="1" customWidth="1"/>
    <col min="10" max="11" width="6.36328125" style="33" bestFit="1" customWidth="1"/>
    <col min="12" max="13" width="5.81640625" style="33" bestFit="1" customWidth="1"/>
    <col min="14" max="24" width="6.36328125" style="33" bestFit="1" customWidth="1"/>
    <col min="25" max="25" width="5.81640625" style="33" bestFit="1" customWidth="1"/>
    <col min="26" max="30" width="6.36328125" style="33" bestFit="1" customWidth="1"/>
    <col min="31" max="33" width="6.36328125" bestFit="1" customWidth="1"/>
    <col min="34" max="34" width="5.26953125" bestFit="1" customWidth="1"/>
  </cols>
  <sheetData>
    <row r="1" spans="1:34" ht="16" thickBot="1" x14ac:dyDescent="0.4">
      <c r="A1" s="7" t="s">
        <v>25</v>
      </c>
      <c r="I1" s="34"/>
      <c r="J1" s="34"/>
      <c r="K1" s="34"/>
    </row>
    <row r="2" spans="1:34" ht="14" thickBot="1" x14ac:dyDescent="0.4">
      <c r="A2" s="14" t="s">
        <v>0</v>
      </c>
      <c r="B2" s="19">
        <v>1993</v>
      </c>
      <c r="C2" s="35">
        <v>1994</v>
      </c>
      <c r="D2" s="35">
        <v>1995</v>
      </c>
      <c r="E2" s="35">
        <v>1996</v>
      </c>
      <c r="F2" s="35">
        <v>1997</v>
      </c>
      <c r="G2" s="35">
        <v>1998</v>
      </c>
      <c r="H2" s="35">
        <v>1999</v>
      </c>
      <c r="I2" s="35">
        <v>2000</v>
      </c>
      <c r="J2" s="35">
        <v>2001</v>
      </c>
      <c r="K2" s="35">
        <v>2002</v>
      </c>
      <c r="L2" s="35">
        <v>2003</v>
      </c>
      <c r="M2" s="35">
        <v>2004</v>
      </c>
      <c r="N2" s="35">
        <v>2005</v>
      </c>
      <c r="O2" s="35">
        <v>2006</v>
      </c>
      <c r="P2" s="35">
        <v>2007</v>
      </c>
      <c r="Q2" s="35">
        <v>2008</v>
      </c>
      <c r="R2" s="35">
        <v>2009</v>
      </c>
      <c r="S2" s="35">
        <v>2010</v>
      </c>
      <c r="T2" s="35">
        <v>2011</v>
      </c>
      <c r="U2" s="35">
        <v>2012</v>
      </c>
      <c r="V2" s="36">
        <v>2013</v>
      </c>
      <c r="W2" s="36">
        <v>2014</v>
      </c>
      <c r="X2" s="36">
        <v>2015</v>
      </c>
      <c r="Y2" s="36">
        <v>2016</v>
      </c>
      <c r="Z2" s="36">
        <v>2017</v>
      </c>
      <c r="AA2" s="36">
        <v>2018</v>
      </c>
      <c r="AB2" s="36">
        <v>2019</v>
      </c>
      <c r="AC2" s="36">
        <v>2020</v>
      </c>
      <c r="AD2" s="36">
        <v>2021</v>
      </c>
      <c r="AE2" s="36">
        <v>2022</v>
      </c>
      <c r="AF2" s="36">
        <v>2023</v>
      </c>
      <c r="AG2" s="36">
        <v>2024</v>
      </c>
      <c r="AH2" s="36">
        <v>2025</v>
      </c>
    </row>
    <row r="3" spans="1:34" s="1" customFormat="1" x14ac:dyDescent="0.35">
      <c r="A3" s="131" t="s">
        <v>1</v>
      </c>
      <c r="B3" s="132">
        <f>IF(B24="","",SUM('Saisie12-20'!B10,-PRODUCT(2,B24)))</f>
        <v>454</v>
      </c>
      <c r="C3" s="133">
        <f>IF(C24="","",SUM('Saisie12-20'!C10,-PRODUCT(2,C24)))</f>
        <v>449</v>
      </c>
      <c r="D3" s="133">
        <f>IF(D24="","",SUM('Saisie12-20'!D10,-PRODUCT(2,D24)))</f>
        <v>503</v>
      </c>
      <c r="E3" s="133">
        <f>IF(E24="","",SUM('Saisie12-20'!E10,-PRODUCT(2,E24)))</f>
        <v>473</v>
      </c>
      <c r="F3" s="133">
        <f>IF(F24="","",SUM('Saisie12-20'!F10,-PRODUCT(2,F24)))</f>
        <v>537</v>
      </c>
      <c r="G3" s="133">
        <f>IF(G24="","",SUM('Saisie12-20'!G10,-PRODUCT(2,G24)))</f>
        <v>459</v>
      </c>
      <c r="H3" s="133">
        <f>IF(H24="","",SUM('Saisie12-20'!H10,-PRODUCT(2,H24)))</f>
        <v>477</v>
      </c>
      <c r="I3" s="133">
        <f>IF(I24="","",SUM('Saisie12-20'!I10,-PRODUCT(2,I24)))</f>
        <v>517</v>
      </c>
      <c r="J3" s="133">
        <f>IF(J24="","",SUM('Saisie12-20'!J10,-PRODUCT(2,J24)))</f>
        <v>453</v>
      </c>
      <c r="K3" s="133">
        <f>IF(K24="","",SUM('Saisie12-20'!K10,-PRODUCT(2,K24)))</f>
        <v>515</v>
      </c>
      <c r="L3" s="133">
        <f>IF(L24="","",SUM('Saisie12-20'!L10,-PRODUCT(2,L24)))</f>
        <v>500</v>
      </c>
      <c r="M3" s="133">
        <f>IF(M24="","",SUM('Saisie12-20'!M10,-PRODUCT(2,M24)))</f>
        <v>473.20000000000005</v>
      </c>
      <c r="N3" s="133">
        <f>IF(N24="","",SUM('Saisie12-20'!N10,-PRODUCT(2,N24)))</f>
        <v>517</v>
      </c>
      <c r="O3" s="133">
        <f>IF(O24="","",SUM('Saisie12-20'!O10,-PRODUCT(2,O24)))</f>
        <v>549.4</v>
      </c>
      <c r="P3" s="133">
        <f>IF(P24="","",SUM('Saisie12-20'!P10,-PRODUCT(2,P24)))</f>
        <v>425.2</v>
      </c>
      <c r="Q3" s="133">
        <v>441.6</v>
      </c>
      <c r="R3" s="133">
        <f>IF(R24="","",SUM('Saisie12-20'!R10,-PRODUCT(2,R24)))</f>
        <v>565.6</v>
      </c>
      <c r="S3" s="133">
        <f>IF(S24="","",SUM('Saisie12-20'!S10,-PRODUCT(2,S24)))</f>
        <v>569.9</v>
      </c>
      <c r="T3" s="133">
        <f>IF(T24="","",SUM('Saisie12-20'!T10,-PRODUCT(2,T24)))</f>
        <v>480</v>
      </c>
      <c r="U3" s="133">
        <f>IF(U24="","",SUM('Saisie12-20'!U10,-PRODUCT(2,U24)))</f>
        <v>467.5</v>
      </c>
      <c r="V3" s="133">
        <f>IF(V24="","",SUM('Saisie12-20'!V10,-PRODUCT(2,V24)))</f>
        <v>517.6</v>
      </c>
      <c r="W3" s="133">
        <f>IF(W24="","",SUM('Saisie12-20'!W10,-PRODUCT(2,W24)))</f>
        <v>430.7</v>
      </c>
      <c r="X3" s="133">
        <f>IF(X24="","",SUM('Saisie12-20'!X10,-PRODUCT(2,X24)))</f>
        <v>477.6</v>
      </c>
      <c r="Y3" s="133">
        <f>IF(Y24="","",SUM('Saisie12-20'!Y10,-PRODUCT(2,Y24)))</f>
        <v>429</v>
      </c>
      <c r="Z3" s="133">
        <f>IF(Z24="","",SUM('Saisie12-20'!Z10,-PRODUCT(2,Z24)))</f>
        <v>593.79999999999995</v>
      </c>
      <c r="AA3" s="133">
        <f>IF(AA24="","",SUM('Saisie12-20'!AA10,-PRODUCT(2,AA24)))</f>
        <v>372.1</v>
      </c>
      <c r="AB3" s="133">
        <f>IF(AB24="","",SUM('Saisie12-20'!AB10,-PRODUCT(2,AB24)))</f>
        <v>502.79999999999995</v>
      </c>
      <c r="AC3" s="133">
        <f>IF(AC24="","",SUM('Saisie12-20'!AC10,-PRODUCT(2,AC24)))</f>
        <v>460.5</v>
      </c>
      <c r="AD3" s="133">
        <f>IF(AD24="","",SUM('Saisie12-20'!AD10,-PRODUCT(2,AD24)))</f>
        <v>485.79999999999995</v>
      </c>
      <c r="AE3" s="133">
        <f>IF(AE24="","",SUM('Saisie12-20'!AE10,-PRODUCT(2,AE24)))</f>
        <v>496.29999999999995</v>
      </c>
      <c r="AF3" s="133">
        <f>IF(AF24="","",SUM('Saisie12-20'!AF10,-PRODUCT(2,AF24)))</f>
        <v>430.9</v>
      </c>
      <c r="AG3" s="133">
        <f>IF(AG24="","",SUM('Saisie12-20'!AG10,-PRODUCT(2,AG24)))</f>
        <v>442.1</v>
      </c>
      <c r="AH3" s="134">
        <f>IF(AH24="","",SUM('Saisie12-20'!AH10,-PRODUCT(2,AH24)))</f>
        <v>427.1</v>
      </c>
    </row>
    <row r="4" spans="1:34" x14ac:dyDescent="0.35">
      <c r="A4" s="102" t="s">
        <v>2</v>
      </c>
      <c r="B4" s="105">
        <f>IF(B25="","",SUM('Saisie12-20'!B11,-PRODUCT(2,B25)))</f>
        <v>480</v>
      </c>
      <c r="C4" s="106">
        <f>IF(C25="","",SUM('Saisie12-20'!C11,-PRODUCT(2,C25)))</f>
        <v>394</v>
      </c>
      <c r="D4" s="106">
        <f>IF(D25="","",SUM('Saisie12-20'!D11,-PRODUCT(2,D25)))</f>
        <v>337</v>
      </c>
      <c r="E4" s="106">
        <f>IF(E25="","",SUM('Saisie12-20'!E11,-PRODUCT(2,E25)))</f>
        <v>478</v>
      </c>
      <c r="F4" s="106">
        <f>IF(F25="","",SUM('Saisie12-20'!F11,-PRODUCT(2,F25)))</f>
        <v>359</v>
      </c>
      <c r="G4" s="106">
        <f>IF(G25="","",SUM('Saisie12-20'!G11,-PRODUCT(2,G25)))</f>
        <v>392</v>
      </c>
      <c r="H4" s="106">
        <f>IF(H25="","",SUM('Saisie12-20'!H11,-PRODUCT(2,H25)))</f>
        <v>455</v>
      </c>
      <c r="I4" s="106">
        <f>IF(I25="","",SUM('Saisie12-20'!I11,-PRODUCT(2,I25)))</f>
        <v>379</v>
      </c>
      <c r="J4" s="106">
        <f>IF(J25="","",SUM('Saisie12-20'!J11,-PRODUCT(2,J25)))</f>
        <v>368</v>
      </c>
      <c r="K4" s="106">
        <f>IF(K25="","",SUM('Saisie12-20'!K11,-PRODUCT(2,K25)))</f>
        <v>327</v>
      </c>
      <c r="L4" s="106">
        <f>IF(L25="","",SUM('Saisie12-20'!L11,-PRODUCT(2,L25)))</f>
        <v>494</v>
      </c>
      <c r="M4" s="106">
        <f>IF(M25="","",SUM('Saisie12-20'!M11,-PRODUCT(2,M25)))</f>
        <v>422</v>
      </c>
      <c r="N4" s="106">
        <f>IF(N25="","",SUM('Saisie12-20'!N11,-PRODUCT(2,N25)))</f>
        <v>489</v>
      </c>
      <c r="O4" s="106">
        <f>IF(O25="","",SUM('Saisie12-20'!O11,-PRODUCT(2,O25)))</f>
        <v>464.6</v>
      </c>
      <c r="P4" s="106">
        <f>IF(P25="","",SUM('Saisie12-20'!P11,-PRODUCT(2,P25)))</f>
        <v>347</v>
      </c>
      <c r="Q4" s="106">
        <f>IF(Q25="","",SUM('Saisie12-20'!Q11,-PRODUCT(2,Q25)))</f>
        <v>408.4</v>
      </c>
      <c r="R4" s="106">
        <f>IF(R25="","",SUM('Saisie12-20'!R11,-PRODUCT(2,R25)))</f>
        <v>454.2</v>
      </c>
      <c r="S4" s="104">
        <f>IF(S25="","",SUM('Saisie12-20'!S11,-PRODUCT(2,S25)))</f>
        <v>448.1</v>
      </c>
      <c r="T4" s="104">
        <f>IF(T25="","",SUM('Saisie12-20'!T11,-PRODUCT(2,T25)))</f>
        <v>417</v>
      </c>
      <c r="U4" s="104">
        <f>IF(U25="","",SUM('Saisie12-20'!U11,-PRODUCT(2,U25)))</f>
        <v>582.1</v>
      </c>
      <c r="V4" s="104">
        <f>IF(V25="","",SUM('Saisie12-20'!V11,-PRODUCT(2,V25)))</f>
        <v>493.29999999999995</v>
      </c>
      <c r="W4" s="104">
        <f>IF(W25="","",SUM('Saisie12-20'!W11,-PRODUCT(2,W25)))</f>
        <v>370</v>
      </c>
      <c r="X4" s="104">
        <f>IF(X25="","",SUM('Saisie12-20'!X11,-PRODUCT(2,X25)))</f>
        <v>457.4</v>
      </c>
      <c r="Y4" s="104">
        <f>IF(Y25="","",SUM('Saisie12-20'!Y11,-PRODUCT(2,Y25)))</f>
        <v>377.6</v>
      </c>
      <c r="Z4" s="104">
        <f>IF(Z25="","",SUM('Saisie12-20'!Z11,-PRODUCT(2,Z25)))</f>
        <v>369.8</v>
      </c>
      <c r="AA4" s="104">
        <f>IF(AA25="","",SUM('Saisie12-20'!AA11,-PRODUCT(2,AA25)))</f>
        <v>469.79999999999995</v>
      </c>
      <c r="AB4" s="104">
        <f>IF(AB25="","",SUM('Saisie12-20'!AB11,-PRODUCT(2,AB25)))</f>
        <v>395.5</v>
      </c>
      <c r="AC4" s="104">
        <f>IF(AC25="","",SUM('Saisie12-20'!AC11,-PRODUCT(2,AC25)))</f>
        <v>306.2</v>
      </c>
      <c r="AD4" s="104">
        <f>IF(AD25="","",SUM('Saisie12-20'!AD11,-PRODUCT(2,AD25)))</f>
        <v>348.7</v>
      </c>
      <c r="AE4" s="104">
        <f>IF(AE25="","",SUM('Saisie12-20'!AE11,-PRODUCT(2,AE25)))</f>
        <v>362.2</v>
      </c>
      <c r="AF4" s="104">
        <f>IF(AF25="","",SUM('Saisie12-20'!AF11,-PRODUCT(2,AF25)))</f>
        <v>397.3</v>
      </c>
      <c r="AG4" s="104">
        <f>IF(AG25="","",SUM('Saisie12-20'!AG11,-PRODUCT(2,AG25)))</f>
        <v>324.5</v>
      </c>
      <c r="AH4" s="118" t="str">
        <f>IF(AH25="","",SUM('Saisie12-20'!AH11,-PRODUCT(2,AH25)))</f>
        <v/>
      </c>
    </row>
    <row r="5" spans="1:34" x14ac:dyDescent="0.35">
      <c r="A5" s="10" t="s">
        <v>3</v>
      </c>
      <c r="B5" s="22">
        <f>IF(B26="","",SUM('Saisie12-20'!B12,-PRODUCT(2,B26)))</f>
        <v>376</v>
      </c>
      <c r="C5" s="37">
        <f>IF(C26="","",SUM('Saisie12-20'!C12,-PRODUCT(2,C26)))</f>
        <v>226</v>
      </c>
      <c r="D5" s="37">
        <f>IF(D26="","",SUM('Saisie12-20'!D12,-PRODUCT(2,D26)))</f>
        <v>399</v>
      </c>
      <c r="E5" s="37">
        <f>IF(E26="","",SUM('Saisie12-20'!E12,-PRODUCT(2,E26)))</f>
        <v>405</v>
      </c>
      <c r="F5" s="37">
        <f>IF(F26="","",SUM('Saisie12-20'!F12,-PRODUCT(2,F26)))</f>
        <v>308</v>
      </c>
      <c r="G5" s="37">
        <f>IF(G26="","",SUM('Saisie12-20'!G12,-PRODUCT(2,G26)))</f>
        <v>324</v>
      </c>
      <c r="H5" s="37">
        <f>IF(H26="","",SUM('Saisie12-20'!H12,-PRODUCT(2,H26)))</f>
        <v>337</v>
      </c>
      <c r="I5" s="37">
        <f>IF(I26="","",SUM('Saisie12-20'!I12,-PRODUCT(2,I26)))</f>
        <v>337</v>
      </c>
      <c r="J5" s="37">
        <f>IF(J26="","",SUM('Saisie12-20'!J12,-PRODUCT(2,J26)))</f>
        <v>271</v>
      </c>
      <c r="K5" s="37">
        <f>IF(K26="","",SUM('Saisie12-20'!K12,-PRODUCT(2,K26)))</f>
        <v>303</v>
      </c>
      <c r="L5" s="37">
        <f>IF(L26="","",SUM('Saisie12-20'!L12,-PRODUCT(2,L26)))</f>
        <v>273</v>
      </c>
      <c r="M5" s="37">
        <f>IF(M26="","",SUM('Saisie12-20'!M12,-PRODUCT(2,M26)))</f>
        <v>376</v>
      </c>
      <c r="N5" s="37">
        <f>IF(N26="","",SUM('Saisie12-20'!N12,-PRODUCT(2,N26)))</f>
        <v>320.7</v>
      </c>
      <c r="O5" s="37">
        <f>IF(O26="","",SUM('Saisie12-20'!O12,-PRODUCT(2,O26)))</f>
        <v>391.4</v>
      </c>
      <c r="P5" s="37">
        <f>IF(P26="","",SUM('Saisie12-20'!P12,-PRODUCT(2,P26)))</f>
        <v>350.2</v>
      </c>
      <c r="Q5" s="37">
        <f>IF(Q26="","",SUM('Saisie12-20'!Q12,-PRODUCT(2,Q26)))</f>
        <v>371</v>
      </c>
      <c r="R5" s="37">
        <f>IF(R26="","",SUM('Saisie12-20'!R12,-PRODUCT(2,R26)))</f>
        <v>362.4</v>
      </c>
      <c r="S5" s="38">
        <f>IF(S26="","",SUM('Saisie12-20'!S12,-PRODUCT(2,S26)))</f>
        <v>369.6</v>
      </c>
      <c r="T5" s="38">
        <f>IF(T26="","",SUM('Saisie12-20'!T12,-PRODUCT(2,T26)))</f>
        <v>333</v>
      </c>
      <c r="U5" s="38">
        <f>IF(U26="","",SUM('Saisie12-20'!U12,-PRODUCT(2,U26)))</f>
        <v>281.60000000000002</v>
      </c>
      <c r="V5" s="38">
        <f>IF(V26="","",SUM('Saisie12-20'!V12,-PRODUCT(2,V26)))</f>
        <v>428.3</v>
      </c>
      <c r="W5" s="38">
        <f>IF(W26="","",SUM('Saisie12-20'!W12,-PRODUCT(2,W26)))</f>
        <v>295.3</v>
      </c>
      <c r="X5" s="38">
        <f>IF(X26="","",SUM('Saisie12-20'!X12,-PRODUCT(2,X26)))</f>
        <v>325.2</v>
      </c>
      <c r="Y5" s="38">
        <f>IF(Y26="","",SUM('Saisie12-20'!Y12,-PRODUCT(2,Y26)))</f>
        <v>370.8</v>
      </c>
      <c r="Z5" s="38">
        <f>IF(Z26="","",SUM('Saisie12-20'!Z12,-PRODUCT(2,Z26)))</f>
        <v>266.10000000000002</v>
      </c>
      <c r="AA5" s="38">
        <f>IF(AA26="","",SUM('Saisie12-20'!AA12,-PRODUCT(2,AA26)))</f>
        <v>392.90000000000003</v>
      </c>
      <c r="AB5" s="38">
        <f>IF(AB26="","",SUM('Saisie12-20'!AB12,-PRODUCT(2,AB26)))</f>
        <v>297.3</v>
      </c>
      <c r="AC5" s="38">
        <f>IF(AC26="","",SUM('Saisie12-20'!AC12,-PRODUCT(2,AC26)))</f>
        <v>328.7</v>
      </c>
      <c r="AD5" s="38">
        <f>IF(AD26="","",SUM('Saisie12-20'!AD12,-PRODUCT(2,AD26)))</f>
        <v>345.4</v>
      </c>
      <c r="AE5" s="38">
        <f>IF(AE26="","",SUM('Saisie12-20'!AE12,-PRODUCT(2,AE26)))</f>
        <v>324.2</v>
      </c>
      <c r="AF5" s="38">
        <f>IF(AF26="","",SUM('Saisie12-20'!AF12,-PRODUCT(2,AF26)))</f>
        <v>270.10000000000002</v>
      </c>
      <c r="AG5" s="38">
        <f>IF(AG26="","",SUM('Saisie12-20'!AG12,-PRODUCT(2,AG26)))</f>
        <v>262.89999999999998</v>
      </c>
      <c r="AH5" s="135" t="str">
        <f>IF(AH26="","",SUM('Saisie12-20'!AH12,-PRODUCT(2,AH26)))</f>
        <v/>
      </c>
    </row>
    <row r="6" spans="1:34" x14ac:dyDescent="0.35">
      <c r="A6" s="10" t="s">
        <v>4</v>
      </c>
      <c r="B6" s="22">
        <f>IF(B27="","",SUM('Saisie12-20'!B13,-PRODUCT(2,B27)))</f>
        <v>176</v>
      </c>
      <c r="C6" s="37">
        <f>IF(C27="","",SUM('Saisie12-20'!C13,-PRODUCT(2,C27)))</f>
        <v>279</v>
      </c>
      <c r="D6" s="37">
        <f>IF(D27="","",SUM('Saisie12-20'!D13,-PRODUCT(2,D27)))</f>
        <v>204</v>
      </c>
      <c r="E6" s="37">
        <f>IF(E27="","",SUM('Saisie12-20'!E13,-PRODUCT(2,E27)))</f>
        <v>183</v>
      </c>
      <c r="F6" s="37">
        <f>IF(F27="","",SUM('Saisie12-20'!F13,-PRODUCT(2,F27)))</f>
        <v>219</v>
      </c>
      <c r="G6" s="37">
        <f>IF(G27="","",SUM('Saisie12-20'!G13,-PRODUCT(2,G27)))</f>
        <v>222</v>
      </c>
      <c r="H6" s="37">
        <f>IF(H27="","",SUM('Saisie12-20'!H13,-PRODUCT(2,H27)))</f>
        <v>215</v>
      </c>
      <c r="I6" s="37">
        <f>IF(I27="","",SUM('Saisie12-20'!I13,-PRODUCT(2,I27)))</f>
        <v>190</v>
      </c>
      <c r="J6" s="37">
        <f>IF(J27="","",SUM('Saisie12-20'!J13,-PRODUCT(2,J27)))</f>
        <v>257</v>
      </c>
      <c r="K6" s="37">
        <f>IF(K27="","",SUM('Saisie12-20'!K13,-PRODUCT(2,K27)))</f>
        <v>195</v>
      </c>
      <c r="L6" s="37">
        <f>IF(L27="","",SUM('Saisie12-20'!L13,-PRODUCT(2,L27)))</f>
        <v>151</v>
      </c>
      <c r="M6" s="37">
        <f>IF(M27="","",SUM('Saisie12-20'!M13,-PRODUCT(2,M27)))</f>
        <v>174.3</v>
      </c>
      <c r="N6" s="37">
        <f>IF(N27="","",SUM('Saisie12-20'!N13,-PRODUCT(2,N27)))</f>
        <v>197.8</v>
      </c>
      <c r="O6" s="37">
        <f>IF(O27="","",SUM('Saisie12-20'!O13,-PRODUCT(2,O27)))</f>
        <v>191.6</v>
      </c>
      <c r="P6" s="37">
        <f>IF(P27="","",SUM('Saisie12-20'!P13,-PRODUCT(2,P27)))</f>
        <v>67.900000000000006</v>
      </c>
      <c r="Q6" s="37">
        <f>IF(Q27="","",SUM('Saisie12-20'!Q13,-PRODUCT(2,Q27)))</f>
        <v>236.2</v>
      </c>
      <c r="R6" s="37">
        <f>IF(R27="","",SUM('Saisie12-20'!R13,-PRODUCT(2,R27)))</f>
        <v>88</v>
      </c>
      <c r="S6" s="38">
        <f>IF(S27="","",SUM('Saisie12-20'!S13,-PRODUCT(2,S27)))</f>
        <v>165</v>
      </c>
      <c r="T6" s="38">
        <f>IF(T27="","",SUM('Saisie12-20'!T13,-PRODUCT(2,T27)))</f>
        <v>83</v>
      </c>
      <c r="U6" s="38">
        <f>IF(U27="","",SUM('Saisie12-20'!U13,-PRODUCT(2,U27)))</f>
        <v>219.10000000000002</v>
      </c>
      <c r="V6" s="38">
        <f>IF(V27="","",SUM('Saisie12-20'!V13,-PRODUCT(2,V27)))</f>
        <v>206</v>
      </c>
      <c r="W6" s="38">
        <f>IF(W27="","",SUM('Saisie12-20'!W13,-PRODUCT(2,W27)))</f>
        <v>115.6</v>
      </c>
      <c r="X6" s="38">
        <f>IF(X27="","",SUM('Saisie12-20'!X13,-PRODUCT(2,X27)))</f>
        <v>128.6</v>
      </c>
      <c r="Y6" s="38">
        <f>IF(Y27="","",SUM('Saisie12-20'!Y13,-PRODUCT(2,Y27)))</f>
        <v>215.3</v>
      </c>
      <c r="Z6" s="38">
        <f>IF(Z27="","",SUM('Saisie12-20'!Z13,-PRODUCT(2,Z27)))</f>
        <v>176.8</v>
      </c>
      <c r="AA6" s="38">
        <f>IF(AA27="","",SUM('Saisie12-20'!AA13,-PRODUCT(2,AA27)))</f>
        <v>89.8</v>
      </c>
      <c r="AB6" s="38">
        <f>IF(AB27="","",SUM('Saisie12-20'!AB13,-PRODUCT(2,AB27)))</f>
        <v>206.6</v>
      </c>
      <c r="AC6" s="38">
        <f>IF(AC27="","",SUM('Saisie12-20'!AC13,-PRODUCT(2,AC27)))</f>
        <v>76.599999999999994</v>
      </c>
      <c r="AD6" s="38">
        <f>IF(AD27="","",SUM('Saisie12-20'!AD13,-PRODUCT(2,AD27)))</f>
        <v>227.60000000000002</v>
      </c>
      <c r="AE6" s="38">
        <f>IF(AE27="","",SUM('Saisie12-20'!AE13,-PRODUCT(2,AE27)))</f>
        <v>179.7</v>
      </c>
      <c r="AF6" s="38">
        <f>IF(AF27="","",SUM('Saisie12-20'!AF13,-PRODUCT(2,AF27)))</f>
        <v>231.8</v>
      </c>
      <c r="AG6" s="38">
        <f>IF(AG27="","",SUM('Saisie12-20'!AG13,-PRODUCT(2,AG27)))</f>
        <v>185.5</v>
      </c>
      <c r="AH6" s="135" t="str">
        <f>IF(AH27="","",SUM('Saisie12-20'!AH13,-PRODUCT(2,AH27)))</f>
        <v/>
      </c>
    </row>
    <row r="7" spans="1:34" x14ac:dyDescent="0.35">
      <c r="A7" s="102" t="s">
        <v>5</v>
      </c>
      <c r="B7" s="105">
        <f>IF(B28="","",SUM('Saisie12-20'!B14,-PRODUCT(2,B28)))</f>
        <v>13</v>
      </c>
      <c r="C7" s="106">
        <f>IF(C28="","",SUM('Saisie12-20'!C14,-PRODUCT(2,C28)))</f>
        <v>19</v>
      </c>
      <c r="D7" s="106">
        <f>IF(D28="","",SUM('Saisie12-20'!D14,-PRODUCT(2,D28)))</f>
        <v>63</v>
      </c>
      <c r="E7" s="106">
        <f>IF(E28="","",SUM('Saisie12-20'!E14,-PRODUCT(2,E28)))</f>
        <v>86</v>
      </c>
      <c r="F7" s="106">
        <f>IF(F28="","",SUM('Saisie12-20'!F14,-PRODUCT(2,F28)))</f>
        <v>43</v>
      </c>
      <c r="G7" s="106">
        <f>IF(G28="","",SUM('Saisie12-20'!G14,-PRODUCT(2,G28)))</f>
        <v>13</v>
      </c>
      <c r="H7" s="106">
        <f>IF(H28="","",SUM('Saisie12-20'!H14,-PRODUCT(2,H28)))</f>
        <v>6</v>
      </c>
      <c r="I7" s="106">
        <f>IF(I28="","",SUM('Saisie12-20'!I14,-PRODUCT(2,I28)))</f>
        <v>0</v>
      </c>
      <c r="J7" s="106">
        <f>IF(J28="","",SUM('Saisie12-20'!J14,-PRODUCT(2,J28)))</f>
        <v>12.3</v>
      </c>
      <c r="K7" s="106">
        <f>IF(K28="","",SUM('Saisie12-20'!K14,-PRODUCT(2,K28)))</f>
        <v>76.400000000000006</v>
      </c>
      <c r="L7" s="106">
        <f>IF(L28="","",SUM('Saisie12-20'!L14,-PRODUCT(2,L28)))</f>
        <v>21.5</v>
      </c>
      <c r="M7" s="106">
        <f>IF(M28="","",SUM('Saisie12-20'!M14,-PRODUCT(2,M28)))</f>
        <v>62.3</v>
      </c>
      <c r="N7" s="106">
        <f>IF(N28="","",SUM('Saisie12-20'!N14,-PRODUCT(2,N28)))</f>
        <v>59</v>
      </c>
      <c r="O7" s="106">
        <f>IF(O28="","",SUM('Saisie12-20'!O14,-PRODUCT(2,O28)))</f>
        <v>50.6</v>
      </c>
      <c r="P7" s="106">
        <f>IF(P28="","",SUM('Saisie12-20'!P14,-PRODUCT(2,P28)))</f>
        <v>56.2</v>
      </c>
      <c r="Q7" s="106">
        <f>IF(Q28="","",SUM('Saisie12-20'!Q14,-PRODUCT(2,Q28)))</f>
        <v>6.5</v>
      </c>
      <c r="R7" s="106">
        <f>IF(R28="","",SUM('Saisie12-20'!R14,-PRODUCT(2,R28)))</f>
        <v>7.3000000000000007</v>
      </c>
      <c r="S7" s="104">
        <f>IF(S28="","",SUM('Saisie12-20'!S14,-PRODUCT(2,S28)))</f>
        <v>119.5</v>
      </c>
      <c r="T7" s="104">
        <f>IF(T28="","",SUM('Saisie12-20'!T14,-PRODUCT(2,T28)))</f>
        <v>33</v>
      </c>
      <c r="U7" s="104">
        <f>IF(U28="","",SUM('Saisie12-20'!U14,-PRODUCT(2,U28)))</f>
        <v>44.2</v>
      </c>
      <c r="V7" s="104">
        <f>IF(V28="","",SUM('Saisie12-20'!V14,-PRODUCT(2,V28)))</f>
        <v>156.30000000000001</v>
      </c>
      <c r="W7" s="104">
        <f>IF(W28="","",SUM('Saisie12-20'!W14,-PRODUCT(2,W28)))</f>
        <v>63.599999999999994</v>
      </c>
      <c r="X7" s="104">
        <f>IF(X28="","",SUM('Saisie12-20'!X14,-PRODUCT(2,X28)))</f>
        <v>24.2</v>
      </c>
      <c r="Y7" s="104">
        <f>IF(Y28="","",SUM('Saisie12-20'!Y14,-PRODUCT(2,Y28)))</f>
        <v>97.4</v>
      </c>
      <c r="Z7" s="104">
        <f>IF(Z28="","",SUM('Saisie12-20'!Z14,-PRODUCT(2,Z28)))</f>
        <v>88.5</v>
      </c>
      <c r="AA7" s="104">
        <f>IF(AA28="","",SUM('Saisie12-20'!AA14,-PRODUCT(2,AA28)))</f>
        <v>41.4</v>
      </c>
      <c r="AB7" s="104">
        <f>IF(AB28="","",SUM('Saisie12-20'!AB14,-PRODUCT(2,AB28)))</f>
        <v>118.1</v>
      </c>
      <c r="AC7" s="104">
        <f>IF(AC28="","",SUM('Saisie12-20'!AC14,-PRODUCT(2,AC28)))</f>
        <v>23.7</v>
      </c>
      <c r="AD7" s="104">
        <f>IF(AD28="","",SUM('Saisie12-20'!AD14,-PRODUCT(2,AD28)))</f>
        <v>135.6</v>
      </c>
      <c r="AE7" s="104">
        <f>IF(AE28="","",SUM('Saisie12-20'!AE14,-PRODUCT(2,AE28)))</f>
        <v>12.8</v>
      </c>
      <c r="AF7" s="104">
        <f>IF(AF28="","",SUM('Saisie12-20'!AF14,-PRODUCT(2,AF28)))</f>
        <v>0</v>
      </c>
      <c r="AG7" s="104">
        <f>IF(AG28="","",SUM('Saisie12-20'!AG14,-PRODUCT(2,AG28)))</f>
        <v>41.5</v>
      </c>
      <c r="AH7" s="118" t="str">
        <f>IF(AH28="","",SUM('Saisie12-20'!AH14,-PRODUCT(2,AH28)))</f>
        <v/>
      </c>
    </row>
    <row r="8" spans="1:34" x14ac:dyDescent="0.35">
      <c r="A8" s="102" t="s">
        <v>6</v>
      </c>
      <c r="B8" s="105">
        <f>IF(B29="","",SUM('Saisie12-20'!B15,-PRODUCT(2,B29)))</f>
        <v>8</v>
      </c>
      <c r="C8" s="106">
        <f>IF(C29="","",SUM('Saisie12-20'!C15,-PRODUCT(2,C29)))</f>
        <v>20</v>
      </c>
      <c r="D8" s="106">
        <f>IF(D29="","",SUM('Saisie12-20'!D15,-PRODUCT(2,D29)))</f>
        <v>19</v>
      </c>
      <c r="E8" s="106">
        <f>IF(E29="","",SUM('Saisie12-20'!E15,-PRODUCT(2,E29)))</f>
        <v>0</v>
      </c>
      <c r="F8" s="106">
        <f>IF(F29="","",SUM('Saisie12-20'!F15,-PRODUCT(2,F29)))</f>
        <v>8</v>
      </c>
      <c r="G8" s="106">
        <f>IF(G29="","",SUM('Saisie12-20'!G15,-PRODUCT(2,G29)))</f>
        <v>7</v>
      </c>
      <c r="H8" s="106">
        <f>IF(H29="","",SUM('Saisie12-20'!H15,-PRODUCT(2,H29)))</f>
        <v>0</v>
      </c>
      <c r="I8" s="106">
        <f>IF(I29="","",SUM('Saisie12-20'!I15,-PRODUCT(2,I29)))</f>
        <v>0</v>
      </c>
      <c r="J8" s="106">
        <f>IF(J29="","",SUM('Saisie12-20'!J15,-PRODUCT(2,J29)))</f>
        <v>7</v>
      </c>
      <c r="K8" s="106">
        <f>IF(K29="","",SUM('Saisie12-20'!K15,-PRODUCT(2,K29)))</f>
        <v>0</v>
      </c>
      <c r="L8" s="106">
        <f>IF(L29="","",SUM('Saisie12-20'!L15,-PRODUCT(2,L29)))</f>
        <v>0</v>
      </c>
      <c r="M8" s="106">
        <f>IF(M29="","",SUM('Saisie12-20'!M15,-PRODUCT(2,M29)))</f>
        <v>0</v>
      </c>
      <c r="N8" s="106">
        <f>IF(N29="","",SUM('Saisie12-20'!N15,-PRODUCT(2,N29)))</f>
        <v>0</v>
      </c>
      <c r="O8" s="106">
        <f>IF(O29="","",SUM('Saisie12-20'!O15,-PRODUCT(2,O29)))</f>
        <v>20</v>
      </c>
      <c r="P8" s="106">
        <f>IF(P29="","",SUM('Saisie12-20'!P15,-PRODUCT(2,P29)))</f>
        <v>0</v>
      </c>
      <c r="Q8" s="106">
        <f>IF(Q29="","",SUM('Saisie12-20'!Q15,-PRODUCT(2,Q29)))</f>
        <v>0</v>
      </c>
      <c r="R8" s="106">
        <f>IF(R29="","",SUM('Saisie12-20'!R15,-PRODUCT(2,R29)))</f>
        <v>0</v>
      </c>
      <c r="S8" s="104">
        <f>IF(S29="","",SUM('Saisie12-20'!S15,-PRODUCT(2,S29)))</f>
        <v>6</v>
      </c>
      <c r="T8" s="104">
        <f>IF(T29="","",SUM('Saisie12-20'!T15,-PRODUCT(2,T29)))</f>
        <v>7</v>
      </c>
      <c r="U8" s="104">
        <f>IF(U29="","",SUM('Saisie12-20'!U15,-PRODUCT(2,U29)))</f>
        <v>0</v>
      </c>
      <c r="V8" s="104">
        <f>IF(V29="","",SUM('Saisie12-20'!V15,-PRODUCT(2,V29)))</f>
        <v>6.1999999999999993</v>
      </c>
      <c r="W8" s="104">
        <f>IF(W29="","",SUM('Saisie12-20'!W15,-PRODUCT(2,W29)))</f>
        <v>0</v>
      </c>
      <c r="X8" s="104">
        <f>IF(X29="","",SUM('Saisie12-20'!X15,-PRODUCT(2,X29)))</f>
        <v>0</v>
      </c>
      <c r="Y8" s="104">
        <f>IF(Y29="","",SUM('Saisie12-20'!Y15,-PRODUCT(2,Y29)))</f>
        <v>0</v>
      </c>
      <c r="Z8" s="104">
        <f>IF(Z29="","",SUM('Saisie12-20'!Z15,-PRODUCT(2,Z29)))</f>
        <v>0</v>
      </c>
      <c r="AA8" s="104">
        <f>IF(AA29="","",SUM('Saisie12-20'!AA15,-PRODUCT(2,AA29)))</f>
        <v>0</v>
      </c>
      <c r="AB8" s="104">
        <f>IF(AB29="","",SUM('Saisie12-20'!AB15,-PRODUCT(2,AB29)))</f>
        <v>0</v>
      </c>
      <c r="AC8" s="104">
        <f>IF(AC29="","",SUM('Saisie12-20'!AC15,-PRODUCT(2,AC29)))</f>
        <v>0</v>
      </c>
      <c r="AD8" s="104">
        <f>IF(AD29="","",SUM('Saisie12-20'!AD15,-PRODUCT(2,AD29)))</f>
        <v>0</v>
      </c>
      <c r="AE8" s="104">
        <f>IF(AE29="","",SUM('Saisie12-20'!AE15,-PRODUCT(2,AE29)))</f>
        <v>0</v>
      </c>
      <c r="AF8" s="104">
        <f>IF(AF29="","",SUM('Saisie12-20'!AF15,-PRODUCT(2,AF29)))</f>
        <v>0</v>
      </c>
      <c r="AG8" s="104">
        <f>IF(AG29="","",SUM('Saisie12-20'!AG15,-PRODUCT(2,AG29)))</f>
        <v>0</v>
      </c>
      <c r="AH8" s="118" t="str">
        <f>IF(AH29="","",SUM('Saisie12-20'!AH15,-PRODUCT(2,AH29)))</f>
        <v/>
      </c>
    </row>
    <row r="9" spans="1:34" x14ac:dyDescent="0.35">
      <c r="A9" s="10" t="s">
        <v>7</v>
      </c>
      <c r="B9" s="22">
        <f>IF(B30="","",SUM('Saisie12-20'!B16,-PRODUCT(2,B30)))</f>
        <v>0</v>
      </c>
      <c r="C9" s="37">
        <f>IF(C30="","",SUM('Saisie12-20'!C16,-PRODUCT(2,C30)))</f>
        <v>0</v>
      </c>
      <c r="D9" s="37">
        <v>0</v>
      </c>
      <c r="E9" s="37">
        <f>IF(E30="","",SUM('Saisie12-20'!E16,-PRODUCT(2,E30)))</f>
        <v>0</v>
      </c>
      <c r="F9" s="37">
        <f>IF(F30="","",SUM('Saisie12-20'!F16,-PRODUCT(2,F30)))</f>
        <v>0</v>
      </c>
      <c r="G9" s="37">
        <f>IF(G30="","",SUM('Saisie12-20'!G16,-PRODUCT(2,G30)))</f>
        <v>0</v>
      </c>
      <c r="H9" s="37">
        <f>IF(H30="","",SUM('Saisie12-20'!H16,-PRODUCT(2,H30)))</f>
        <v>0</v>
      </c>
      <c r="I9" s="37">
        <f>IF(I30="","",SUM('Saisie12-20'!I16,-PRODUCT(2,I30)))</f>
        <v>0</v>
      </c>
      <c r="J9" s="37">
        <f>IF(J30="","",SUM('Saisie12-20'!J16,-PRODUCT(2,J30)))</f>
        <v>0</v>
      </c>
      <c r="K9" s="37">
        <f>IF(K30="","",SUM('Saisie12-20'!K16,-PRODUCT(2,K30)))</f>
        <v>0</v>
      </c>
      <c r="L9" s="37">
        <f>IF(L30="","",SUM('Saisie12-20'!L16,-PRODUCT(2,L30)))</f>
        <v>0</v>
      </c>
      <c r="M9" s="37">
        <f>IF(M30="","",SUM('Saisie12-20'!M16,-PRODUCT(2,M30)))</f>
        <v>0</v>
      </c>
      <c r="N9" s="37">
        <f>IF(N30="","",SUM('Saisie12-20'!N16,-PRODUCT(2,N30)))</f>
        <v>0</v>
      </c>
      <c r="O9" s="37">
        <f>IF(O30="","",SUM('Saisie12-20'!O16,-PRODUCT(2,O30)))</f>
        <v>0</v>
      </c>
      <c r="P9" s="37">
        <f>IF(P30="","",SUM('Saisie12-20'!P16,-PRODUCT(2,P30)))</f>
        <v>0</v>
      </c>
      <c r="Q9" s="37">
        <f>IF(Q30="","",SUM('Saisie12-20'!Q16,-PRODUCT(2,Q30)))</f>
        <v>0</v>
      </c>
      <c r="R9" s="37">
        <f>IF(R30="","",SUM('Saisie12-20'!R16,-PRODUCT(2,R30)))</f>
        <v>0</v>
      </c>
      <c r="S9" s="38">
        <f>IF(S30="","",SUM('Saisie12-20'!S16,-PRODUCT(2,S30)))</f>
        <v>0</v>
      </c>
      <c r="T9" s="38">
        <f>IF(T30="","",SUM('Saisie12-20'!T16,-PRODUCT(2,T30)))</f>
        <v>0</v>
      </c>
      <c r="U9" s="38">
        <f>IF(U30="","",SUM('Saisie12-20'!U16,-PRODUCT(2,U30)))</f>
        <v>0</v>
      </c>
      <c r="V9" s="38">
        <f>IF(V30="","",SUM('Saisie12-20'!V16,-PRODUCT(2,V30)))</f>
        <v>0</v>
      </c>
      <c r="W9" s="38">
        <f>IF(W30="","",SUM('Saisie12-20'!W16,-PRODUCT(2,W30)))</f>
        <v>0</v>
      </c>
      <c r="X9" s="38">
        <f>IF(X30="","",SUM('Saisie12-20'!X16,-PRODUCT(2,X30)))</f>
        <v>0</v>
      </c>
      <c r="Y9" s="38">
        <f>IF(Y30="","",SUM('Saisie12-20'!Y16,-PRODUCT(2,Y30)))</f>
        <v>0</v>
      </c>
      <c r="Z9" s="38">
        <f>IF(Z30="","",SUM('Saisie12-20'!Z16,-PRODUCT(2,Z30)))</f>
        <v>0</v>
      </c>
      <c r="AA9" s="38">
        <f>IF(AA30="","",SUM('Saisie12-20'!AA16,-PRODUCT(2,AA30)))</f>
        <v>0</v>
      </c>
      <c r="AB9" s="38">
        <f>IF(AB30="","",SUM('Saisie12-20'!AB16,-PRODUCT(2,AB30)))</f>
        <v>0</v>
      </c>
      <c r="AC9" s="38">
        <f>IF(AC30="","",SUM('Saisie12-20'!AC16,-PRODUCT(2,AC30)))</f>
        <v>0</v>
      </c>
      <c r="AD9" s="38">
        <f>IF(AD30="","",SUM('Saisie12-20'!AD16,-PRODUCT(2,AD30)))</f>
        <v>0</v>
      </c>
      <c r="AE9" s="38">
        <f>IF(AE30="","",SUM('Saisie12-20'!AE16,-PRODUCT(2,AE30)))</f>
        <v>0</v>
      </c>
      <c r="AF9" s="38">
        <f>IF(AF30="","",SUM('Saisie12-20'!AF16,-PRODUCT(2,AF30)))</f>
        <v>0</v>
      </c>
      <c r="AG9" s="141">
        <f>IF(AG30="","",SUM('Saisie12-20'!AG16,-PRODUCT(2,AG30)))</f>
        <v>0</v>
      </c>
      <c r="AH9" s="142" t="str">
        <f>IF(AH30="","",SUM('Saisie12-20'!AH16,-PRODUCT(2,AH30)))</f>
        <v/>
      </c>
    </row>
    <row r="10" spans="1:34" x14ac:dyDescent="0.35">
      <c r="A10" s="10" t="s">
        <v>8</v>
      </c>
      <c r="B10" s="22">
        <f>IF(B31="","",SUM('Saisie12-20'!B17,-PRODUCT(2,B31)))</f>
        <v>0</v>
      </c>
      <c r="C10" s="37">
        <f>IF(C31="","",SUM('Saisie12-20'!C17,-PRODUCT(2,C31)))</f>
        <v>0</v>
      </c>
      <c r="D10" s="37">
        <v>0</v>
      </c>
      <c r="E10" s="37">
        <f>IF(E31="","",SUM('Saisie12-20'!E17,-PRODUCT(2,E31)))</f>
        <v>0</v>
      </c>
      <c r="F10" s="37">
        <f>IF(F31="","",SUM('Saisie12-20'!F17,-PRODUCT(2,F31)))</f>
        <v>0</v>
      </c>
      <c r="G10" s="37">
        <f>IF(G31="","",SUM('Saisie12-20'!G17,-PRODUCT(2,G31)))</f>
        <v>0</v>
      </c>
      <c r="H10" s="37">
        <f>IF(H31="","",SUM('Saisie12-20'!H17,-PRODUCT(2,H31)))</f>
        <v>0</v>
      </c>
      <c r="I10" s="37">
        <f>IF(I31="","",SUM('Saisie12-20'!I17,-PRODUCT(2,I31)))</f>
        <v>0</v>
      </c>
      <c r="J10" s="37">
        <f>IF(J31="","",SUM('Saisie12-20'!J17,-PRODUCT(2,J31)))</f>
        <v>0</v>
      </c>
      <c r="K10" s="37">
        <f>IF(K31="","",SUM('Saisie12-20'!K17,-PRODUCT(2,K31)))</f>
        <v>0</v>
      </c>
      <c r="L10" s="37">
        <f>IF(L31="","",SUM('Saisie12-20'!L17,-PRODUCT(2,L31)))</f>
        <v>0</v>
      </c>
      <c r="M10" s="37">
        <f>IF(M31="","",SUM('Saisie12-20'!M17,-PRODUCT(2,M31)))</f>
        <v>0</v>
      </c>
      <c r="N10" s="37">
        <f>IF(N31="","",SUM('Saisie12-20'!N17,-PRODUCT(2,N31)))</f>
        <v>0</v>
      </c>
      <c r="O10" s="37">
        <f>IF(O31="","",SUM('Saisie12-20'!O17,-PRODUCT(2,O31)))</f>
        <v>0</v>
      </c>
      <c r="P10" s="37">
        <f>IF(P31="","",SUM('Saisie12-20'!P17,-PRODUCT(2,P31)))</f>
        <v>0</v>
      </c>
      <c r="Q10" s="37">
        <f>IF(Q31="","",SUM('Saisie12-20'!Q17,-PRODUCT(2,Q31)))</f>
        <v>0</v>
      </c>
      <c r="R10" s="37">
        <f>IF(R31="","",SUM('Saisie12-20'!R17,-PRODUCT(2,R31)))</f>
        <v>0</v>
      </c>
      <c r="S10" s="38">
        <f>IF(S31="","",SUM('Saisie12-20'!S17,-PRODUCT(2,S31)))</f>
        <v>0</v>
      </c>
      <c r="T10" s="38">
        <f>IF(T31="","",SUM('Saisie12-20'!T17,-PRODUCT(2,T31)))</f>
        <v>0</v>
      </c>
      <c r="U10" s="38">
        <f>IF(U31="","",SUM('Saisie12-20'!U17,-PRODUCT(2,U31)))</f>
        <v>0</v>
      </c>
      <c r="V10" s="38">
        <f>IF(V31="","",SUM('Saisie12-20'!V17,-PRODUCT(2,V31)))</f>
        <v>0</v>
      </c>
      <c r="W10" s="38">
        <f>IF(W31="","",SUM('Saisie12-20'!W17,-PRODUCT(2,W31)))</f>
        <v>0</v>
      </c>
      <c r="X10" s="38">
        <f>IF(X31="","",SUM('Saisie12-20'!X17,-PRODUCT(2,X31)))</f>
        <v>0</v>
      </c>
      <c r="Y10" s="38">
        <f>IF(Y31="","",SUM('Saisie12-20'!Y17,-PRODUCT(2,Y31)))</f>
        <v>0</v>
      </c>
      <c r="Z10" s="38">
        <f>IF(Z31="","",SUM('Saisie12-20'!Z17,-PRODUCT(2,Z31)))</f>
        <v>0</v>
      </c>
      <c r="AA10" s="38">
        <f>IF(AA31="","",SUM('Saisie12-20'!AA17,-PRODUCT(2,AA31)))</f>
        <v>0</v>
      </c>
      <c r="AB10" s="38">
        <f>IF(AB31="","",SUM('Saisie12-20'!AB17,-PRODUCT(2,AB31)))</f>
        <v>0</v>
      </c>
      <c r="AC10" s="38">
        <f>IF(AC31="","",SUM('Saisie12-20'!AC17,-PRODUCT(2,AC31)))</f>
        <v>0</v>
      </c>
      <c r="AD10" s="38">
        <f>IF(AD31="","",SUM('Saisie12-20'!AD17,-PRODUCT(2,AD31)))</f>
        <v>0</v>
      </c>
      <c r="AE10" s="38">
        <f>IF(AE31="","",SUM('Saisie12-20'!AE17,-PRODUCT(2,AE31)))</f>
        <v>0</v>
      </c>
      <c r="AF10" s="38">
        <v>0</v>
      </c>
      <c r="AG10" s="38">
        <f>IF(AG31="","",SUM('Saisie12-20'!AG17,-PRODUCT(2,AG31)))</f>
        <v>0</v>
      </c>
      <c r="AH10" s="135" t="str">
        <f>IF(AH31="","",SUM('Saisie12-20'!AH17,-PRODUCT(2,AH31)))</f>
        <v/>
      </c>
    </row>
    <row r="11" spans="1:34" x14ac:dyDescent="0.35">
      <c r="A11" s="102" t="s">
        <v>9</v>
      </c>
      <c r="B11" s="105">
        <f>IF(B32="","",SUM('Saisie12-20'!B18,-PRODUCT(2,B32)))</f>
        <v>49</v>
      </c>
      <c r="C11" s="106">
        <f>IF(C32="","",SUM('Saisie12-20'!C18,-PRODUCT(2,C32)))</f>
        <v>48</v>
      </c>
      <c r="D11" s="106">
        <f>IF(D32="","",SUM('Saisie12-20'!D18,-PRODUCT(2,D32)))</f>
        <v>34</v>
      </c>
      <c r="E11" s="106">
        <f>IF(E32="","",SUM('Saisie12-20'!E18,-PRODUCT(2,E32)))</f>
        <v>69</v>
      </c>
      <c r="F11" s="106">
        <f>IF(F32="","",SUM('Saisie12-20'!F18,-PRODUCT(2,F32)))</f>
        <v>0</v>
      </c>
      <c r="G11" s="106">
        <f>IF(G32="","",SUM('Saisie12-20'!G18,-PRODUCT(2,G32)))</f>
        <v>36</v>
      </c>
      <c r="H11" s="106">
        <f>IF(H32="","",SUM('Saisie12-20'!H18,-PRODUCT(2,H32)))</f>
        <v>0</v>
      </c>
      <c r="I11" s="106">
        <f>IF(I32="","",SUM('Saisie12-20'!I18,-PRODUCT(2,I32)))</f>
        <v>0</v>
      </c>
      <c r="J11" s="106">
        <f>IF(J32="","",SUM('Saisie12-20'!J18,-PRODUCT(2,J32)))</f>
        <v>58</v>
      </c>
      <c r="K11" s="106">
        <f>IF(K32="","",SUM('Saisie12-20'!K18,-PRODUCT(2,K32)))</f>
        <v>65</v>
      </c>
      <c r="L11" s="106">
        <f>IF(L32="","",SUM('Saisie12-20'!L18,-PRODUCT(2,L32)))</f>
        <v>0</v>
      </c>
      <c r="M11" s="106">
        <f>IF(M32="","",SUM('Saisie12-20'!M18,-PRODUCT(2,M32)))</f>
        <v>15.3</v>
      </c>
      <c r="N11" s="106">
        <f>IF(N32="","",SUM('Saisie12-20'!N18,-PRODUCT(2,N32)))</f>
        <v>26.9</v>
      </c>
      <c r="O11" s="106">
        <f>IF(O32="","",SUM('Saisie12-20'!O18,-PRODUCT(2,O32)))</f>
        <v>0</v>
      </c>
      <c r="P11" s="106">
        <f>IF(P32="","",SUM('Saisie12-20'!P18,-PRODUCT(2,P32)))</f>
        <v>37.799999999999997</v>
      </c>
      <c r="Q11" s="106">
        <f>IF(Q32="","",SUM('Saisie12-20'!Q18,-PRODUCT(2,Q32)))</f>
        <v>79.3</v>
      </c>
      <c r="R11" s="106">
        <f>IF(R32="","",SUM('Saisie12-20'!R18,-PRODUCT(2,R32)))</f>
        <v>0</v>
      </c>
      <c r="S11" s="104">
        <f>IF(S32="","",SUM('Saisie12-20'!S18,-PRODUCT(2,S32)))</f>
        <v>42</v>
      </c>
      <c r="T11" s="104">
        <f>IF(T32="","",SUM('Saisie12-20'!T18,-PRODUCT(2,T32)))</f>
        <v>7</v>
      </c>
      <c r="U11" s="104">
        <f>IF(U32="","",SUM('Saisie12-20'!U18,-PRODUCT(2,U32)))</f>
        <v>20</v>
      </c>
      <c r="V11" s="104">
        <f>IF(V32="","",SUM('Saisie12-20'!V18,-PRODUCT(2,V32)))</f>
        <v>6.4</v>
      </c>
      <c r="W11" s="104">
        <f>IF(W32="","",SUM('Saisie12-20'!W18,-PRODUCT(2,W32)))</f>
        <v>0</v>
      </c>
      <c r="X11" s="104">
        <f>IF(X32="","",SUM('Saisie12-20'!X18,-PRODUCT(2,X32)))</f>
        <v>21.5</v>
      </c>
      <c r="Y11" s="104">
        <f>IF(Y32="","",SUM('Saisie12-20'!Y18,-PRODUCT(2,Y32)))</f>
        <v>0</v>
      </c>
      <c r="Z11" s="104">
        <f>IF(Z32="","",SUM('Saisie12-20'!Z18,-PRODUCT(2,Z32)))</f>
        <v>51.400000000000006</v>
      </c>
      <c r="AA11" s="104">
        <f>IF(AA32="","",SUM('Saisie12-20'!AA18,-PRODUCT(2,AA32)))</f>
        <v>0</v>
      </c>
      <c r="AB11" s="104">
        <f>IF(AB32="","",SUM('Saisie12-20'!AB18,-PRODUCT(2,AB32)))</f>
        <v>0</v>
      </c>
      <c r="AC11" s="104">
        <f>IF(AC32="","",SUM('Saisie12-20'!AC18,-PRODUCT(2,AC32)))</f>
        <v>42.4</v>
      </c>
      <c r="AD11" s="104">
        <f>IF(AD32="","",SUM('Saisie12-20'!AD18,-PRODUCT(2,AD32)))</f>
        <v>6.1999999999999993</v>
      </c>
      <c r="AE11" s="104">
        <f>IF(AE32="","",SUM('Saisie12-20'!AE18,-PRODUCT(2,AE32)))</f>
        <v>40</v>
      </c>
      <c r="AF11" s="104">
        <f>IF(AF32="","",SUM('Saisie12-20'!AF18,-PRODUCT(2,AF32)))</f>
        <v>0</v>
      </c>
      <c r="AG11" s="104">
        <f>IF(AG32="","",SUM('Saisie12-20'!AG18,-PRODUCT(2,AG32)))</f>
        <v>37.299999999999997</v>
      </c>
      <c r="AH11" s="118" t="str">
        <f>IF(AH32="","",SUM('Saisie12-20'!AH18,-PRODUCT(2,AH32)))</f>
        <v/>
      </c>
    </row>
    <row r="12" spans="1:34" x14ac:dyDescent="0.35">
      <c r="A12" s="102" t="s">
        <v>10</v>
      </c>
      <c r="B12" s="105">
        <f>IF(B33="","",SUM('Saisie12-20'!B19,-PRODUCT(2,B33)))</f>
        <v>263</v>
      </c>
      <c r="C12" s="106">
        <f>IF(C33="","",SUM('Saisie12-20'!C19,-PRODUCT(2,C33)))</f>
        <v>167</v>
      </c>
      <c r="D12" s="106">
        <f>IF(D33="","",SUM('Saisie12-20'!D19,-PRODUCT(2,D33)))</f>
        <v>44</v>
      </c>
      <c r="E12" s="106">
        <f>IF(E33="","",SUM('Saisie12-20'!E19,-PRODUCT(2,E33)))</f>
        <v>193</v>
      </c>
      <c r="F12" s="106">
        <f>IF(F33="","",SUM('Saisie12-20'!F19,-PRODUCT(2,F33)))</f>
        <v>190</v>
      </c>
      <c r="G12" s="106">
        <f>IF(G33="","",SUM('Saisie12-20'!G19,-PRODUCT(2,G33)))</f>
        <v>150</v>
      </c>
      <c r="H12" s="106">
        <f>IF(H33="","",SUM('Saisie12-20'!H19,-PRODUCT(2,H33)))</f>
        <v>154</v>
      </c>
      <c r="I12" s="106">
        <f>IF(I33="","",SUM('Saisie12-20'!I19,-PRODUCT(2,I33)))</f>
        <v>106</v>
      </c>
      <c r="J12" s="106">
        <f>IF(J33="","",SUM('Saisie12-20'!J19,-PRODUCT(2,J33)))</f>
        <v>40</v>
      </c>
      <c r="K12" s="106">
        <f>IF(K33="","",SUM('Saisie12-20'!K19,-PRODUCT(2,K33)))</f>
        <v>131</v>
      </c>
      <c r="L12" s="106">
        <f>IF(L33="","",SUM('Saisie12-20'!L19,-PRODUCT(2,L33)))</f>
        <v>258.7</v>
      </c>
      <c r="M12" s="106">
        <f>IF(M33="","",SUM('Saisie12-20'!M19,-PRODUCT(2,M33)))</f>
        <v>91.8</v>
      </c>
      <c r="N12" s="106">
        <f>IF(N33="","",SUM('Saisie12-20'!N19,-PRODUCT(2,N33)))</f>
        <v>134.80000000000001</v>
      </c>
      <c r="O12" s="106">
        <f>IF(O33="","",SUM('Saisie12-20'!O19,-PRODUCT(2,O33)))</f>
        <v>53.5</v>
      </c>
      <c r="P12" s="106">
        <f>IF(P33="","",SUM('Saisie12-20'!P19,-PRODUCT(2,P33)))</f>
        <v>188.7</v>
      </c>
      <c r="Q12" s="106">
        <f>IF(Q33="","",SUM('Saisie12-20'!Q19,-PRODUCT(2,Q33)))</f>
        <v>153.9</v>
      </c>
      <c r="R12" s="106">
        <f>IF(R33="","",SUM('Saisie12-20'!R19,-PRODUCT(2,R33)))</f>
        <v>199.3</v>
      </c>
      <c r="S12" s="104">
        <f>IF(S33="","",SUM('Saisie12-20'!S19,-PRODUCT(2,S33)))</f>
        <v>202</v>
      </c>
      <c r="T12" s="104">
        <f>IF(T33="","",SUM('Saisie12-20'!T19,-PRODUCT(2,T33)))</f>
        <v>171</v>
      </c>
      <c r="U12" s="104">
        <f>IF(U33="","",SUM('Saisie12-20'!U19,-PRODUCT(2,U33)))</f>
        <v>146.6</v>
      </c>
      <c r="V12" s="104">
        <f>IF(V33="","",SUM('Saisie12-20'!V19,-PRODUCT(2,V33)))</f>
        <v>92.9</v>
      </c>
      <c r="W12" s="104">
        <f>IF(W33="","",SUM('Saisie12-20'!W19,-PRODUCT(2,W33)))</f>
        <v>83.4</v>
      </c>
      <c r="X12" s="104">
        <f>IF(X33="","",SUM('Saisie12-20'!X19,-PRODUCT(2,X33)))</f>
        <v>216.5</v>
      </c>
      <c r="Y12" s="104">
        <f>IF(Y33="","",SUM('Saisie12-20'!Y19,-PRODUCT(2,Y33)))</f>
        <v>223</v>
      </c>
      <c r="Z12" s="104">
        <f>IF(Z33="","",SUM('Saisie12-20'!Z19,-PRODUCT(2,Z33)))</f>
        <v>109.1</v>
      </c>
      <c r="AA12" s="104">
        <f>IF(AA33="","",SUM('Saisie12-20'!AA19,-PRODUCT(2,AA33)))</f>
        <v>107.4</v>
      </c>
      <c r="AB12" s="104">
        <f>IF(AB33="","",SUM('Saisie12-20'!AB19,-PRODUCT(2,AB33)))</f>
        <v>63.7</v>
      </c>
      <c r="AC12" s="104">
        <f>IF(AC33="","",SUM('Saisie12-20'!AC19,-PRODUCT(2,AC33)))</f>
        <v>223.89999999999998</v>
      </c>
      <c r="AD12" s="104">
        <f>IF(AD33="","",SUM('Saisie12-20'!AD19,-PRODUCT(2,AD33)))</f>
        <v>243.8</v>
      </c>
      <c r="AE12" s="104">
        <f>IF(AE33="","",SUM('Saisie12-20'!AE19,-PRODUCT(2,AE33)))</f>
        <v>7</v>
      </c>
      <c r="AF12" s="104">
        <f>IF(AF33="","",SUM('Saisie12-20'!AF19,-PRODUCT(2,AF33)))</f>
        <v>45</v>
      </c>
      <c r="AG12" s="104">
        <f>IF(AG33="","",SUM('Saisie12-20'!AG19,-PRODUCT(2,AG33)))</f>
        <v>80.099999999999994</v>
      </c>
      <c r="AH12" s="118" t="str">
        <f>IF(AH33="","",SUM('Saisie12-20'!AH19,-PRODUCT(2,AH33)))</f>
        <v/>
      </c>
    </row>
    <row r="13" spans="1:34" x14ac:dyDescent="0.35">
      <c r="A13" s="10" t="s">
        <v>11</v>
      </c>
      <c r="B13" s="23">
        <f>IF(B34="","",SUM('Saisie12-20'!B20,-PRODUCT(2,B34)))</f>
        <v>422</v>
      </c>
      <c r="C13" s="39">
        <f>IF(C34="","",SUM('Saisie12-20'!C20,-PRODUCT(2,C34)))</f>
        <v>273</v>
      </c>
      <c r="D13" s="39">
        <f>IF(D34="","",SUM('Saisie12-20'!D20,-PRODUCT(2,D34)))</f>
        <v>365</v>
      </c>
      <c r="E13" s="39">
        <f>IF(E34="","",SUM('Saisie12-20'!E20,-PRODUCT(2,E34)))</f>
        <v>365</v>
      </c>
      <c r="F13" s="39">
        <f>IF(F34="","",SUM('Saisie12-20'!F20,-PRODUCT(2,F34)))</f>
        <v>356</v>
      </c>
      <c r="G13" s="39">
        <f>IF(G34="","",SUM('Saisie12-20'!G20,-PRODUCT(2,G34)))</f>
        <v>433</v>
      </c>
      <c r="H13" s="39">
        <f>IF(H34="","",SUM('Saisie12-20'!H20,-PRODUCT(2,H34)))</f>
        <v>392</v>
      </c>
      <c r="I13" s="39">
        <f>IF(I34="","",SUM('Saisie12-20'!I20,-PRODUCT(2,I34)))</f>
        <v>316</v>
      </c>
      <c r="J13" s="39">
        <f>IF(J34="","",SUM('Saisie12-20'!J20,-PRODUCT(2,J34)))</f>
        <v>411</v>
      </c>
      <c r="K13" s="39">
        <f>IF(K34="","",SUM('Saisie12-20'!K20,-PRODUCT(2,K34)))</f>
        <v>302</v>
      </c>
      <c r="L13" s="39">
        <f>IF(L34="","",SUM('Saisie12-20'!L20,-PRODUCT(2,L34)))</f>
        <v>360.7</v>
      </c>
      <c r="M13" s="39">
        <f>IF(M34="","",SUM('Saisie12-20'!M20,-PRODUCT(2,M34)))</f>
        <v>357</v>
      </c>
      <c r="N13" s="39">
        <f>IF(N34="","",SUM('Saisie12-20'!N20,-PRODUCT(2,N34)))</f>
        <v>380.6</v>
      </c>
      <c r="O13" s="39">
        <f>IF(O34="","",SUM('Saisie12-20'!O20,-PRODUCT(2,O34)))</f>
        <v>306.3</v>
      </c>
      <c r="P13" s="39">
        <f>IF(P34="","",SUM('Saisie12-20'!P20,-PRODUCT(2,P34)))</f>
        <v>414.6</v>
      </c>
      <c r="Q13" s="39">
        <f>IF(Q34="","",SUM('Saisie12-20'!Q20,-PRODUCT(2,Q34)))</f>
        <v>352.3</v>
      </c>
      <c r="R13" s="39">
        <f>IF(R34="","",SUM('Saisie12-20'!R20,-PRODUCT(2,R34)))</f>
        <v>300.2</v>
      </c>
      <c r="S13" s="38">
        <f>IF(S34="","",SUM('Saisie12-20'!S20,-PRODUCT(2,S34)))</f>
        <v>337</v>
      </c>
      <c r="T13" s="38">
        <f>IF(T34="","",SUM('Saisie12-20'!T20,-PRODUCT(2,T34)))</f>
        <v>339</v>
      </c>
      <c r="U13" s="38">
        <f>IF(U34="","",SUM('Saisie12-20'!U20,-PRODUCT(2,U34)))</f>
        <v>318.8</v>
      </c>
      <c r="V13" s="38">
        <f>IF(V34="","",SUM('Saisie12-20'!V20,-PRODUCT(2,V34)))</f>
        <v>348.8</v>
      </c>
      <c r="W13" s="38">
        <f>IF(W34="","",SUM('Saisie12-20'!W20,-PRODUCT(2,W34)))</f>
        <v>287.89999999999998</v>
      </c>
      <c r="X13" s="38">
        <f>IF(X34="","",SUM('Saisie12-20'!X20,-PRODUCT(2,X34)))</f>
        <v>321.39999999999998</v>
      </c>
      <c r="Y13" s="38">
        <f>IF(Y34="","",SUM('Saisie12-20'!Y20,-PRODUCT(2,Y34)))</f>
        <v>354.8</v>
      </c>
      <c r="Z13" s="38">
        <f>IF(Z34="","",SUM('Saisie12-20'!Z20,-PRODUCT(2,Z34)))</f>
        <v>422.2</v>
      </c>
      <c r="AA13" s="38">
        <f>IF(AA34="","",SUM('Saisie12-20'!AA20,-PRODUCT(2,AA34)))</f>
        <v>332.4</v>
      </c>
      <c r="AB13" s="38">
        <f>IF(AB34="","",SUM('Saisie12-20'!AB20,-PRODUCT(2,AB34)))</f>
        <v>340.3</v>
      </c>
      <c r="AC13" s="38">
        <f>IF(AC34="","",SUM('Saisie12-20'!AC20,-PRODUCT(2,AC34)))</f>
        <v>333.4</v>
      </c>
      <c r="AD13" s="38">
        <f>IF(AD34="","",SUM('Saisie12-20'!AD20,-PRODUCT(2,AD34)))</f>
        <v>382.1</v>
      </c>
      <c r="AE13" s="38">
        <f>IF(AE34="","",SUM('Saisie12-20'!AE20,-PRODUCT(2,AE34)))</f>
        <v>282.39999999999998</v>
      </c>
      <c r="AF13" s="38">
        <f>IF(AF34="","",SUM('Saisie12-20'!AF20,-PRODUCT(2,AF34)))</f>
        <v>316.2</v>
      </c>
      <c r="AG13" s="38">
        <f>IF(AG34="","",SUM('Saisie12-20'!AG20,-PRODUCT(2,AG34)))</f>
        <v>315.7</v>
      </c>
      <c r="AH13" s="135" t="str">
        <f>IF(AH34="","",SUM('Saisie12-20'!AH20,-PRODUCT(2,AH34)))</f>
        <v/>
      </c>
    </row>
    <row r="14" spans="1:34" ht="12" customHeight="1" thickBot="1" x14ac:dyDescent="0.4">
      <c r="A14" s="11" t="s">
        <v>12</v>
      </c>
      <c r="B14" s="20">
        <f>IF(B35="","",SUM('Saisie12-20'!B21,-PRODUCT(2,B35)))</f>
        <v>408</v>
      </c>
      <c r="C14" s="40">
        <f>IF(C35="","",SUM('Saisie12-20'!C21,-PRODUCT(2,C35)))</f>
        <v>409</v>
      </c>
      <c r="D14" s="40">
        <f>IF(D35="","",SUM('Saisie12-20'!D21,-PRODUCT(2,D35)))</f>
        <v>480</v>
      </c>
      <c r="E14" s="40">
        <f>IF(E35="","",SUM('Saisie12-20'!E21,-PRODUCT(2,E35)))</f>
        <v>488</v>
      </c>
      <c r="F14" s="40">
        <f>IF(F35="","",SUM('Saisie12-20'!F21,-PRODUCT(2,F35)))</f>
        <v>448</v>
      </c>
      <c r="G14" s="40">
        <f>IF(G35="","",SUM('Saisie12-20'!G21,-PRODUCT(2,G35)))</f>
        <v>513</v>
      </c>
      <c r="H14" s="40">
        <f>IF(H35="","",SUM('Saisie12-20'!H21,-PRODUCT(2,H35)))</f>
        <v>449</v>
      </c>
      <c r="I14" s="40">
        <f>IF(I35="","",SUM('Saisie12-20'!I21,-PRODUCT(2,I35)))</f>
        <v>393</v>
      </c>
      <c r="J14" s="40">
        <f>IF(J35="","",SUM('Saisie12-20'!J21,-PRODUCT(2,J35)))</f>
        <v>509</v>
      </c>
      <c r="K14" s="40">
        <f>IF(K35="","",SUM('Saisie12-20'!K21,-PRODUCT(2,K35)))</f>
        <v>383</v>
      </c>
      <c r="L14" s="40">
        <f>IF(L35="","",SUM('Saisie12-20'!L21,-PRODUCT(2,L35)))</f>
        <v>463.79999999999995</v>
      </c>
      <c r="M14" s="40">
        <f>IF(M35="","",SUM('Saisie12-20'!M21,-PRODUCT(2,M35)))</f>
        <v>469</v>
      </c>
      <c r="N14" s="40">
        <f>IF(N35="","",SUM('Saisie12-20'!N21,-PRODUCT(2,N35)))</f>
        <v>544.20000000000005</v>
      </c>
      <c r="O14" s="40">
        <f>IF(O35="","",SUM('Saisie12-20'!O21,-PRODUCT(2,O35)))</f>
        <v>454.1</v>
      </c>
      <c r="P14" s="40">
        <f>IF(P35="","",SUM('Saisie12-20'!P21,-PRODUCT(2,P35)))</f>
        <v>487.70000000000005</v>
      </c>
      <c r="Q14" s="40">
        <f>IF(Q35="","",SUM('Saisie12-20'!Q21,-PRODUCT(2,Q35)))</f>
        <v>507.70000000000005</v>
      </c>
      <c r="R14" s="40">
        <f>IF(R35="","",SUM('Saisie12-20'!R21,-PRODUCT(2,R35)))</f>
        <v>486.1</v>
      </c>
      <c r="S14" s="41">
        <f>IF(S35="","",SUM('Saisie12-20'!S21,-PRODUCT(2,S35)))</f>
        <v>549.5</v>
      </c>
      <c r="T14" s="41">
        <f>IF(T35="","",SUM('Saisie12-20'!T21,-PRODUCT(2,T35)))</f>
        <v>429.1</v>
      </c>
      <c r="U14" s="38">
        <f>IF(U35="","",SUM('Saisie12-20'!U21,-PRODUCT(2,U35)))</f>
        <v>466.4</v>
      </c>
      <c r="V14" s="38">
        <f>IF(V35="","",SUM('Saisie12-20'!V21,-PRODUCT(2,V35)))</f>
        <v>504.29999999999995</v>
      </c>
      <c r="W14" s="38">
        <f>IF(W35="","",SUM('Saisie12-20'!W21,-PRODUCT(2,W35)))</f>
        <v>425.9</v>
      </c>
      <c r="X14" s="38">
        <f>IF(X35="","",SUM('Saisie12-20'!X21,-PRODUCT(2,X35)))</f>
        <v>436.5</v>
      </c>
      <c r="Y14" s="38">
        <f>IF(Y35="","",SUM('Saisie12-20'!Y21,-PRODUCT(2,Y35)))</f>
        <v>516.1</v>
      </c>
      <c r="Z14" s="38">
        <f>IF(Z35="","",SUM('Saisie12-20'!Z21,-PRODUCT(2,Z35)))</f>
        <v>481.9</v>
      </c>
      <c r="AA14" s="38">
        <f>IF(AA35="","",SUM('Saisie12-20'!AA21,-PRODUCT(2,AA35)))</f>
        <v>407.4</v>
      </c>
      <c r="AB14" s="38">
        <f>IF(AB35="","",SUM('Saisie12-20'!AB21,-PRODUCT(2,AB35)))</f>
        <v>407.4</v>
      </c>
      <c r="AC14" s="38">
        <f>IF(AC35="","",SUM('Saisie12-20'!AC21,-PRODUCT(2,AC35)))</f>
        <v>436.3</v>
      </c>
      <c r="AD14" s="38">
        <f>IF(AD35="","",SUM('Saisie12-20'!AD21,-PRODUCT(2,AD35)))</f>
        <v>471.29999999999995</v>
      </c>
      <c r="AE14" s="38">
        <f>IF(AE35="","",SUM('Saisie12-20'!AE21,-PRODUCT(2,AE35)))</f>
        <v>394.4</v>
      </c>
      <c r="AF14" s="38">
        <f>IF(AF35="","",SUM('Saisie12-20'!AF21,-PRODUCT(2,AF35)))</f>
        <v>405.1</v>
      </c>
      <c r="AG14" s="38">
        <f>IF(AG35="","",SUM('Saisie12-20'!AG21,-PRODUCT(2,AG35)))</f>
        <v>476.70000000000005</v>
      </c>
      <c r="AH14" s="135" t="str">
        <f>IF(AH35="","",SUM('Saisie12-20'!AH21,-PRODUCT(2,AH35)))</f>
        <v/>
      </c>
    </row>
    <row r="15" spans="1:34" ht="11.15" customHeight="1" thickBot="1" x14ac:dyDescent="0.4">
      <c r="A15" s="126"/>
      <c r="B15" s="1"/>
      <c r="C15" s="34"/>
      <c r="D15" s="34"/>
      <c r="E15" s="34" t="str">
        <f>IF(E36="","",SUM('Saisie12-20'!E22,-PRODUCT(2,E36)))</f>
        <v/>
      </c>
      <c r="F15" s="34"/>
      <c r="G15" s="34"/>
      <c r="H15" s="34"/>
      <c r="I15" s="34"/>
      <c r="J15" s="34"/>
      <c r="K15" s="34"/>
      <c r="L15" s="42"/>
      <c r="M15" s="42"/>
      <c r="N15" s="34"/>
      <c r="O15" s="44"/>
      <c r="P15" s="34"/>
      <c r="Q15" s="45"/>
      <c r="R15" s="45"/>
      <c r="S15" s="46" t="str">
        <f>IF(S36="","",SUM('Saisie12-20'!S22,-PRODUCT(2,S36)))</f>
        <v/>
      </c>
      <c r="T15" s="46" t="str">
        <f>IF(T36="","",SUM('Saisie12-20'!T22,-PRODUCT(2,T36)))</f>
        <v/>
      </c>
      <c r="U15" s="46" t="str">
        <f>IF(U36="","",SUM('Saisie12-20'!U22,-PRODUCT(2,U36)))</f>
        <v/>
      </c>
      <c r="V15" s="46" t="str">
        <f>IF(V36="","",SUM('Saisie12-20'!V22,-PRODUCT(2,V36)))</f>
        <v/>
      </c>
      <c r="W15" s="46" t="str">
        <f>IF(W36="","",SUM('Saisie12-20'!W22,-PRODUCT(2,W36)))</f>
        <v/>
      </c>
      <c r="X15" s="46" t="str">
        <f>IF(X36="","",SUM('Saisie12-20'!X22,-PRODUCT(2,X36)))</f>
        <v/>
      </c>
      <c r="Y15" s="46" t="str">
        <f>IF(Y36="","",SUM('Saisie12-20'!Y22,-PRODUCT(2,Y36)))</f>
        <v/>
      </c>
      <c r="Z15" s="46" t="str">
        <f>IF(Z36="","",SUM('Saisie12-20'!Z22,-PRODUCT(2,Z36)))</f>
        <v/>
      </c>
      <c r="AA15" s="46" t="str">
        <f>IF(AA36="","",SUM('Saisie12-20'!AA22,-PRODUCT(2,AA36)))</f>
        <v/>
      </c>
      <c r="AB15" s="46" t="str">
        <f>IF(AB36="","",SUM('Saisie12-20'!AB22,-PRODUCT(2,AB36)))</f>
        <v/>
      </c>
      <c r="AC15" s="46" t="str">
        <f>IF(AC36="","",SUM('Saisie12-20'!AC22,-PRODUCT(2,AC36)))</f>
        <v/>
      </c>
      <c r="AD15" s="46" t="str">
        <f>IF(AD36="","",SUM('Saisie12-20'!AD22,-PRODUCT(2,AD36)))</f>
        <v/>
      </c>
      <c r="AE15" s="46" t="str">
        <f>IF(AE36="","",SUM('Saisie12-20'!AD22,-PRODUCT(2,AE36)))</f>
        <v/>
      </c>
      <c r="AF15" s="46" t="str">
        <f>IF(AF36="","",SUM('Saisie12-20'!AE22,-PRODUCT(2,AF36)))</f>
        <v/>
      </c>
      <c r="AG15" s="46" t="str">
        <f>IF(AG36="","",SUM('Saisie12-20'!AF22,-PRODUCT(2,AG36)))</f>
        <v/>
      </c>
      <c r="AH15" s="136" t="str">
        <f>IF(AH36="","",SUM('Saisie12-20'!AG22,-PRODUCT(2,AH36)))</f>
        <v/>
      </c>
    </row>
    <row r="16" spans="1:34" s="32" customFormat="1" ht="13.4" customHeight="1" x14ac:dyDescent="0.35">
      <c r="A16" s="107" t="s">
        <v>13</v>
      </c>
      <c r="B16" s="108">
        <v>2641</v>
      </c>
      <c r="C16" s="108">
        <f>SUM(C3:C7)+SUM(C11:C14)</f>
        <v>2264</v>
      </c>
      <c r="D16" s="108">
        <f t="shared" ref="D16:N16" si="0">IF(D14="","",SUM(D3:D7)+SUM(D11:D14))</f>
        <v>2429</v>
      </c>
      <c r="E16" s="108">
        <f t="shared" si="0"/>
        <v>2740</v>
      </c>
      <c r="F16" s="108">
        <f t="shared" si="0"/>
        <v>2460</v>
      </c>
      <c r="G16" s="108">
        <f t="shared" si="0"/>
        <v>2542</v>
      </c>
      <c r="H16" s="108">
        <f t="shared" si="0"/>
        <v>2485</v>
      </c>
      <c r="I16" s="108">
        <f t="shared" si="0"/>
        <v>2238</v>
      </c>
      <c r="J16" s="108">
        <f t="shared" si="0"/>
        <v>2379.3000000000002</v>
      </c>
      <c r="K16" s="108">
        <f t="shared" si="0"/>
        <v>2297.4</v>
      </c>
      <c r="L16" s="108">
        <f t="shared" si="0"/>
        <v>2522.6999999999998</v>
      </c>
      <c r="M16" s="108">
        <f t="shared" si="0"/>
        <v>2440.9</v>
      </c>
      <c r="N16" s="108">
        <f t="shared" si="0"/>
        <v>2670</v>
      </c>
      <c r="O16" s="108">
        <f>IF(O14="","",SUM(O3:O7)+SUM(O11:O14))</f>
        <v>2461.5</v>
      </c>
      <c r="P16" s="108">
        <f>IF(P14="","",SUM(P3:P7)+SUM(P11:P14))</f>
        <v>2375.3000000000002</v>
      </c>
      <c r="Q16" s="108">
        <f>IF(Q14="","",SUM(Q3:Q7)+SUM(Q11:Q14))</f>
        <v>2556.9</v>
      </c>
      <c r="R16" s="108">
        <f>IF(R14="","",SUM(R3:R7)+SUM(R11:R14))</f>
        <v>2463.1</v>
      </c>
      <c r="S16" s="108">
        <f>IF(S14="","",SUM(S3:S7)+SUM(S11:S14))</f>
        <v>2802.6</v>
      </c>
      <c r="T16" s="108">
        <f t="shared" ref="T16:Y16" si="1">IF(T14="","",SUM(T3:T7)+SUM(T11:T14))</f>
        <v>2292.1</v>
      </c>
      <c r="U16" s="108">
        <f t="shared" si="1"/>
        <v>2546.2999999999997</v>
      </c>
      <c r="V16" s="108">
        <f t="shared" si="1"/>
        <v>2753.9</v>
      </c>
      <c r="W16" s="108">
        <f t="shared" si="1"/>
        <v>2072.3999999999996</v>
      </c>
      <c r="X16" s="108">
        <f t="shared" si="1"/>
        <v>2408.9</v>
      </c>
      <c r="Y16" s="108">
        <f t="shared" si="1"/>
        <v>2584</v>
      </c>
      <c r="Z16" s="108">
        <f t="shared" ref="Z16:AF16" si="2">IF(Z14="","",SUM(Z3:Z7)+SUM(Z11:Z14))</f>
        <v>2559.5999999999995</v>
      </c>
      <c r="AA16" s="108">
        <f t="shared" si="2"/>
        <v>2213.1999999999998</v>
      </c>
      <c r="AB16" s="108">
        <f t="shared" si="2"/>
        <v>2331.6999999999998</v>
      </c>
      <c r="AC16" s="108">
        <f t="shared" si="2"/>
        <v>2231.6999999999998</v>
      </c>
      <c r="AD16" s="108">
        <f t="shared" si="2"/>
        <v>2646.5</v>
      </c>
      <c r="AE16" s="108">
        <f>IF(AE14="","",SUM(AE3:AE7)+SUM(AE11:AE14))</f>
        <v>2099</v>
      </c>
      <c r="AF16" s="108">
        <f t="shared" si="2"/>
        <v>2096.4</v>
      </c>
      <c r="AG16" s="108">
        <f>IF(AG14="","",SUM(AG3:AG7)+SUM(AG11:AG14))</f>
        <v>2166.3000000000002</v>
      </c>
      <c r="AH16" s="137" t="str">
        <f>IF(AH14="","",SUM(AH3:AH7)+SUM(AH11:AH14))</f>
        <v/>
      </c>
    </row>
    <row r="17" spans="1:34" ht="14" thickBot="1" x14ac:dyDescent="0.4">
      <c r="A17" s="9" t="s">
        <v>26</v>
      </c>
      <c r="B17" s="21">
        <f>0.3+0.7*(2659/B16)</f>
        <v>1.0047709201060204</v>
      </c>
      <c r="C17" s="47">
        <f>0.3+0.7*(2659/C16)</f>
        <v>1.1221289752650176</v>
      </c>
      <c r="D17" s="47">
        <f t="shared" ref="D17:W17" si="3">IF(D14="","",0.3+0.7*(2659/D16))</f>
        <v>1.0662824207492794</v>
      </c>
      <c r="E17" s="47">
        <f t="shared" si="3"/>
        <v>0.97930656934306559</v>
      </c>
      <c r="F17" s="47">
        <f t="shared" si="3"/>
        <v>1.0566260162601624</v>
      </c>
      <c r="G17" s="47">
        <f t="shared" si="3"/>
        <v>1.0322187254130606</v>
      </c>
      <c r="H17" s="47">
        <f t="shared" si="3"/>
        <v>1.0490140845070421</v>
      </c>
      <c r="I17" s="47">
        <f t="shared" si="3"/>
        <v>1.131680071492404</v>
      </c>
      <c r="J17" s="47">
        <f t="shared" si="3"/>
        <v>1.0822889085025007</v>
      </c>
      <c r="K17" s="47">
        <f t="shared" si="3"/>
        <v>1.1101767215112737</v>
      </c>
      <c r="L17" s="47">
        <f>IF(L14="","",0.3+0.7*(2659/L16))</f>
        <v>1.0378205890514132</v>
      </c>
      <c r="M17" s="47">
        <f t="shared" si="3"/>
        <v>1.0625466016633209</v>
      </c>
      <c r="N17" s="47">
        <f t="shared" si="3"/>
        <v>0.99711610486891389</v>
      </c>
      <c r="O17" s="47">
        <f t="shared" si="3"/>
        <v>1.0561649400771886</v>
      </c>
      <c r="P17" s="47">
        <f t="shared" si="3"/>
        <v>1.0836062813118341</v>
      </c>
      <c r="Q17" s="47">
        <f>IF(Q14="","",0.3+0.7*(2659/Q16))</f>
        <v>1.027951816652978</v>
      </c>
      <c r="R17" s="47">
        <f>IF(R14="","",0.3+0.7*(2659/R16))</f>
        <v>1.0556737444683528</v>
      </c>
      <c r="S17" s="47">
        <f t="shared" si="3"/>
        <v>0.96413330478841064</v>
      </c>
      <c r="T17" s="47">
        <f t="shared" si="3"/>
        <v>1.1120500850748223</v>
      </c>
      <c r="U17" s="47">
        <f t="shared" si="3"/>
        <v>1.0309822094804226</v>
      </c>
      <c r="V17" s="47">
        <f t="shared" si="3"/>
        <v>0.9758778459639057</v>
      </c>
      <c r="W17" s="47">
        <f t="shared" si="3"/>
        <v>1.198137425207489</v>
      </c>
      <c r="X17" s="47">
        <f t="shared" ref="X17:AD17" si="4">IF(X14="","",0.3+0.7*(2659/X16))</f>
        <v>1.0726763252937024</v>
      </c>
      <c r="Y17" s="47">
        <f t="shared" si="4"/>
        <v>1.0203173374613002</v>
      </c>
      <c r="Z17" s="47">
        <f t="shared" si="4"/>
        <v>1.0271839349898422</v>
      </c>
      <c r="AA17" s="47">
        <f t="shared" si="4"/>
        <v>1.1409994577986626</v>
      </c>
      <c r="AB17" s="47">
        <f t="shared" si="4"/>
        <v>1.0982587811468028</v>
      </c>
      <c r="AC17" s="47">
        <f t="shared" si="4"/>
        <v>1.1340278711296321</v>
      </c>
      <c r="AD17" s="47">
        <f t="shared" si="4"/>
        <v>1.0033062535424144</v>
      </c>
      <c r="AE17" s="47">
        <f>IF(AE14="","",0.3+0.7*(2659/AE16))</f>
        <v>1.1867555979037636</v>
      </c>
      <c r="AF17" s="47">
        <f>IF(AF14="","",0.3+0.7*(2659/AF16))</f>
        <v>1.1878553711123832</v>
      </c>
      <c r="AG17" s="47">
        <f>IF(AG14="","",0.3+0.7*(2659/AG16))</f>
        <v>1.159206942713382</v>
      </c>
      <c r="AH17" s="138" t="str">
        <f>IF(AH14="","",0.3+0.7*(2659/AH16))</f>
        <v/>
      </c>
    </row>
    <row r="18" spans="1:34" ht="5.15" customHeight="1" thickBot="1" x14ac:dyDescent="0.4">
      <c r="A18" s="139"/>
      <c r="B18" s="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34"/>
      <c r="N18" s="34"/>
      <c r="O18" s="44"/>
      <c r="P18" s="34"/>
      <c r="Q18" s="34"/>
      <c r="R18" s="34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136"/>
    </row>
    <row r="19" spans="1:34" s="32" customFormat="1" ht="12" customHeight="1" x14ac:dyDescent="0.35">
      <c r="A19" s="107" t="s">
        <v>15</v>
      </c>
      <c r="B19" s="109" t="e">
        <f>SUM(#REF!)+SUM(B3:B7)</f>
        <v>#REF!</v>
      </c>
      <c r="C19" s="109">
        <f>SUM(B11:B14)+SUM(C3:C7)</f>
        <v>2509</v>
      </c>
      <c r="D19" s="109">
        <f t="shared" ref="D19:Z19" si="5">IF(D7="","",SUM(C11:C14)+SUM(D3:D7))</f>
        <v>2403</v>
      </c>
      <c r="E19" s="109">
        <f t="shared" si="5"/>
        <v>2548</v>
      </c>
      <c r="F19" s="109">
        <f t="shared" si="5"/>
        <v>2581</v>
      </c>
      <c r="G19" s="109">
        <f t="shared" si="5"/>
        <v>2404</v>
      </c>
      <c r="H19" s="109">
        <f t="shared" si="5"/>
        <v>2622</v>
      </c>
      <c r="I19" s="109">
        <f t="shared" si="5"/>
        <v>2418</v>
      </c>
      <c r="J19" s="109">
        <f t="shared" si="5"/>
        <v>2176.3000000000002</v>
      </c>
      <c r="K19" s="109">
        <f t="shared" si="5"/>
        <v>2434.4</v>
      </c>
      <c r="L19" s="110">
        <f t="shared" si="5"/>
        <v>2320.5</v>
      </c>
      <c r="M19" s="110">
        <f t="shared" si="5"/>
        <v>2591</v>
      </c>
      <c r="N19" s="109">
        <f t="shared" si="5"/>
        <v>2516.6</v>
      </c>
      <c r="O19" s="109">
        <f t="shared" si="5"/>
        <v>2734.1</v>
      </c>
      <c r="P19" s="109">
        <f t="shared" si="5"/>
        <v>2060.4000000000005</v>
      </c>
      <c r="Q19" s="109">
        <f>IF(Q7="","",SUM(P11:P14)+SUM(Q3:Q7))</f>
        <v>2592.5</v>
      </c>
      <c r="R19" s="109">
        <f t="shared" si="5"/>
        <v>2570.6999999999998</v>
      </c>
      <c r="S19" s="109">
        <f t="shared" si="5"/>
        <v>2657.7</v>
      </c>
      <c r="T19" s="109">
        <f t="shared" si="5"/>
        <v>2476.5</v>
      </c>
      <c r="U19" s="109">
        <f t="shared" si="5"/>
        <v>2540.6</v>
      </c>
      <c r="V19" s="109">
        <f t="shared" si="5"/>
        <v>2753.3</v>
      </c>
      <c r="W19" s="109">
        <f t="shared" si="5"/>
        <v>2227.6</v>
      </c>
      <c r="X19" s="109">
        <f t="shared" si="5"/>
        <v>2210.1999999999998</v>
      </c>
      <c r="Y19" s="109">
        <f t="shared" si="5"/>
        <v>2486</v>
      </c>
      <c r="Z19" s="109">
        <f t="shared" si="5"/>
        <v>2588.8999999999996</v>
      </c>
      <c r="AA19" s="109">
        <f t="shared" ref="AA19:AH19" si="6">IF(AA7="","",SUM(Z11:Z14)+SUM(AA3:AA7))</f>
        <v>2430.6</v>
      </c>
      <c r="AB19" s="109">
        <f t="shared" si="6"/>
        <v>2367.4999999999995</v>
      </c>
      <c r="AC19" s="109">
        <f t="shared" si="6"/>
        <v>2007.1</v>
      </c>
      <c r="AD19" s="109">
        <f t="shared" si="6"/>
        <v>2579.1</v>
      </c>
      <c r="AE19" s="109">
        <f t="shared" si="6"/>
        <v>2478.6000000000004</v>
      </c>
      <c r="AF19" s="109">
        <f t="shared" si="6"/>
        <v>2053.9</v>
      </c>
      <c r="AG19" s="109">
        <f t="shared" si="6"/>
        <v>2022.8</v>
      </c>
      <c r="AH19" s="140" t="str">
        <f t="shared" si="6"/>
        <v/>
      </c>
    </row>
    <row r="20" spans="1:34" ht="14" thickBot="1" x14ac:dyDescent="0.4">
      <c r="A20" s="9" t="s">
        <v>27</v>
      </c>
      <c r="B20" s="21" t="e">
        <f>0.3+0.7*(2659/B19)</f>
        <v>#REF!</v>
      </c>
      <c r="C20" s="47">
        <f>0.3+0.7*(2659/C19)</f>
        <v>1.0418493423674771</v>
      </c>
      <c r="D20" s="47">
        <f>IF(D7="","",0.3+0.7*(2659/D19))</f>
        <v>1.0745734498543487</v>
      </c>
      <c r="E20" s="47">
        <f>0.3+0.7*(2659/E19)</f>
        <v>1.0304945054945054</v>
      </c>
      <c r="F20" s="47">
        <f>0.3+0.7*(2659/F19)</f>
        <v>1.0211545912437039</v>
      </c>
      <c r="G20" s="47">
        <f>0.3+0.7*(2659/G19)</f>
        <v>1.0742512479201329</v>
      </c>
      <c r="H20" s="47">
        <f>0.3+0.7*(2659/H19)</f>
        <v>1.0098779557589626</v>
      </c>
      <c r="I20" s="47">
        <f t="shared" ref="I20:V20" si="7">IF(I7="","",0.3+0.7*(2659/I19))</f>
        <v>1.0697684036393713</v>
      </c>
      <c r="J20" s="47">
        <f t="shared" si="7"/>
        <v>1.1552589256995818</v>
      </c>
      <c r="K20" s="47">
        <f t="shared" si="7"/>
        <v>1.0645826487019387</v>
      </c>
      <c r="L20" s="47">
        <f t="shared" si="7"/>
        <v>1.1021116138763196</v>
      </c>
      <c r="M20" s="47">
        <f>IF(M7="","",0.3+0.7*(2659/M19))</f>
        <v>1.0183712852180626</v>
      </c>
      <c r="N20" s="47">
        <f t="shared" si="7"/>
        <v>1.0396089962648016</v>
      </c>
      <c r="O20" s="47">
        <f t="shared" si="7"/>
        <v>0.98077246625946368</v>
      </c>
      <c r="P20" s="47">
        <f t="shared" si="7"/>
        <v>1.2033682780042707</v>
      </c>
      <c r="Q20" s="47">
        <f>IF(Q7="","",0.3+0.7*(2659/Q19))</f>
        <v>1.0179556412729025</v>
      </c>
      <c r="R20" s="47">
        <f>IF(R7="","",0.3+0.7*(2659/R19))</f>
        <v>1.0240440346987203</v>
      </c>
      <c r="S20" s="47">
        <f t="shared" si="7"/>
        <v>1.0003424013244535</v>
      </c>
      <c r="T20" s="47">
        <f t="shared" si="7"/>
        <v>1.0515848980415909</v>
      </c>
      <c r="U20" s="47">
        <f t="shared" si="7"/>
        <v>1.0326222152247502</v>
      </c>
      <c r="V20" s="47">
        <f t="shared" si="7"/>
        <v>0.97602513347619224</v>
      </c>
      <c r="W20" s="47">
        <f t="shared" ref="W20:AD20" si="8">IF(W7="","",0.3+0.7*(2659/W19))</f>
        <v>1.1355629376907883</v>
      </c>
      <c r="X20" s="47">
        <f t="shared" si="8"/>
        <v>1.1421409827164963</v>
      </c>
      <c r="Y20" s="47">
        <f t="shared" si="8"/>
        <v>1.0487127916331456</v>
      </c>
      <c r="Z20" s="47">
        <f t="shared" si="8"/>
        <v>1.0189539959055971</v>
      </c>
      <c r="AA20" s="47">
        <f t="shared" si="8"/>
        <v>1.0657779972023369</v>
      </c>
      <c r="AB20" s="47">
        <f t="shared" si="8"/>
        <v>1.0861879619852166</v>
      </c>
      <c r="AC20" s="47">
        <f t="shared" si="8"/>
        <v>1.2273578795276767</v>
      </c>
      <c r="AD20" s="47">
        <f t="shared" si="8"/>
        <v>1.0216858594083207</v>
      </c>
      <c r="AE20" s="47">
        <f>IF(AE7="","",0.3+0.7*(2659/AE19))</f>
        <v>1.050948115871863</v>
      </c>
      <c r="AF20" s="47">
        <f>IF(AF7="","",0.3+0.7*(2659/AF19))</f>
        <v>1.2062271775646329</v>
      </c>
      <c r="AG20" s="47">
        <f>IF(AG7="","",0.3+0.7*(2659/AG19))</f>
        <v>1.2201601740162151</v>
      </c>
      <c r="AH20" s="138" t="str">
        <f>IF(AH7="","",0.3+0.7*(2659/AH19))</f>
        <v/>
      </c>
    </row>
    <row r="21" spans="1:34" x14ac:dyDescent="0.35"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</row>
    <row r="22" spans="1:34" ht="16" thickBot="1" x14ac:dyDescent="0.4">
      <c r="A22" s="7" t="s">
        <v>22</v>
      </c>
      <c r="I22" s="34"/>
      <c r="J22" s="34"/>
      <c r="K22" s="34"/>
    </row>
    <row r="23" spans="1:34" x14ac:dyDescent="0.35">
      <c r="A23" s="15" t="s">
        <v>0</v>
      </c>
      <c r="B23" s="16">
        <v>1993</v>
      </c>
      <c r="C23" s="49">
        <v>1994</v>
      </c>
      <c r="D23" s="49">
        <v>1995</v>
      </c>
      <c r="E23" s="49">
        <v>1996</v>
      </c>
      <c r="F23" s="49">
        <v>1997</v>
      </c>
      <c r="G23" s="49">
        <v>1998</v>
      </c>
      <c r="H23" s="49">
        <v>1999</v>
      </c>
      <c r="I23" s="49">
        <v>2000</v>
      </c>
      <c r="J23" s="49">
        <v>2001</v>
      </c>
      <c r="K23" s="49">
        <v>2002</v>
      </c>
      <c r="L23" s="49">
        <v>2003</v>
      </c>
      <c r="M23" s="49">
        <v>2004</v>
      </c>
      <c r="N23" s="49">
        <v>2005</v>
      </c>
      <c r="O23" s="49">
        <v>2006</v>
      </c>
      <c r="P23" s="49">
        <v>2007</v>
      </c>
      <c r="Q23" s="49">
        <v>2008</v>
      </c>
      <c r="R23" s="49">
        <v>2009</v>
      </c>
      <c r="S23" s="49">
        <v>2010</v>
      </c>
      <c r="T23" s="49">
        <v>2011</v>
      </c>
      <c r="U23" s="49">
        <v>2012</v>
      </c>
      <c r="V23" s="49">
        <v>2013</v>
      </c>
      <c r="W23" s="49">
        <v>2014</v>
      </c>
      <c r="X23" s="49">
        <v>2015</v>
      </c>
      <c r="Y23" s="49">
        <v>2016</v>
      </c>
      <c r="Z23" s="49">
        <v>2017</v>
      </c>
      <c r="AA23" s="49">
        <v>2018</v>
      </c>
      <c r="AB23" s="49">
        <v>2019</v>
      </c>
      <c r="AC23" s="36">
        <v>2020</v>
      </c>
      <c r="AD23" s="36">
        <v>2021</v>
      </c>
      <c r="AE23" s="36">
        <v>2022</v>
      </c>
      <c r="AF23" s="36">
        <v>2023</v>
      </c>
      <c r="AG23" s="36">
        <v>2024</v>
      </c>
      <c r="AH23" s="117">
        <v>2025</v>
      </c>
    </row>
    <row r="24" spans="1:34" x14ac:dyDescent="0.35">
      <c r="A24" s="102" t="s">
        <v>1</v>
      </c>
      <c r="B24" s="111">
        <v>31</v>
      </c>
      <c r="C24" s="112">
        <v>31</v>
      </c>
      <c r="D24" s="112">
        <v>31</v>
      </c>
      <c r="E24" s="112">
        <v>31</v>
      </c>
      <c r="F24" s="112">
        <v>31</v>
      </c>
      <c r="G24" s="112">
        <v>31</v>
      </c>
      <c r="H24" s="112">
        <v>31</v>
      </c>
      <c r="I24" s="112">
        <v>31</v>
      </c>
      <c r="J24" s="112">
        <v>31</v>
      </c>
      <c r="K24" s="112">
        <v>31</v>
      </c>
      <c r="L24" s="112">
        <v>31</v>
      </c>
      <c r="M24" s="112">
        <v>31</v>
      </c>
      <c r="N24" s="112">
        <v>31</v>
      </c>
      <c r="O24" s="112">
        <v>31</v>
      </c>
      <c r="P24" s="112">
        <v>31</v>
      </c>
      <c r="Q24" s="112">
        <v>31</v>
      </c>
      <c r="R24" s="113">
        <v>31</v>
      </c>
      <c r="S24" s="113">
        <v>31</v>
      </c>
      <c r="T24" s="113">
        <v>31</v>
      </c>
      <c r="U24" s="113">
        <v>31</v>
      </c>
      <c r="V24" s="113">
        <v>31</v>
      </c>
      <c r="W24" s="113">
        <v>31</v>
      </c>
      <c r="X24" s="113">
        <v>31</v>
      </c>
      <c r="Y24" s="113">
        <v>31</v>
      </c>
      <c r="Z24" s="113">
        <v>31</v>
      </c>
      <c r="AA24" s="113">
        <v>31</v>
      </c>
      <c r="AB24" s="113">
        <v>31</v>
      </c>
      <c r="AC24" s="113">
        <v>31</v>
      </c>
      <c r="AD24" s="113">
        <v>31</v>
      </c>
      <c r="AE24" s="113">
        <v>31</v>
      </c>
      <c r="AF24" s="113">
        <v>30</v>
      </c>
      <c r="AG24" s="113">
        <v>31</v>
      </c>
      <c r="AH24" s="122">
        <v>30</v>
      </c>
    </row>
    <row r="25" spans="1:34" x14ac:dyDescent="0.35">
      <c r="A25" s="102" t="s">
        <v>2</v>
      </c>
      <c r="B25" s="114">
        <v>28</v>
      </c>
      <c r="C25" s="115">
        <v>28</v>
      </c>
      <c r="D25" s="115">
        <v>28</v>
      </c>
      <c r="E25" s="115">
        <v>29</v>
      </c>
      <c r="F25" s="115">
        <v>28</v>
      </c>
      <c r="G25" s="115">
        <v>28</v>
      </c>
      <c r="H25" s="115">
        <v>28</v>
      </c>
      <c r="I25" s="115">
        <v>29</v>
      </c>
      <c r="J25" s="115">
        <v>28</v>
      </c>
      <c r="K25" s="115">
        <v>28</v>
      </c>
      <c r="L25" s="115">
        <v>28</v>
      </c>
      <c r="M25" s="115">
        <v>29</v>
      </c>
      <c r="N25" s="115">
        <v>28</v>
      </c>
      <c r="O25" s="115">
        <v>28</v>
      </c>
      <c r="P25" s="115">
        <v>28</v>
      </c>
      <c r="Q25" s="115">
        <v>29</v>
      </c>
      <c r="R25" s="116">
        <v>28</v>
      </c>
      <c r="S25" s="116">
        <v>28</v>
      </c>
      <c r="T25" s="116">
        <v>28</v>
      </c>
      <c r="U25" s="116">
        <v>29</v>
      </c>
      <c r="V25" s="116">
        <v>28</v>
      </c>
      <c r="W25" s="116">
        <v>28</v>
      </c>
      <c r="X25" s="116">
        <v>28</v>
      </c>
      <c r="Y25" s="116">
        <v>29</v>
      </c>
      <c r="Z25" s="116">
        <v>28</v>
      </c>
      <c r="AA25" s="116">
        <v>28</v>
      </c>
      <c r="AB25" s="116">
        <v>28</v>
      </c>
      <c r="AC25" s="116">
        <v>27</v>
      </c>
      <c r="AD25" s="116">
        <v>28</v>
      </c>
      <c r="AE25" s="116">
        <v>28</v>
      </c>
      <c r="AF25" s="116">
        <v>28</v>
      </c>
      <c r="AG25" s="116">
        <v>29</v>
      </c>
      <c r="AH25" s="123"/>
    </row>
    <row r="26" spans="1:34" x14ac:dyDescent="0.35">
      <c r="A26" s="10" t="s">
        <v>3</v>
      </c>
      <c r="B26" s="24">
        <v>31</v>
      </c>
      <c r="C26" s="50">
        <v>26</v>
      </c>
      <c r="D26" s="50">
        <v>31</v>
      </c>
      <c r="E26" s="50">
        <v>30</v>
      </c>
      <c r="F26" s="50">
        <v>30</v>
      </c>
      <c r="G26" s="50">
        <v>28</v>
      </c>
      <c r="H26" s="50">
        <v>31</v>
      </c>
      <c r="I26" s="50">
        <v>31</v>
      </c>
      <c r="J26" s="50">
        <v>28</v>
      </c>
      <c r="K26" s="50">
        <v>28</v>
      </c>
      <c r="L26" s="50">
        <v>25</v>
      </c>
      <c r="M26" s="50">
        <v>25</v>
      </c>
      <c r="N26" s="50">
        <v>26</v>
      </c>
      <c r="O26" s="50">
        <v>28</v>
      </c>
      <c r="P26" s="50">
        <v>31</v>
      </c>
      <c r="Q26" s="50">
        <v>31</v>
      </c>
      <c r="R26" s="51">
        <v>31</v>
      </c>
      <c r="S26" s="51">
        <v>28</v>
      </c>
      <c r="T26" s="51">
        <v>31</v>
      </c>
      <c r="U26" s="51">
        <v>29</v>
      </c>
      <c r="V26" s="51">
        <v>31</v>
      </c>
      <c r="W26" s="51">
        <v>27</v>
      </c>
      <c r="X26" s="51">
        <v>30</v>
      </c>
      <c r="Y26" s="51">
        <v>29</v>
      </c>
      <c r="Z26" s="51">
        <v>27</v>
      </c>
      <c r="AA26" s="51">
        <v>31</v>
      </c>
      <c r="AB26" s="51">
        <v>31</v>
      </c>
      <c r="AC26" s="51">
        <v>31</v>
      </c>
      <c r="AD26" s="51">
        <v>30</v>
      </c>
      <c r="AE26" s="51">
        <v>30</v>
      </c>
      <c r="AF26" s="51">
        <v>24</v>
      </c>
      <c r="AG26" s="51">
        <v>26</v>
      </c>
      <c r="AH26" s="124"/>
    </row>
    <row r="27" spans="1:34" x14ac:dyDescent="0.35">
      <c r="A27" s="10" t="s">
        <v>4</v>
      </c>
      <c r="B27" s="24">
        <v>19</v>
      </c>
      <c r="C27" s="50">
        <v>25</v>
      </c>
      <c r="D27" s="50">
        <v>23</v>
      </c>
      <c r="E27" s="50">
        <v>18</v>
      </c>
      <c r="F27" s="50">
        <v>24</v>
      </c>
      <c r="G27" s="50">
        <v>21</v>
      </c>
      <c r="H27" s="50">
        <v>23</v>
      </c>
      <c r="I27" s="50">
        <v>22</v>
      </c>
      <c r="J27" s="50">
        <v>24</v>
      </c>
      <c r="K27" s="50">
        <v>23</v>
      </c>
      <c r="L27" s="50">
        <v>14</v>
      </c>
      <c r="M27" s="50">
        <v>19</v>
      </c>
      <c r="N27" s="50">
        <v>22</v>
      </c>
      <c r="O27" s="50">
        <v>20</v>
      </c>
      <c r="P27" s="50">
        <v>8</v>
      </c>
      <c r="Q27" s="50">
        <v>24</v>
      </c>
      <c r="R27" s="51">
        <v>11</v>
      </c>
      <c r="S27" s="51">
        <v>17</v>
      </c>
      <c r="T27" s="51">
        <v>11</v>
      </c>
      <c r="U27" s="51">
        <v>24</v>
      </c>
      <c r="V27" s="51">
        <v>21</v>
      </c>
      <c r="W27" s="51">
        <v>14</v>
      </c>
      <c r="X27" s="51">
        <v>13</v>
      </c>
      <c r="Y27" s="51">
        <v>24</v>
      </c>
      <c r="Z27" s="51">
        <v>20</v>
      </c>
      <c r="AA27" s="51">
        <v>10</v>
      </c>
      <c r="AB27" s="51">
        <v>22</v>
      </c>
      <c r="AC27" s="51">
        <v>9</v>
      </c>
      <c r="AD27" s="51">
        <v>23</v>
      </c>
      <c r="AE27" s="51">
        <v>19</v>
      </c>
      <c r="AF27" s="51">
        <v>25</v>
      </c>
      <c r="AG27" s="51">
        <v>18</v>
      </c>
      <c r="AH27" s="124"/>
    </row>
    <row r="28" spans="1:34" x14ac:dyDescent="0.35">
      <c r="A28" s="102" t="s">
        <v>5</v>
      </c>
      <c r="B28" s="114">
        <v>2</v>
      </c>
      <c r="C28" s="115">
        <v>3</v>
      </c>
      <c r="D28" s="115">
        <v>7</v>
      </c>
      <c r="E28" s="115">
        <v>12</v>
      </c>
      <c r="F28" s="115">
        <v>5</v>
      </c>
      <c r="G28" s="115">
        <v>2</v>
      </c>
      <c r="H28" s="115">
        <v>1</v>
      </c>
      <c r="I28" s="115">
        <v>0</v>
      </c>
      <c r="J28" s="115">
        <v>2</v>
      </c>
      <c r="K28" s="115">
        <v>9</v>
      </c>
      <c r="L28" s="115">
        <v>3</v>
      </c>
      <c r="M28" s="115">
        <v>7</v>
      </c>
      <c r="N28" s="115">
        <v>9</v>
      </c>
      <c r="O28" s="115">
        <v>6</v>
      </c>
      <c r="P28" s="115">
        <v>8</v>
      </c>
      <c r="Q28" s="115">
        <v>1</v>
      </c>
      <c r="R28" s="116">
        <v>1</v>
      </c>
      <c r="S28" s="116">
        <v>16</v>
      </c>
      <c r="T28" s="116">
        <v>5</v>
      </c>
      <c r="U28" s="116">
        <v>6</v>
      </c>
      <c r="V28" s="116">
        <v>20</v>
      </c>
      <c r="W28" s="116">
        <v>8</v>
      </c>
      <c r="X28" s="116">
        <v>3</v>
      </c>
      <c r="Y28" s="116">
        <v>13</v>
      </c>
      <c r="Z28" s="116">
        <v>11</v>
      </c>
      <c r="AA28" s="116">
        <v>6</v>
      </c>
      <c r="AB28" s="116">
        <v>15</v>
      </c>
      <c r="AC28" s="116">
        <v>3</v>
      </c>
      <c r="AD28" s="116">
        <v>18</v>
      </c>
      <c r="AE28" s="116">
        <v>2</v>
      </c>
      <c r="AF28" s="116">
        <v>0</v>
      </c>
      <c r="AG28" s="116">
        <v>6</v>
      </c>
      <c r="AH28" s="123"/>
    </row>
    <row r="29" spans="1:34" x14ac:dyDescent="0.35">
      <c r="A29" s="102" t="s">
        <v>6</v>
      </c>
      <c r="B29" s="114">
        <v>0</v>
      </c>
      <c r="C29" s="115">
        <v>3</v>
      </c>
      <c r="D29" s="115">
        <v>3</v>
      </c>
      <c r="E29" s="115">
        <v>0</v>
      </c>
      <c r="F29" s="115">
        <v>1</v>
      </c>
      <c r="G29" s="115">
        <v>1</v>
      </c>
      <c r="H29" s="115">
        <v>0</v>
      </c>
      <c r="I29" s="115">
        <v>0</v>
      </c>
      <c r="J29" s="115">
        <v>1</v>
      </c>
      <c r="K29" s="115">
        <v>0</v>
      </c>
      <c r="L29" s="115">
        <v>0</v>
      </c>
      <c r="M29" s="115">
        <v>0</v>
      </c>
      <c r="N29" s="115">
        <v>0</v>
      </c>
      <c r="O29" s="115">
        <v>0</v>
      </c>
      <c r="P29" s="115">
        <v>0</v>
      </c>
      <c r="Q29" s="115">
        <v>0</v>
      </c>
      <c r="R29" s="116">
        <v>0</v>
      </c>
      <c r="S29" s="116">
        <v>1</v>
      </c>
      <c r="T29" s="116">
        <v>1</v>
      </c>
      <c r="U29" s="116">
        <v>0</v>
      </c>
      <c r="V29" s="116">
        <v>1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23"/>
    </row>
    <row r="30" spans="1:34" s="4" customFormat="1" x14ac:dyDescent="0.35">
      <c r="A30" s="10" t="s">
        <v>7</v>
      </c>
      <c r="B30" s="24">
        <v>0</v>
      </c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1">
        <v>0</v>
      </c>
      <c r="S30" s="51">
        <v>0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51">
        <v>0</v>
      </c>
      <c r="AA30" s="51">
        <v>0</v>
      </c>
      <c r="AB30" s="51">
        <v>0</v>
      </c>
      <c r="AC30" s="51">
        <v>0</v>
      </c>
      <c r="AD30" s="51">
        <v>0</v>
      </c>
      <c r="AE30" s="51">
        <v>0</v>
      </c>
      <c r="AF30" s="51">
        <v>0</v>
      </c>
      <c r="AG30" s="51">
        <v>0</v>
      </c>
      <c r="AH30" s="124"/>
    </row>
    <row r="31" spans="1:34" x14ac:dyDescent="0.35">
      <c r="A31" s="10" t="s">
        <v>8</v>
      </c>
      <c r="B31" s="24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1">
        <v>0</v>
      </c>
      <c r="S31" s="51">
        <v>0</v>
      </c>
      <c r="T31" s="51">
        <v>0</v>
      </c>
      <c r="U31" s="51">
        <v>0</v>
      </c>
      <c r="V31" s="51">
        <v>0</v>
      </c>
      <c r="W31" s="51">
        <v>0</v>
      </c>
      <c r="X31" s="51">
        <v>0</v>
      </c>
      <c r="Y31" s="51">
        <v>0</v>
      </c>
      <c r="Z31" s="51">
        <v>0</v>
      </c>
      <c r="AA31" s="51">
        <v>0</v>
      </c>
      <c r="AB31" s="51">
        <v>0</v>
      </c>
      <c r="AC31" s="51">
        <v>0</v>
      </c>
      <c r="AD31" s="51">
        <v>0</v>
      </c>
      <c r="AE31" s="51">
        <v>0</v>
      </c>
      <c r="AF31" s="51">
        <v>0</v>
      </c>
      <c r="AG31" s="51">
        <v>0</v>
      </c>
      <c r="AH31" s="124"/>
    </row>
    <row r="32" spans="1:34" x14ac:dyDescent="0.35">
      <c r="A32" s="102" t="s">
        <v>9</v>
      </c>
      <c r="B32" s="114">
        <v>6</v>
      </c>
      <c r="C32" s="115">
        <v>6</v>
      </c>
      <c r="D32" s="115">
        <v>4</v>
      </c>
      <c r="E32" s="115">
        <v>10</v>
      </c>
      <c r="F32" s="115">
        <v>0</v>
      </c>
      <c r="G32" s="115">
        <v>5</v>
      </c>
      <c r="H32" s="115">
        <v>0</v>
      </c>
      <c r="I32" s="115">
        <v>0</v>
      </c>
      <c r="J32" s="115">
        <v>8</v>
      </c>
      <c r="K32" s="115">
        <v>3</v>
      </c>
      <c r="L32" s="115">
        <v>0</v>
      </c>
      <c r="M32" s="115">
        <v>1</v>
      </c>
      <c r="N32" s="115">
        <v>4</v>
      </c>
      <c r="O32" s="115">
        <v>0</v>
      </c>
      <c r="P32" s="115">
        <v>5</v>
      </c>
      <c r="Q32" s="115">
        <v>11</v>
      </c>
      <c r="R32" s="116">
        <v>0</v>
      </c>
      <c r="S32" s="116">
        <v>5</v>
      </c>
      <c r="T32" s="116">
        <v>1</v>
      </c>
      <c r="U32" s="116">
        <v>3</v>
      </c>
      <c r="V32" s="116">
        <v>1</v>
      </c>
      <c r="W32" s="116">
        <v>0</v>
      </c>
      <c r="X32" s="116">
        <v>3</v>
      </c>
      <c r="Y32" s="116">
        <v>0</v>
      </c>
      <c r="Z32" s="116">
        <v>7</v>
      </c>
      <c r="AA32" s="116">
        <v>0</v>
      </c>
      <c r="AB32" s="116">
        <v>0</v>
      </c>
      <c r="AC32" s="116">
        <v>5</v>
      </c>
      <c r="AD32" s="116">
        <v>1</v>
      </c>
      <c r="AE32" s="116">
        <v>6</v>
      </c>
      <c r="AF32" s="116">
        <v>0</v>
      </c>
      <c r="AG32" s="116">
        <v>5</v>
      </c>
      <c r="AH32" s="123"/>
    </row>
    <row r="33" spans="1:34" x14ac:dyDescent="0.35">
      <c r="A33" s="102" t="s">
        <v>10</v>
      </c>
      <c r="B33" s="114">
        <v>29</v>
      </c>
      <c r="C33" s="115">
        <v>20</v>
      </c>
      <c r="D33" s="115">
        <v>6</v>
      </c>
      <c r="E33" s="115">
        <v>24</v>
      </c>
      <c r="F33" s="115">
        <v>18</v>
      </c>
      <c r="G33" s="115">
        <v>19</v>
      </c>
      <c r="H33" s="115">
        <v>20</v>
      </c>
      <c r="I33" s="115">
        <v>15</v>
      </c>
      <c r="J33" s="115">
        <v>6</v>
      </c>
      <c r="K33" s="115">
        <v>16</v>
      </c>
      <c r="L33" s="115">
        <v>24</v>
      </c>
      <c r="M33" s="115">
        <v>12</v>
      </c>
      <c r="N33" s="115">
        <v>19</v>
      </c>
      <c r="O33" s="115">
        <v>8</v>
      </c>
      <c r="P33" s="115">
        <v>20</v>
      </c>
      <c r="Q33" s="115">
        <v>16</v>
      </c>
      <c r="R33" s="116">
        <v>20</v>
      </c>
      <c r="S33" s="116">
        <v>20</v>
      </c>
      <c r="T33" s="116">
        <v>19</v>
      </c>
      <c r="U33" s="116">
        <v>14</v>
      </c>
      <c r="V33" s="116">
        <v>11</v>
      </c>
      <c r="W33" s="116">
        <v>10</v>
      </c>
      <c r="X33" s="116">
        <v>25</v>
      </c>
      <c r="Y33" s="116">
        <v>25</v>
      </c>
      <c r="Z33" s="116">
        <v>13</v>
      </c>
      <c r="AA33" s="116">
        <v>12</v>
      </c>
      <c r="AB33" s="116">
        <v>8</v>
      </c>
      <c r="AC33" s="116">
        <v>28</v>
      </c>
      <c r="AD33" s="116">
        <v>29</v>
      </c>
      <c r="AE33" s="116">
        <v>1</v>
      </c>
      <c r="AF33" s="116">
        <v>6</v>
      </c>
      <c r="AG33" s="116">
        <v>11</v>
      </c>
      <c r="AH33" s="123"/>
    </row>
    <row r="34" spans="1:34" x14ac:dyDescent="0.35">
      <c r="A34" s="10" t="s">
        <v>11</v>
      </c>
      <c r="B34" s="24">
        <v>30</v>
      </c>
      <c r="C34" s="50">
        <v>29</v>
      </c>
      <c r="D34" s="50">
        <v>29</v>
      </c>
      <c r="E34" s="50">
        <v>30</v>
      </c>
      <c r="F34" s="50">
        <v>30</v>
      </c>
      <c r="G34" s="50">
        <v>29</v>
      </c>
      <c r="H34" s="50">
        <v>27</v>
      </c>
      <c r="I34" s="50">
        <v>29</v>
      </c>
      <c r="J34" s="50">
        <v>30</v>
      </c>
      <c r="K34" s="50">
        <v>29</v>
      </c>
      <c r="L34" s="50">
        <v>30</v>
      </c>
      <c r="M34" s="50">
        <v>29</v>
      </c>
      <c r="N34" s="50">
        <v>27</v>
      </c>
      <c r="O34" s="50">
        <v>29</v>
      </c>
      <c r="P34" s="50">
        <v>30</v>
      </c>
      <c r="Q34" s="50">
        <v>30</v>
      </c>
      <c r="R34" s="51">
        <v>29</v>
      </c>
      <c r="S34" s="51">
        <v>27</v>
      </c>
      <c r="T34" s="51">
        <v>29</v>
      </c>
      <c r="U34" s="51">
        <v>28</v>
      </c>
      <c r="V34" s="51">
        <v>27</v>
      </c>
      <c r="W34" s="51">
        <v>29</v>
      </c>
      <c r="X34" s="51">
        <v>29</v>
      </c>
      <c r="Y34" s="51">
        <v>30</v>
      </c>
      <c r="Z34" s="51">
        <v>30</v>
      </c>
      <c r="AA34" s="51">
        <v>30</v>
      </c>
      <c r="AB34" s="51">
        <v>28</v>
      </c>
      <c r="AC34" s="51">
        <v>29</v>
      </c>
      <c r="AD34" s="51">
        <v>30</v>
      </c>
      <c r="AE34" s="51">
        <v>28</v>
      </c>
      <c r="AF34" s="51">
        <v>28</v>
      </c>
      <c r="AG34" s="51">
        <v>29</v>
      </c>
      <c r="AH34" s="124"/>
    </row>
    <row r="35" spans="1:34" ht="14" thickBot="1" x14ac:dyDescent="0.4">
      <c r="A35" s="11" t="s">
        <v>12</v>
      </c>
      <c r="B35" s="25">
        <v>30</v>
      </c>
      <c r="C35" s="52">
        <v>31</v>
      </c>
      <c r="D35" s="52">
        <v>31</v>
      </c>
      <c r="E35" s="52">
        <v>31</v>
      </c>
      <c r="F35" s="52">
        <v>31</v>
      </c>
      <c r="G35" s="52">
        <v>31</v>
      </c>
      <c r="H35" s="52">
        <v>31</v>
      </c>
      <c r="I35" s="52">
        <v>31</v>
      </c>
      <c r="J35" s="52">
        <v>31</v>
      </c>
      <c r="K35" s="52">
        <v>31</v>
      </c>
      <c r="L35" s="52">
        <v>31</v>
      </c>
      <c r="M35" s="52">
        <v>31</v>
      </c>
      <c r="N35" s="52">
        <v>31</v>
      </c>
      <c r="O35" s="52">
        <v>31</v>
      </c>
      <c r="P35" s="52">
        <v>31</v>
      </c>
      <c r="Q35" s="52">
        <v>31</v>
      </c>
      <c r="R35" s="53">
        <v>31</v>
      </c>
      <c r="S35" s="53">
        <v>31</v>
      </c>
      <c r="T35" s="53">
        <v>31</v>
      </c>
      <c r="U35" s="53">
        <v>31</v>
      </c>
      <c r="V35" s="53">
        <v>30</v>
      </c>
      <c r="W35" s="53">
        <v>31</v>
      </c>
      <c r="X35" s="53">
        <v>31</v>
      </c>
      <c r="Y35" s="53">
        <v>31</v>
      </c>
      <c r="Z35" s="53">
        <v>31</v>
      </c>
      <c r="AA35" s="53">
        <v>31</v>
      </c>
      <c r="AB35" s="53">
        <v>30</v>
      </c>
      <c r="AC35" s="53">
        <v>31</v>
      </c>
      <c r="AD35" s="53">
        <v>31</v>
      </c>
      <c r="AE35" s="53">
        <v>30</v>
      </c>
      <c r="AF35" s="53">
        <v>31</v>
      </c>
      <c r="AG35" s="53">
        <v>31</v>
      </c>
      <c r="AH35" s="125"/>
    </row>
    <row r="36" spans="1:34" ht="5.15" customHeight="1" thickBot="1" x14ac:dyDescent="0.4">
      <c r="A36" s="126"/>
      <c r="B36" s="1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4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127"/>
    </row>
    <row r="37" spans="1:34" ht="14" thickBot="1" x14ac:dyDescent="0.4">
      <c r="A37" s="31" t="s">
        <v>28</v>
      </c>
      <c r="B37" s="18">
        <v>206</v>
      </c>
      <c r="C37" s="54">
        <v>199</v>
      </c>
      <c r="D37" s="54">
        <f t="shared" ref="D37:O37" si="9">IF(D35="","",SUM(D24:D35))</f>
        <v>193</v>
      </c>
      <c r="E37" s="54">
        <f t="shared" si="9"/>
        <v>215</v>
      </c>
      <c r="F37" s="54">
        <f t="shared" si="9"/>
        <v>198</v>
      </c>
      <c r="G37" s="54">
        <f t="shared" si="9"/>
        <v>195</v>
      </c>
      <c r="H37" s="54">
        <f t="shared" si="9"/>
        <v>192</v>
      </c>
      <c r="I37" s="54">
        <f t="shared" si="9"/>
        <v>188</v>
      </c>
      <c r="J37" s="54">
        <f t="shared" si="9"/>
        <v>189</v>
      </c>
      <c r="K37" s="54">
        <f t="shared" si="9"/>
        <v>198</v>
      </c>
      <c r="L37" s="54">
        <f t="shared" si="9"/>
        <v>186</v>
      </c>
      <c r="M37" s="54">
        <f t="shared" si="9"/>
        <v>184</v>
      </c>
      <c r="N37" s="54">
        <f t="shared" si="9"/>
        <v>197</v>
      </c>
      <c r="O37" s="54">
        <f t="shared" si="9"/>
        <v>181</v>
      </c>
      <c r="P37" s="54">
        <f>IF(P35="","",SUM(P24:P35))</f>
        <v>192</v>
      </c>
      <c r="Q37" s="55">
        <f>IF(Q35="","",SUM(Q24:Q35))</f>
        <v>204</v>
      </c>
      <c r="R37" s="55">
        <f>IF(R35="","",SUM(R24:R35))</f>
        <v>182</v>
      </c>
      <c r="S37" s="55">
        <f>IF(S35="","",SUM(S24:S35))</f>
        <v>204</v>
      </c>
      <c r="T37" s="55">
        <f>IF(T35="","",SUM(T24:T35))</f>
        <v>187</v>
      </c>
      <c r="U37" s="55">
        <f t="shared" ref="U37:Z37" si="10">IF(U35="","",SUM(U24:U28)+SUM(U32:U35))</f>
        <v>195</v>
      </c>
      <c r="V37" s="55">
        <f t="shared" si="10"/>
        <v>200</v>
      </c>
      <c r="W37" s="55">
        <f t="shared" si="10"/>
        <v>178</v>
      </c>
      <c r="X37" s="55">
        <f t="shared" si="10"/>
        <v>193</v>
      </c>
      <c r="Y37" s="55">
        <f t="shared" si="10"/>
        <v>212</v>
      </c>
      <c r="Z37" s="55">
        <f t="shared" si="10"/>
        <v>198</v>
      </c>
      <c r="AA37" s="55">
        <f t="shared" ref="AA37:AF37" si="11">IF(AA35="","",SUM(AA24:AA28)+SUM(AA32:AA35))</f>
        <v>179</v>
      </c>
      <c r="AB37" s="55">
        <f t="shared" si="11"/>
        <v>193</v>
      </c>
      <c r="AC37" s="55">
        <f t="shared" si="11"/>
        <v>194</v>
      </c>
      <c r="AD37" s="55">
        <f t="shared" si="11"/>
        <v>221</v>
      </c>
      <c r="AE37" s="55">
        <f t="shared" si="11"/>
        <v>175</v>
      </c>
      <c r="AF37" s="55">
        <f t="shared" si="11"/>
        <v>172</v>
      </c>
      <c r="AG37" s="55">
        <f>IF(AG35="","",SUM(AG24:AG28)+SUM(AG32:AG35))</f>
        <v>186</v>
      </c>
      <c r="AH37" s="55" t="str">
        <f>IF(AH35="","",SUM(AH24:AH28)+SUM(AH32:AH35))</f>
        <v/>
      </c>
    </row>
    <row r="38" spans="1:34" ht="5.15" customHeight="1" thickBot="1" x14ac:dyDescent="0.4">
      <c r="A38" s="128"/>
      <c r="B38" s="3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34"/>
      <c r="N38" s="34"/>
      <c r="O38" s="44"/>
      <c r="P38" s="34"/>
      <c r="Q38" s="34"/>
      <c r="R38" s="34"/>
      <c r="S38" s="34"/>
      <c r="T38" s="34"/>
      <c r="U38" s="34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30"/>
    </row>
    <row r="39" spans="1:34" ht="14" thickBot="1" x14ac:dyDescent="0.4">
      <c r="A39" s="31" t="s">
        <v>29</v>
      </c>
      <c r="B39" s="17" t="e">
        <f>SUM(#REF!)+SUM(B24:B28)</f>
        <v>#REF!</v>
      </c>
      <c r="C39" s="56">
        <f>(B32+B33+B34+B35+C24+C25+C26+C27+C28)</f>
        <v>208</v>
      </c>
      <c r="D39" s="56">
        <f t="shared" ref="D39:Z39" si="12">IF(D28="","",SUM(C32:C35)+SUM(D24:D28))</f>
        <v>206</v>
      </c>
      <c r="E39" s="56">
        <f t="shared" si="12"/>
        <v>190</v>
      </c>
      <c r="F39" s="56">
        <f t="shared" si="12"/>
        <v>213</v>
      </c>
      <c r="G39" s="56">
        <f t="shared" si="12"/>
        <v>189</v>
      </c>
      <c r="H39" s="56">
        <f t="shared" si="12"/>
        <v>198</v>
      </c>
      <c r="I39" s="56">
        <f t="shared" si="12"/>
        <v>191</v>
      </c>
      <c r="J39" s="56">
        <f t="shared" si="12"/>
        <v>188</v>
      </c>
      <c r="K39" s="56">
        <f t="shared" si="12"/>
        <v>194</v>
      </c>
      <c r="L39" s="56">
        <f t="shared" si="12"/>
        <v>180</v>
      </c>
      <c r="M39" s="56">
        <f t="shared" si="12"/>
        <v>196</v>
      </c>
      <c r="N39" s="56">
        <f t="shared" si="12"/>
        <v>189</v>
      </c>
      <c r="O39" s="56">
        <f t="shared" si="12"/>
        <v>194</v>
      </c>
      <c r="P39" s="56">
        <f t="shared" si="12"/>
        <v>174</v>
      </c>
      <c r="Q39" s="57">
        <f t="shared" si="12"/>
        <v>202</v>
      </c>
      <c r="R39" s="57">
        <f t="shared" si="12"/>
        <v>190</v>
      </c>
      <c r="S39" s="57">
        <f t="shared" si="12"/>
        <v>200</v>
      </c>
      <c r="T39" s="57">
        <f t="shared" si="12"/>
        <v>189</v>
      </c>
      <c r="U39" s="57">
        <f t="shared" si="12"/>
        <v>199</v>
      </c>
      <c r="V39" s="57">
        <f t="shared" si="12"/>
        <v>207</v>
      </c>
      <c r="W39" s="57">
        <f t="shared" si="12"/>
        <v>177</v>
      </c>
      <c r="X39" s="57">
        <f t="shared" si="12"/>
        <v>175</v>
      </c>
      <c r="Y39" s="57">
        <f t="shared" si="12"/>
        <v>214</v>
      </c>
      <c r="Z39" s="57">
        <f t="shared" si="12"/>
        <v>203</v>
      </c>
      <c r="AA39" s="57">
        <f t="shared" ref="AA39:AH39" si="13">IF(AA28="","",SUM(Z32:Z35)+SUM(AA24:AA28))</f>
        <v>187</v>
      </c>
      <c r="AB39" s="57">
        <f t="shared" si="13"/>
        <v>200</v>
      </c>
      <c r="AC39" s="57">
        <f t="shared" si="13"/>
        <v>167</v>
      </c>
      <c r="AD39" s="57">
        <f t="shared" si="13"/>
        <v>223</v>
      </c>
      <c r="AE39" s="57">
        <f t="shared" si="13"/>
        <v>201</v>
      </c>
      <c r="AF39" s="57">
        <f t="shared" si="13"/>
        <v>172</v>
      </c>
      <c r="AG39" s="57">
        <f t="shared" si="13"/>
        <v>175</v>
      </c>
      <c r="AH39" s="57" t="str">
        <f t="shared" si="13"/>
        <v/>
      </c>
    </row>
    <row r="40" spans="1:34" s="4" customFormat="1" x14ac:dyDescent="0.35">
      <c r="A40" s="28"/>
      <c r="B40" s="2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</row>
    <row r="41" spans="1:34" s="4" customFormat="1" x14ac:dyDescent="0.35">
      <c r="A41" s="28"/>
      <c r="B41" s="2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</row>
    <row r="42" spans="1:34" s="4" customFormat="1" x14ac:dyDescent="0.35">
      <c r="A42" s="28"/>
      <c r="B42" s="2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</row>
    <row r="44" spans="1:34" ht="16" thickBot="1" x14ac:dyDescent="0.4">
      <c r="A44" s="7" t="s">
        <v>24</v>
      </c>
      <c r="B44" s="6"/>
      <c r="C44" s="48"/>
      <c r="D44" s="48"/>
      <c r="I44" s="34"/>
      <c r="J44" s="34"/>
      <c r="K44" s="34"/>
    </row>
    <row r="45" spans="1:34" x14ac:dyDescent="0.35">
      <c r="A45" s="15" t="s">
        <v>0</v>
      </c>
      <c r="B45" s="26">
        <v>2000</v>
      </c>
      <c r="C45" s="36">
        <v>2001</v>
      </c>
      <c r="D45" s="36">
        <v>2002</v>
      </c>
      <c r="E45" s="36">
        <v>2003</v>
      </c>
      <c r="F45" s="36">
        <v>2004</v>
      </c>
      <c r="G45" s="36">
        <v>2005</v>
      </c>
      <c r="H45" s="36">
        <v>2006</v>
      </c>
      <c r="I45" s="36">
        <v>2007</v>
      </c>
      <c r="J45" s="36">
        <v>2008</v>
      </c>
      <c r="K45" s="36">
        <v>2009</v>
      </c>
      <c r="L45" s="36">
        <v>2010</v>
      </c>
      <c r="M45" s="36">
        <v>2011</v>
      </c>
      <c r="N45" s="36">
        <v>2012</v>
      </c>
      <c r="O45" s="36">
        <v>2013</v>
      </c>
      <c r="P45" s="36">
        <v>2014</v>
      </c>
      <c r="Q45" s="36">
        <v>2015</v>
      </c>
      <c r="R45" s="36">
        <v>2016</v>
      </c>
      <c r="S45" s="36">
        <v>2017</v>
      </c>
      <c r="T45" s="36">
        <v>2018</v>
      </c>
      <c r="U45" s="36">
        <v>2019</v>
      </c>
      <c r="V45" s="36">
        <v>2020</v>
      </c>
      <c r="W45" s="36">
        <v>2021</v>
      </c>
      <c r="X45" s="36">
        <v>2022</v>
      </c>
      <c r="Y45" s="36">
        <v>2023</v>
      </c>
      <c r="Z45" s="36">
        <v>2024</v>
      </c>
      <c r="AA45" s="117">
        <v>2025</v>
      </c>
    </row>
    <row r="46" spans="1:34" ht="12.75" customHeight="1" x14ac:dyDescent="0.35">
      <c r="A46" s="102" t="s">
        <v>1</v>
      </c>
      <c r="B46" s="103">
        <v>1.3</v>
      </c>
      <c r="C46" s="104">
        <v>3.4</v>
      </c>
      <c r="D46" s="104">
        <v>1.4</v>
      </c>
      <c r="E46" s="104">
        <v>1.6</v>
      </c>
      <c r="F46" s="104">
        <v>2.7</v>
      </c>
      <c r="G46" s="104">
        <v>1.3</v>
      </c>
      <c r="H46" s="104">
        <v>0.3</v>
      </c>
      <c r="I46" s="104">
        <v>4.3</v>
      </c>
      <c r="J46" s="104">
        <v>3.8</v>
      </c>
      <c r="K46" s="104">
        <v>-0.2</v>
      </c>
      <c r="L46" s="104">
        <v>-0.4</v>
      </c>
      <c r="M46" s="104">
        <v>2.5</v>
      </c>
      <c r="N46" s="104">
        <v>2.9</v>
      </c>
      <c r="O46" s="104">
        <v>1.3</v>
      </c>
      <c r="P46" s="104">
        <v>4.0999999999999996</v>
      </c>
      <c r="Q46" s="104">
        <v>2.6</v>
      </c>
      <c r="R46" s="104">
        <v>4.2</v>
      </c>
      <c r="S46" s="104">
        <v>-1.2</v>
      </c>
      <c r="T46" s="104">
        <v>6</v>
      </c>
      <c r="U46" s="104">
        <v>1.8</v>
      </c>
      <c r="V46" s="104">
        <v>3</v>
      </c>
      <c r="W46" s="104">
        <v>2.2999999999999998</v>
      </c>
      <c r="X46" s="104">
        <v>2</v>
      </c>
      <c r="Y46" s="104">
        <v>3.9</v>
      </c>
      <c r="Z46" s="104">
        <v>3.8</v>
      </c>
      <c r="AA46" s="118">
        <v>4</v>
      </c>
    </row>
    <row r="47" spans="1:34" ht="12.75" customHeight="1" x14ac:dyDescent="0.35">
      <c r="A47" s="102" t="s">
        <v>2</v>
      </c>
      <c r="B47" s="105">
        <v>4.9000000000000004</v>
      </c>
      <c r="C47" s="106">
        <v>4.8</v>
      </c>
      <c r="D47" s="106">
        <v>6.3</v>
      </c>
      <c r="E47" s="106">
        <v>0.3</v>
      </c>
      <c r="F47" s="106">
        <v>3.4</v>
      </c>
      <c r="G47" s="106">
        <v>0.6</v>
      </c>
      <c r="H47" s="106">
        <v>1.4</v>
      </c>
      <c r="I47" s="106">
        <v>5.6</v>
      </c>
      <c r="J47" s="106">
        <v>3.9</v>
      </c>
      <c r="K47" s="106">
        <v>1.8</v>
      </c>
      <c r="L47" s="106">
        <v>2</v>
      </c>
      <c r="M47" s="106">
        <v>3.1</v>
      </c>
      <c r="N47" s="106">
        <v>-2.1</v>
      </c>
      <c r="O47" s="106">
        <v>0.4</v>
      </c>
      <c r="P47" s="106">
        <v>4.8</v>
      </c>
      <c r="Q47" s="106">
        <v>1.7</v>
      </c>
      <c r="R47" s="106">
        <v>5</v>
      </c>
      <c r="S47" s="106">
        <v>4.8</v>
      </c>
      <c r="T47" s="106">
        <v>1.2</v>
      </c>
      <c r="U47" s="106">
        <v>3.9</v>
      </c>
      <c r="V47" s="106">
        <v>7.1</v>
      </c>
      <c r="W47" s="106">
        <v>5.5</v>
      </c>
      <c r="X47" s="106">
        <v>5.0999999999999996</v>
      </c>
      <c r="Y47" s="106">
        <v>3.8</v>
      </c>
      <c r="Z47" s="106">
        <v>6.8</v>
      </c>
      <c r="AA47" s="119"/>
    </row>
    <row r="48" spans="1:34" ht="12.75" customHeight="1" x14ac:dyDescent="0.35">
      <c r="A48" s="10" t="s">
        <v>3</v>
      </c>
      <c r="B48" s="22">
        <v>7.1</v>
      </c>
      <c r="C48" s="37">
        <v>9</v>
      </c>
      <c r="D48" s="37">
        <v>7.8</v>
      </c>
      <c r="E48" s="37">
        <v>8.1999999999999993</v>
      </c>
      <c r="F48" s="37">
        <v>5.5</v>
      </c>
      <c r="G48" s="37">
        <v>6.8</v>
      </c>
      <c r="H48" s="37">
        <v>5.0999999999999996</v>
      </c>
      <c r="I48" s="37">
        <v>6.7</v>
      </c>
      <c r="J48" s="37">
        <v>6</v>
      </c>
      <c r="K48" s="37">
        <v>6.3</v>
      </c>
      <c r="L48" s="37">
        <v>5.6</v>
      </c>
      <c r="M48" s="37">
        <v>7.2</v>
      </c>
      <c r="N48" s="37">
        <v>8.6</v>
      </c>
      <c r="O48" s="37">
        <v>4.2</v>
      </c>
      <c r="P48" s="37">
        <v>7.8</v>
      </c>
      <c r="Q48" s="37">
        <v>7.3</v>
      </c>
      <c r="R48" s="37">
        <v>5.7</v>
      </c>
      <c r="S48" s="37">
        <v>8.6999999999999993</v>
      </c>
      <c r="T48" s="37">
        <v>5.3</v>
      </c>
      <c r="U48" s="37">
        <v>8.1999999999999993</v>
      </c>
      <c r="V48" s="37">
        <v>7.4</v>
      </c>
      <c r="W48" s="37">
        <v>6.7</v>
      </c>
      <c r="X48" s="37">
        <v>7.4</v>
      </c>
      <c r="Y48" s="37">
        <v>8.1999999999999993</v>
      </c>
      <c r="Z48" s="37">
        <v>8.8000000000000007</v>
      </c>
      <c r="AA48" s="120"/>
    </row>
    <row r="49" spans="1:30" ht="12.75" customHeight="1" x14ac:dyDescent="0.35">
      <c r="A49" s="10" t="s">
        <v>4</v>
      </c>
      <c r="B49" s="22">
        <v>10.8</v>
      </c>
      <c r="C49" s="37">
        <v>8.5</v>
      </c>
      <c r="D49" s="37">
        <v>10.5</v>
      </c>
      <c r="E49" s="37">
        <v>10.9</v>
      </c>
      <c r="F49" s="37">
        <v>10.6</v>
      </c>
      <c r="G49" s="37">
        <v>10.5</v>
      </c>
      <c r="H49" s="37">
        <v>10.199999999999999</v>
      </c>
      <c r="I49" s="37">
        <v>14.3</v>
      </c>
      <c r="J49" s="37">
        <v>9.1999999999999993</v>
      </c>
      <c r="K49" s="37">
        <v>12.4</v>
      </c>
      <c r="L49" s="37">
        <v>11</v>
      </c>
      <c r="M49" s="37">
        <v>13.2</v>
      </c>
      <c r="N49" s="37">
        <v>10.199999999999999</v>
      </c>
      <c r="O49" s="37">
        <v>14</v>
      </c>
      <c r="P49" s="37">
        <v>11.8</v>
      </c>
      <c r="Q49" s="37">
        <v>11.2</v>
      </c>
      <c r="R49" s="37">
        <v>10</v>
      </c>
      <c r="S49" s="37">
        <v>10.5</v>
      </c>
      <c r="T49" s="37">
        <v>13.3</v>
      </c>
      <c r="U49" s="37">
        <v>10.3</v>
      </c>
      <c r="V49" s="37">
        <v>13</v>
      </c>
      <c r="W49" s="37">
        <v>9.4</v>
      </c>
      <c r="X49" s="37">
        <v>10.3</v>
      </c>
      <c r="Y49" s="37">
        <v>9.8000000000000007</v>
      </c>
      <c r="Z49" s="37">
        <v>10.7</v>
      </c>
      <c r="AA49" s="120"/>
    </row>
    <row r="50" spans="1:30" ht="12.75" customHeight="1" x14ac:dyDescent="0.35">
      <c r="A50" s="102" t="s">
        <v>5</v>
      </c>
      <c r="B50" s="105">
        <v>16.5</v>
      </c>
      <c r="C50" s="106">
        <v>16.3</v>
      </c>
      <c r="D50" s="106">
        <v>13.4</v>
      </c>
      <c r="E50" s="106">
        <v>15.9</v>
      </c>
      <c r="F50" s="106">
        <v>13.8</v>
      </c>
      <c r="G50" s="106">
        <v>15.3</v>
      </c>
      <c r="H50" s="106">
        <v>14.5</v>
      </c>
      <c r="I50" s="106">
        <v>15.3</v>
      </c>
      <c r="J50" s="106">
        <v>15.8</v>
      </c>
      <c r="K50" s="106">
        <v>17</v>
      </c>
      <c r="L50" s="106">
        <v>13</v>
      </c>
      <c r="M50" s="106">
        <v>16.3</v>
      </c>
      <c r="N50" s="106">
        <v>15.1</v>
      </c>
      <c r="O50" s="106">
        <v>11.5</v>
      </c>
      <c r="P50" s="106">
        <v>13.5</v>
      </c>
      <c r="Q50" s="106">
        <v>15.3</v>
      </c>
      <c r="R50" s="106">
        <v>13.3</v>
      </c>
      <c r="S50" s="106">
        <v>15</v>
      </c>
      <c r="T50" s="106">
        <v>15.5</v>
      </c>
      <c r="U50" s="106">
        <v>12.4</v>
      </c>
      <c r="V50" s="106">
        <v>15.6</v>
      </c>
      <c r="W50" s="106">
        <v>12.3</v>
      </c>
      <c r="X50" s="106">
        <v>17.600000000000001</v>
      </c>
      <c r="Y50" s="106">
        <v>15.4</v>
      </c>
      <c r="Z50" s="106">
        <v>14.2</v>
      </c>
      <c r="AA50" s="119"/>
    </row>
    <row r="51" spans="1:30" ht="12.75" customHeight="1" x14ac:dyDescent="0.35">
      <c r="A51" s="102" t="s">
        <v>6</v>
      </c>
      <c r="B51" s="105">
        <v>19.899999999999999</v>
      </c>
      <c r="C51" s="106">
        <v>17.2</v>
      </c>
      <c r="D51" s="106">
        <v>19.899999999999999</v>
      </c>
      <c r="E51" s="106">
        <v>24.1</v>
      </c>
      <c r="F51" s="106">
        <v>18.8</v>
      </c>
      <c r="G51" s="106">
        <v>20.5</v>
      </c>
      <c r="H51" s="106">
        <v>19.5</v>
      </c>
      <c r="I51" s="106">
        <v>18.600000000000001</v>
      </c>
      <c r="J51" s="106">
        <v>18.5</v>
      </c>
      <c r="K51" s="106">
        <v>18.2</v>
      </c>
      <c r="L51" s="106">
        <v>11.5</v>
      </c>
      <c r="M51" s="106">
        <v>17.8</v>
      </c>
      <c r="N51" s="106">
        <v>19.100000000000001</v>
      </c>
      <c r="O51" s="106">
        <v>17</v>
      </c>
      <c r="P51" s="106">
        <v>19.100000000000001</v>
      </c>
      <c r="Q51" s="106">
        <v>19.899999999999999</v>
      </c>
      <c r="R51" s="106">
        <v>17.7</v>
      </c>
      <c r="S51" s="106">
        <v>20.9</v>
      </c>
      <c r="T51" s="106">
        <v>19.7</v>
      </c>
      <c r="U51" s="106">
        <v>19.899999999999999</v>
      </c>
      <c r="V51" s="106">
        <v>17.899999999999999</v>
      </c>
      <c r="W51" s="106">
        <v>19.399999999999999</v>
      </c>
      <c r="X51" s="106">
        <v>21.2</v>
      </c>
      <c r="Y51" s="106">
        <v>21.03</v>
      </c>
      <c r="Z51" s="106">
        <v>18.7</v>
      </c>
      <c r="AA51" s="119"/>
    </row>
    <row r="52" spans="1:30" ht="12.75" customHeight="1" x14ac:dyDescent="0.35">
      <c r="A52" s="10" t="s">
        <v>7</v>
      </c>
      <c r="B52" s="22">
        <v>18.5</v>
      </c>
      <c r="C52" s="37">
        <v>20.100000000000001</v>
      </c>
      <c r="D52" s="37">
        <v>18.600000000000001</v>
      </c>
      <c r="E52" s="37">
        <v>22.5</v>
      </c>
      <c r="F52" s="37">
        <v>20</v>
      </c>
      <c r="G52" s="37">
        <v>20.9</v>
      </c>
      <c r="H52" s="37">
        <v>23.7</v>
      </c>
      <c r="I52" s="37">
        <v>18.899999999999999</v>
      </c>
      <c r="J52" s="37">
        <v>20</v>
      </c>
      <c r="K52" s="37">
        <v>20.5</v>
      </c>
      <c r="L52" s="37">
        <v>22.1</v>
      </c>
      <c r="M52" s="37">
        <v>17.8</v>
      </c>
      <c r="N52" s="37">
        <v>19.8</v>
      </c>
      <c r="O52" s="37">
        <v>21.5</v>
      </c>
      <c r="P52" s="37">
        <v>18.399999999999999</v>
      </c>
      <c r="Q52" s="37">
        <v>24.2</v>
      </c>
      <c r="R52" s="37">
        <v>20.8</v>
      </c>
      <c r="S52" s="37">
        <v>21.4</v>
      </c>
      <c r="T52" s="37">
        <v>22.3</v>
      </c>
      <c r="U52" s="37">
        <v>22.6</v>
      </c>
      <c r="V52" s="37">
        <v>22.2</v>
      </c>
      <c r="W52" s="37">
        <v>19.600000000000001</v>
      </c>
      <c r="X52" s="37">
        <v>23.6</v>
      </c>
      <c r="Y52" s="37">
        <v>22.7</v>
      </c>
      <c r="Z52" s="37">
        <v>21.4</v>
      </c>
      <c r="AA52" s="120"/>
    </row>
    <row r="53" spans="1:30" ht="12.75" customHeight="1" x14ac:dyDescent="0.35">
      <c r="A53" s="10" t="s">
        <v>8</v>
      </c>
      <c r="B53" s="22">
        <v>20.7</v>
      </c>
      <c r="C53" s="37">
        <v>20.399999999999999</v>
      </c>
      <c r="D53" s="37">
        <v>15.1</v>
      </c>
      <c r="E53" s="37">
        <v>24</v>
      </c>
      <c r="F53" s="37">
        <v>20.100000000000001</v>
      </c>
      <c r="G53" s="37">
        <v>18.600000000000001</v>
      </c>
      <c r="H53" s="37">
        <v>16.8</v>
      </c>
      <c r="I53" s="37">
        <v>18.7</v>
      </c>
      <c r="J53" s="37">
        <v>19.3</v>
      </c>
      <c r="K53" s="37">
        <v>21.2</v>
      </c>
      <c r="L53" s="37">
        <v>18.7</v>
      </c>
      <c r="M53" s="37">
        <v>20.2</v>
      </c>
      <c r="N53" s="37">
        <v>20.7</v>
      </c>
      <c r="O53" s="37">
        <v>20</v>
      </c>
      <c r="P53" s="37">
        <v>18</v>
      </c>
      <c r="Q53" s="37">
        <v>20.8</v>
      </c>
      <c r="R53" s="37">
        <v>20.399999999999999</v>
      </c>
      <c r="S53" s="37">
        <v>21.2</v>
      </c>
      <c r="T53" s="37">
        <v>21.7</v>
      </c>
      <c r="U53" s="37">
        <v>20.6</v>
      </c>
      <c r="V53" s="37">
        <v>21.2</v>
      </c>
      <c r="W53" s="37">
        <v>18.8</v>
      </c>
      <c r="X53" s="37">
        <v>22.3</v>
      </c>
      <c r="Y53" s="37">
        <v>22.1</v>
      </c>
      <c r="Z53" s="37">
        <v>22.5</v>
      </c>
      <c r="AA53" s="120"/>
    </row>
    <row r="54" spans="1:30" ht="12.75" customHeight="1" x14ac:dyDescent="0.35">
      <c r="A54" s="102" t="s">
        <v>9</v>
      </c>
      <c r="B54" s="105">
        <v>16.8</v>
      </c>
      <c r="C54" s="106">
        <v>13.1</v>
      </c>
      <c r="D54" s="106">
        <v>13.4</v>
      </c>
      <c r="E54" s="106">
        <v>15.9</v>
      </c>
      <c r="F54" s="106">
        <v>16.8</v>
      </c>
      <c r="G54" s="106">
        <v>16.899999999999999</v>
      </c>
      <c r="H54" s="106">
        <v>18</v>
      </c>
      <c r="I54" s="106">
        <v>14.7</v>
      </c>
      <c r="J54" s="106">
        <v>14.1</v>
      </c>
      <c r="K54" s="106">
        <v>16.600000000000001</v>
      </c>
      <c r="L54" s="106">
        <v>14.4</v>
      </c>
      <c r="M54" s="106">
        <v>17.2</v>
      </c>
      <c r="N54" s="106">
        <v>15.5</v>
      </c>
      <c r="O54" s="106">
        <v>15.9</v>
      </c>
      <c r="P54" s="106">
        <v>16.7</v>
      </c>
      <c r="Q54" s="106">
        <v>14.8</v>
      </c>
      <c r="R54" s="106">
        <v>18</v>
      </c>
      <c r="S54" s="106">
        <v>14.1</v>
      </c>
      <c r="T54" s="106">
        <v>17.899999999999999</v>
      </c>
      <c r="U54" s="106">
        <v>17.2</v>
      </c>
      <c r="V54" s="106">
        <v>17.3</v>
      </c>
      <c r="W54" s="106">
        <v>17.2</v>
      </c>
      <c r="X54" s="106">
        <v>16</v>
      </c>
      <c r="Y54" s="106">
        <v>19.05</v>
      </c>
      <c r="Z54" s="106">
        <v>15.1</v>
      </c>
      <c r="AA54" s="119"/>
    </row>
    <row r="55" spans="1:30" ht="12.75" customHeight="1" x14ac:dyDescent="0.35">
      <c r="A55" s="102" t="s">
        <v>10</v>
      </c>
      <c r="B55" s="105">
        <v>12.2</v>
      </c>
      <c r="C55" s="106">
        <v>14.1</v>
      </c>
      <c r="D55" s="106">
        <v>11.6</v>
      </c>
      <c r="E55" s="106">
        <v>8.8000000000000007</v>
      </c>
      <c r="F55" s="106">
        <v>13.6</v>
      </c>
      <c r="G55" s="106">
        <v>11.7</v>
      </c>
      <c r="H55" s="106">
        <v>13.6</v>
      </c>
      <c r="I55" s="106">
        <v>10.8</v>
      </c>
      <c r="J55" s="106">
        <v>11.2</v>
      </c>
      <c r="K55" s="106">
        <v>10.6</v>
      </c>
      <c r="L55" s="106">
        <v>10.1</v>
      </c>
      <c r="M55" s="106">
        <v>11</v>
      </c>
      <c r="N55" s="106">
        <v>11.2</v>
      </c>
      <c r="O55" s="106">
        <v>12.8</v>
      </c>
      <c r="P55" s="106">
        <v>13.7</v>
      </c>
      <c r="Q55" s="106">
        <v>10.1</v>
      </c>
      <c r="R55" s="106">
        <v>9.9</v>
      </c>
      <c r="S55" s="106">
        <v>11.8</v>
      </c>
      <c r="T55" s="106">
        <v>12.3</v>
      </c>
      <c r="U55" s="106">
        <v>13.2</v>
      </c>
      <c r="V55" s="106">
        <v>10.199999999999999</v>
      </c>
      <c r="W55" s="106">
        <v>10.1</v>
      </c>
      <c r="X55" s="106">
        <v>14.7</v>
      </c>
      <c r="Y55" s="106">
        <v>14</v>
      </c>
      <c r="Z55" s="106">
        <v>12.6</v>
      </c>
      <c r="AA55" s="119"/>
    </row>
    <row r="56" spans="1:30" ht="12.75" customHeight="1" x14ac:dyDescent="0.35">
      <c r="A56" s="10" t="s">
        <v>11</v>
      </c>
      <c r="B56" s="22">
        <v>7.3</v>
      </c>
      <c r="C56" s="37">
        <v>4.3</v>
      </c>
      <c r="D56" s="37">
        <v>7.8</v>
      </c>
      <c r="E56" s="37">
        <v>6</v>
      </c>
      <c r="F56" s="37">
        <v>5.9</v>
      </c>
      <c r="G56" s="37">
        <v>4.8</v>
      </c>
      <c r="H56" s="37">
        <v>7.7</v>
      </c>
      <c r="I56" s="37">
        <v>4.2</v>
      </c>
      <c r="J56" s="37">
        <v>6.3</v>
      </c>
      <c r="K56" s="37">
        <v>7.8</v>
      </c>
      <c r="L56" s="37">
        <v>6.3</v>
      </c>
      <c r="M56" s="37">
        <v>6.5</v>
      </c>
      <c r="N56" s="37">
        <v>0.7</v>
      </c>
      <c r="O56" s="37">
        <v>5.9</v>
      </c>
      <c r="P56" s="37">
        <v>8.1999999999999993</v>
      </c>
      <c r="Q56" s="37">
        <v>7.1</v>
      </c>
      <c r="R56" s="37">
        <v>6.2</v>
      </c>
      <c r="S56" s="37">
        <v>5.7</v>
      </c>
      <c r="T56" s="37">
        <v>6.9</v>
      </c>
      <c r="U56" s="37">
        <v>6.3</v>
      </c>
      <c r="V56" s="37">
        <v>6.8</v>
      </c>
      <c r="W56" s="37">
        <v>5.3</v>
      </c>
      <c r="X56" s="37">
        <v>8.3000000000000007</v>
      </c>
      <c r="Y56" s="37">
        <v>7.2</v>
      </c>
      <c r="Z56" s="37">
        <v>7.3</v>
      </c>
      <c r="AA56" s="120"/>
    </row>
    <row r="57" spans="1:30" s="2" customFormat="1" ht="12.75" customHeight="1" thickBot="1" x14ac:dyDescent="0.4">
      <c r="A57" s="11" t="s">
        <v>12</v>
      </c>
      <c r="B57" s="27">
        <v>5.3</v>
      </c>
      <c r="C57" s="60">
        <v>1.6</v>
      </c>
      <c r="D57" s="60">
        <v>5.6</v>
      </c>
      <c r="E57" s="60">
        <v>3</v>
      </c>
      <c r="F57" s="60">
        <v>2.9</v>
      </c>
      <c r="G57" s="60">
        <v>0.4</v>
      </c>
      <c r="H57" s="60">
        <v>3.4</v>
      </c>
      <c r="I57" s="60">
        <v>2.2999999999999998</v>
      </c>
      <c r="J57" s="60">
        <v>1.6</v>
      </c>
      <c r="K57" s="60">
        <v>2.2999999999999998</v>
      </c>
      <c r="L57" s="60">
        <v>0.3</v>
      </c>
      <c r="M57" s="60">
        <v>4.2</v>
      </c>
      <c r="N57" s="60">
        <v>3</v>
      </c>
      <c r="O57" s="60">
        <v>1.5</v>
      </c>
      <c r="P57" s="60">
        <v>4.3</v>
      </c>
      <c r="Q57" s="60">
        <v>3.9</v>
      </c>
      <c r="R57" s="60">
        <v>1.4</v>
      </c>
      <c r="S57" s="60">
        <v>2.5</v>
      </c>
      <c r="T57" s="60">
        <v>4.9000000000000004</v>
      </c>
      <c r="U57" s="60">
        <v>5</v>
      </c>
      <c r="V57" s="60">
        <v>3.9</v>
      </c>
      <c r="W57" s="60">
        <v>2.8</v>
      </c>
      <c r="X57" s="60">
        <v>5.0999999999999996</v>
      </c>
      <c r="Y57" s="60">
        <v>4.8</v>
      </c>
      <c r="Z57" s="60">
        <v>2.6</v>
      </c>
      <c r="AA57" s="121"/>
      <c r="AB57" s="61"/>
      <c r="AC57" s="61"/>
      <c r="AD57" s="61"/>
    </row>
    <row r="58" spans="1:30" s="2" customFormat="1" x14ac:dyDescent="0.35">
      <c r="A58" s="13"/>
      <c r="B58" s="13"/>
      <c r="C58" s="62"/>
      <c r="D58" s="62"/>
      <c r="E58" s="62"/>
      <c r="F58" s="62"/>
      <c r="G58" s="62"/>
      <c r="H58" s="63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</row>
    <row r="59" spans="1:30" ht="15.5" x14ac:dyDescent="0.35">
      <c r="A59" s="29" t="s">
        <v>17</v>
      </c>
      <c r="B59" s="8"/>
      <c r="C59" s="64"/>
      <c r="D59" s="64"/>
    </row>
    <row r="60" spans="1:30" ht="15.5" x14ac:dyDescent="0.35">
      <c r="A60" s="29" t="s">
        <v>21</v>
      </c>
      <c r="B60" s="8"/>
      <c r="C60" s="64"/>
      <c r="D60" s="64"/>
    </row>
    <row r="61" spans="1:30" ht="15.5" x14ac:dyDescent="0.35">
      <c r="A61" s="29" t="s">
        <v>19</v>
      </c>
      <c r="B61" s="8"/>
      <c r="C61" s="64"/>
      <c r="D61" s="64"/>
    </row>
    <row r="62" spans="1:30" ht="15.5" x14ac:dyDescent="0.35">
      <c r="A62" s="30" t="s">
        <v>20</v>
      </c>
      <c r="B62" s="12"/>
      <c r="C62" s="65"/>
      <c r="D62" s="65"/>
      <c r="E62" s="63"/>
      <c r="F62" s="63"/>
      <c r="G62" s="63"/>
      <c r="H62" s="63"/>
    </row>
    <row r="63" spans="1:30" x14ac:dyDescent="0.35">
      <c r="A63" s="8"/>
      <c r="B63" s="8"/>
      <c r="C63" s="64"/>
      <c r="D63" s="64"/>
    </row>
    <row r="67" spans="3:30" x14ac:dyDescent="0.35"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</row>
    <row r="68" spans="3:30" x14ac:dyDescent="0.35"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</row>
    <row r="69" spans="3:30" s="1" customFormat="1" x14ac:dyDescent="0.35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</row>
    <row r="92" spans="3:30" x14ac:dyDescent="0.35">
      <c r="P92" s="34"/>
      <c r="Q92" s="34"/>
      <c r="R92" s="34"/>
    </row>
    <row r="95" spans="3:30" s="1" customFormat="1" x14ac:dyDescent="0.35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</row>
    <row r="96" spans="3:30" s="1" customFormat="1" x14ac:dyDescent="0.35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</row>
    <row r="100" spans="1:10" x14ac:dyDescent="0.35">
      <c r="A100" s="1"/>
      <c r="B100" s="1"/>
      <c r="C100" s="34"/>
      <c r="D100" s="34"/>
    </row>
    <row r="101" spans="1:10" x14ac:dyDescent="0.35">
      <c r="A101" s="1"/>
      <c r="B101" s="1"/>
      <c r="C101" s="34"/>
      <c r="D101" s="34"/>
      <c r="E101" s="34"/>
      <c r="F101" s="34"/>
      <c r="G101" s="34"/>
      <c r="H101" s="34"/>
      <c r="I101" s="34"/>
      <c r="J101" s="34"/>
    </row>
    <row r="102" spans="1:10" x14ac:dyDescent="0.35">
      <c r="A102" s="1"/>
      <c r="B102" s="1"/>
      <c r="C102" s="34"/>
      <c r="D102" s="34"/>
      <c r="E102" s="34"/>
      <c r="F102" s="34"/>
      <c r="G102" s="34"/>
      <c r="H102" s="34"/>
      <c r="I102" s="34"/>
      <c r="J102" s="34"/>
    </row>
    <row r="103" spans="1:10" x14ac:dyDescent="0.35">
      <c r="A103" s="1"/>
      <c r="B103" s="1"/>
      <c r="C103" s="34"/>
      <c r="D103" s="34"/>
      <c r="E103" s="34"/>
      <c r="F103" s="34"/>
      <c r="G103" s="34"/>
      <c r="H103" s="34"/>
      <c r="I103" s="34"/>
      <c r="J103" s="34"/>
    </row>
    <row r="104" spans="1:10" x14ac:dyDescent="0.35">
      <c r="A104" s="1"/>
      <c r="B104" s="1"/>
      <c r="C104" s="34"/>
      <c r="D104" s="34"/>
      <c r="E104" s="34"/>
      <c r="F104" s="34"/>
      <c r="G104" s="34"/>
      <c r="H104" s="34"/>
      <c r="I104" s="34"/>
      <c r="J104" s="34"/>
    </row>
    <row r="105" spans="1:10" x14ac:dyDescent="0.35">
      <c r="A105" s="1"/>
      <c r="B105" s="1"/>
      <c r="C105" s="34"/>
      <c r="D105" s="34"/>
      <c r="E105" s="34"/>
      <c r="F105" s="34"/>
      <c r="G105" s="34"/>
      <c r="H105" s="34"/>
      <c r="I105" s="34"/>
      <c r="J105" s="34"/>
    </row>
    <row r="106" spans="1:10" x14ac:dyDescent="0.35">
      <c r="A106" s="1"/>
      <c r="B106" s="1"/>
      <c r="C106" s="34"/>
      <c r="D106" s="34"/>
      <c r="E106" s="34"/>
      <c r="F106" s="34"/>
      <c r="G106" s="34"/>
      <c r="H106" s="34"/>
      <c r="I106" s="34"/>
      <c r="J106" s="34"/>
    </row>
    <row r="107" spans="1:10" x14ac:dyDescent="0.35">
      <c r="A107" s="1"/>
      <c r="B107" s="1"/>
      <c r="C107" s="34"/>
      <c r="D107" s="34"/>
      <c r="E107" s="34"/>
      <c r="F107" s="34"/>
      <c r="G107" s="34"/>
      <c r="H107" s="34"/>
      <c r="I107" s="34"/>
      <c r="J107" s="34"/>
    </row>
    <row r="108" spans="1:10" x14ac:dyDescent="0.35">
      <c r="A108" s="1"/>
      <c r="B108" s="1"/>
      <c r="C108" s="34"/>
      <c r="D108" s="34"/>
      <c r="E108" s="34"/>
      <c r="F108" s="34"/>
      <c r="G108" s="34"/>
      <c r="H108" s="34"/>
      <c r="I108" s="34"/>
      <c r="J108" s="34"/>
    </row>
    <row r="109" spans="1:10" x14ac:dyDescent="0.35">
      <c r="A109" s="1"/>
      <c r="B109" s="1"/>
      <c r="C109" s="34"/>
      <c r="D109" s="34"/>
      <c r="E109" s="34"/>
      <c r="F109" s="34"/>
      <c r="G109" s="34"/>
      <c r="H109" s="34"/>
      <c r="I109" s="34"/>
      <c r="J109" s="34"/>
    </row>
    <row r="110" spans="1:10" x14ac:dyDescent="0.35">
      <c r="A110" s="1"/>
      <c r="B110" s="1"/>
      <c r="C110" s="34"/>
      <c r="D110" s="34"/>
      <c r="E110" s="34"/>
      <c r="F110" s="34"/>
      <c r="G110" s="34"/>
      <c r="H110" s="34"/>
      <c r="I110" s="34"/>
      <c r="J110" s="34"/>
    </row>
    <row r="111" spans="1:10" x14ac:dyDescent="0.35">
      <c r="A111" s="1"/>
      <c r="B111" s="1"/>
      <c r="C111" s="34"/>
      <c r="D111" s="34"/>
      <c r="E111" s="34"/>
      <c r="F111" s="34"/>
      <c r="G111" s="34"/>
      <c r="H111" s="34"/>
      <c r="I111" s="34"/>
      <c r="J111" s="34"/>
    </row>
    <row r="112" spans="1:10" x14ac:dyDescent="0.35">
      <c r="A112" s="1"/>
      <c r="B112" s="1"/>
      <c r="C112" s="34"/>
      <c r="D112" s="34"/>
      <c r="E112" s="34"/>
      <c r="F112" s="34"/>
      <c r="G112" s="34"/>
      <c r="H112" s="34"/>
      <c r="I112" s="34"/>
      <c r="J112" s="34"/>
    </row>
    <row r="113" spans="1:10" x14ac:dyDescent="0.35">
      <c r="A113" s="1"/>
      <c r="B113" s="1"/>
      <c r="C113" s="34"/>
      <c r="D113" s="34"/>
      <c r="E113" s="34"/>
      <c r="F113" s="34"/>
      <c r="G113" s="34"/>
      <c r="H113" s="34"/>
      <c r="I113" s="34"/>
      <c r="J113" s="34"/>
    </row>
    <row r="114" spans="1:10" x14ac:dyDescent="0.35">
      <c r="A114" s="1"/>
      <c r="B114" s="1"/>
      <c r="C114" s="34"/>
      <c r="D114" s="34"/>
      <c r="E114" s="34"/>
      <c r="F114" s="34"/>
      <c r="G114" s="34"/>
      <c r="H114" s="34"/>
      <c r="I114" s="34"/>
      <c r="J114" s="34"/>
    </row>
    <row r="115" spans="1:10" x14ac:dyDescent="0.35">
      <c r="A115" s="1"/>
      <c r="B115" s="1"/>
      <c r="C115" s="34"/>
      <c r="D115" s="34"/>
      <c r="E115" s="34"/>
      <c r="F115" s="34"/>
      <c r="G115" s="34"/>
      <c r="H115" s="34"/>
      <c r="I115" s="34"/>
      <c r="J115" s="34"/>
    </row>
    <row r="116" spans="1:10" x14ac:dyDescent="0.35">
      <c r="A116" s="1"/>
      <c r="B116" s="1"/>
      <c r="C116" s="34"/>
      <c r="D116" s="34"/>
      <c r="E116" s="34"/>
      <c r="F116" s="34"/>
      <c r="G116" s="34"/>
      <c r="H116" s="34"/>
      <c r="I116" s="34"/>
      <c r="J116" s="34"/>
    </row>
    <row r="117" spans="1:10" x14ac:dyDescent="0.35">
      <c r="A117" s="1"/>
      <c r="B117" s="1"/>
      <c r="C117" s="34"/>
      <c r="D117" s="34"/>
      <c r="E117" s="34"/>
      <c r="F117" s="34"/>
      <c r="G117" s="34"/>
      <c r="H117" s="34"/>
      <c r="I117" s="34"/>
      <c r="J117" s="34"/>
    </row>
    <row r="118" spans="1:10" x14ac:dyDescent="0.35">
      <c r="A118" s="1"/>
      <c r="B118" s="1"/>
      <c r="C118" s="34"/>
      <c r="D118" s="34"/>
      <c r="E118" s="34"/>
      <c r="F118" s="34"/>
      <c r="G118" s="34"/>
      <c r="H118" s="34"/>
      <c r="I118" s="34"/>
      <c r="J118" s="34"/>
    </row>
  </sheetData>
  <phoneticPr fontId="0" type="noConversion"/>
  <printOptions gridLinesSet="0"/>
  <pageMargins left="0.31496062992125984" right="0.19685039370078741" top="0.82677165354330717" bottom="0.59055118110236227" header="0.31496062992125984" footer="0.31496062992125984"/>
  <pageSetup paperSize="9" scale="63" orientation="landscape" r:id="rId1"/>
  <headerFooter alignWithMargins="0">
    <oddHeader>&amp;LDépartement du territoire (DT)&amp;COffice cantonal de l'énergie - OCEN</oddHeader>
    <oddFooter>&amp;CPage &amp;P&amp;R&amp;D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Saisie12-20</vt:lpstr>
      <vt:lpstr>Publication</vt:lpstr>
      <vt:lpstr>Publication!Zone_d_impression</vt:lpstr>
      <vt:lpstr>'Saisie12-20'!Zone_d_impression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Arias Sandra (DALE)</dc:creator>
  <cp:lastModifiedBy>Freudiger Christian (DT)</cp:lastModifiedBy>
  <cp:lastPrinted>2025-02-03T13:45:13Z</cp:lastPrinted>
  <dcterms:created xsi:type="dcterms:W3CDTF">2002-09-30T08:31:36Z</dcterms:created>
  <dcterms:modified xsi:type="dcterms:W3CDTF">2025-02-03T13:46:13Z</dcterms:modified>
</cp:coreProperties>
</file>