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F:\10.3 Mandats\2020-Màj Canevas_OSites\"/>
    </mc:Choice>
  </mc:AlternateContent>
  <bookViews>
    <workbookView xWindow="0" yWindow="0" windowWidth="28800" windowHeight="12675"/>
  </bookViews>
  <sheets>
    <sheet name="INVESTIGATION TECHNIQUE" sheetId="1" r:id="rId1"/>
  </sheets>
  <definedNames>
    <definedName name="_xlnm.Print_Titles" localSheetId="0">'INVESTIGATION TECHNIQUE'!$1:$13</definedName>
  </definedNames>
  <calcPr calcId="162913"/>
  <customWorkbookViews>
    <customWorkbookView name="vagassiz - Affichage personnalisé" guid="{2D8C9892-3581-45C5-BFB9-8ACD40C538B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B78" i="1"/>
  <c r="B68" i="1"/>
  <c r="C88" i="1"/>
  <c r="F88" i="1" s="1"/>
  <c r="C71" i="1"/>
  <c r="F71" i="1" s="1"/>
  <c r="C23" i="1"/>
  <c r="F23" i="1" s="1"/>
  <c r="B17" i="1"/>
  <c r="B14" i="1" s="1"/>
  <c r="C22" i="1"/>
  <c r="F22" i="1" s="1"/>
  <c r="C21" i="1"/>
  <c r="F21" i="1" s="1"/>
  <c r="C102" i="1" l="1"/>
  <c r="F102" i="1" s="1"/>
  <c r="F101" i="1" s="1"/>
  <c r="C100" i="1"/>
  <c r="F100" i="1" s="1"/>
  <c r="F99" i="1" s="1"/>
  <c r="C98" i="1"/>
  <c r="F98" i="1" s="1"/>
  <c r="F97" i="1" s="1"/>
  <c r="C96" i="1"/>
  <c r="F96" i="1" s="1"/>
  <c r="F95" i="1" s="1"/>
  <c r="C94" i="1"/>
  <c r="F94" i="1" s="1"/>
  <c r="F93" i="1" s="1"/>
  <c r="C91" i="1"/>
  <c r="F91" i="1" s="1"/>
  <c r="C90" i="1"/>
  <c r="F90" i="1" s="1"/>
  <c r="C87" i="1"/>
  <c r="C86" i="1"/>
  <c r="F86" i="1" s="1"/>
  <c r="C85" i="1"/>
  <c r="F85" i="1" s="1"/>
  <c r="C84" i="1"/>
  <c r="F84" i="1" s="1"/>
  <c r="C83" i="1"/>
  <c r="F83" i="1" s="1"/>
  <c r="C82" i="1"/>
  <c r="F82" i="1" s="1"/>
  <c r="C81" i="1"/>
  <c r="F81" i="1" s="1"/>
  <c r="C80" i="1"/>
  <c r="F80" i="1" s="1"/>
  <c r="C79" i="1"/>
  <c r="F79" i="1" s="1"/>
  <c r="C76" i="1"/>
  <c r="F76" i="1" s="1"/>
  <c r="F75" i="1" s="1"/>
  <c r="C74" i="1"/>
  <c r="F74" i="1" s="1"/>
  <c r="F73" i="1" s="1"/>
  <c r="C72" i="1"/>
  <c r="F72" i="1" s="1"/>
  <c r="C70" i="1"/>
  <c r="C67" i="1"/>
  <c r="F67" i="1" s="1"/>
  <c r="C66" i="1"/>
  <c r="F66" i="1" s="1"/>
  <c r="C64" i="1"/>
  <c r="F64" i="1" s="1"/>
  <c r="F63" i="1" s="1"/>
  <c r="C62" i="1"/>
  <c r="F62" i="1" s="1"/>
  <c r="C61" i="1"/>
  <c r="F61" i="1" s="1"/>
  <c r="C59" i="1"/>
  <c r="F59" i="1" s="1"/>
  <c r="F58" i="1" s="1"/>
  <c r="C56" i="1"/>
  <c r="F56" i="1" s="1"/>
  <c r="F55" i="1" s="1"/>
  <c r="C54" i="1"/>
  <c r="F54" i="1" s="1"/>
  <c r="C53" i="1"/>
  <c r="F53" i="1" s="1"/>
  <c r="C52" i="1"/>
  <c r="F52" i="1" s="1"/>
  <c r="C51" i="1"/>
  <c r="F51" i="1" s="1"/>
  <c r="C50" i="1"/>
  <c r="F50" i="1" s="1"/>
  <c r="C49" i="1"/>
  <c r="F49" i="1" s="1"/>
  <c r="C47" i="1"/>
  <c r="F47" i="1" s="1"/>
  <c r="C46" i="1"/>
  <c r="F46" i="1" s="1"/>
  <c r="C44" i="1"/>
  <c r="F44" i="1" s="1"/>
  <c r="C43" i="1"/>
  <c r="F43" i="1" s="1"/>
  <c r="C39" i="1"/>
  <c r="F39" i="1" s="1"/>
  <c r="C38" i="1"/>
  <c r="F38" i="1" s="1"/>
  <c r="C33" i="1"/>
  <c r="F33" i="1" s="1"/>
  <c r="C34" i="1"/>
  <c r="F34" i="1" s="1"/>
  <c r="C36" i="1"/>
  <c r="F36" i="1" s="1"/>
  <c r="C32" i="1"/>
  <c r="F32" i="1" s="1"/>
  <c r="C30" i="1"/>
  <c r="F30" i="1" s="1"/>
  <c r="C29" i="1"/>
  <c r="F29" i="1" s="1"/>
  <c r="C28" i="1"/>
  <c r="F28" i="1" s="1"/>
  <c r="C26" i="1"/>
  <c r="F26" i="1" s="1"/>
  <c r="F25" i="1" s="1"/>
  <c r="C20" i="1"/>
  <c r="F20" i="1" s="1"/>
  <c r="C18" i="1"/>
  <c r="C16" i="1"/>
  <c r="F16" i="1" s="1"/>
  <c r="F15" i="1" s="1"/>
  <c r="F70" i="1" l="1"/>
  <c r="F69" i="1" s="1"/>
  <c r="F68" i="1" s="1"/>
  <c r="C69" i="1"/>
  <c r="F18" i="1"/>
  <c r="F17" i="1" s="1"/>
  <c r="F14" i="1" s="1"/>
  <c r="C17" i="1"/>
  <c r="F87" i="1"/>
  <c r="F78" i="1" s="1"/>
  <c r="C78" i="1"/>
  <c r="F31" i="1"/>
  <c r="F92" i="1"/>
  <c r="F89" i="1"/>
  <c r="F65" i="1"/>
  <c r="F60" i="1"/>
  <c r="F48" i="1"/>
  <c r="F45" i="1"/>
  <c r="F42" i="1"/>
  <c r="F37" i="1"/>
  <c r="F27" i="1"/>
  <c r="F41" i="1" l="1"/>
  <c r="F77" i="1"/>
  <c r="F57" i="1"/>
  <c r="F24" i="1"/>
  <c r="B15" i="1"/>
  <c r="B25" i="1"/>
  <c r="B27" i="1"/>
  <c r="B31" i="1"/>
  <c r="B37" i="1"/>
  <c r="B42" i="1"/>
  <c r="B45" i="1"/>
  <c r="B48" i="1"/>
  <c r="B55" i="1"/>
  <c r="B58" i="1"/>
  <c r="B60" i="1"/>
  <c r="B63" i="1"/>
  <c r="B65" i="1"/>
  <c r="B73" i="1"/>
  <c r="B75" i="1"/>
  <c r="B89" i="1"/>
  <c r="B93" i="1"/>
  <c r="B95" i="1"/>
  <c r="B97" i="1"/>
  <c r="B99" i="1"/>
  <c r="B101" i="1"/>
  <c r="B41" i="1" l="1"/>
  <c r="B77" i="1"/>
  <c r="B24" i="1"/>
  <c r="B92" i="1"/>
  <c r="B57" i="1"/>
  <c r="C37" i="1"/>
  <c r="C31" i="1"/>
  <c r="E17" i="1"/>
  <c r="B103" i="1" l="1"/>
  <c r="E37" i="1" l="1"/>
  <c r="E31" i="1"/>
  <c r="C101" i="1"/>
  <c r="E101" i="1" s="1"/>
  <c r="C99" i="1"/>
  <c r="E99" i="1" s="1"/>
  <c r="C97" i="1"/>
  <c r="E97" i="1" s="1"/>
  <c r="C95" i="1"/>
  <c r="E95" i="1" s="1"/>
  <c r="C93" i="1"/>
  <c r="E93" i="1" s="1"/>
  <c r="C89" i="1"/>
  <c r="E89" i="1" s="1"/>
  <c r="E78" i="1"/>
  <c r="C75" i="1"/>
  <c r="E75" i="1" s="1"/>
  <c r="C73" i="1"/>
  <c r="E69" i="1"/>
  <c r="C65" i="1"/>
  <c r="C63" i="1"/>
  <c r="E63" i="1" s="1"/>
  <c r="C60" i="1"/>
  <c r="E60" i="1" s="1"/>
  <c r="C58" i="1"/>
  <c r="E58" i="1" s="1"/>
  <c r="C55" i="1"/>
  <c r="E55" i="1" s="1"/>
  <c r="C48" i="1"/>
  <c r="C45" i="1"/>
  <c r="E45" i="1" s="1"/>
  <c r="C42" i="1"/>
  <c r="C27" i="1"/>
  <c r="C25" i="1"/>
  <c r="E25" i="1" s="1"/>
  <c r="C15" i="1"/>
  <c r="E73" i="1" l="1"/>
  <c r="C68" i="1"/>
  <c r="E42" i="1"/>
  <c r="C41" i="1"/>
  <c r="E41" i="1" s="1"/>
  <c r="E15" i="1"/>
  <c r="C14" i="1"/>
  <c r="E65" i="1"/>
  <c r="E48" i="1"/>
  <c r="E27" i="1"/>
  <c r="C92" i="1"/>
  <c r="E92" i="1" s="1"/>
  <c r="C77" i="1"/>
  <c r="E77" i="1" s="1"/>
  <c r="E68" i="1"/>
  <c r="C57" i="1"/>
  <c r="E57" i="1" s="1"/>
  <c r="C24" i="1"/>
  <c r="E24" i="1" s="1"/>
  <c r="C103" i="1" l="1"/>
  <c r="G2" i="1" s="1"/>
  <c r="E14" i="1"/>
  <c r="F103" i="1"/>
</calcChain>
</file>

<file path=xl/sharedStrings.xml><?xml version="1.0" encoding="utf-8"?>
<sst xmlns="http://schemas.openxmlformats.org/spreadsheetml/2006/main" count="112" uniqueCount="109">
  <si>
    <t>INDICATEURS D'EVALUATION</t>
  </si>
  <si>
    <t xml:space="preserve">INVESTIGATIONS EFFECTUEES </t>
  </si>
  <si>
    <t>RESUME, CONTEXTE INITIAL ET OBJECTIF</t>
  </si>
  <si>
    <t>Objet de l’investigation : nom du site / raison sociale, N° de parcelle(s), cas échéant numéro cantonal, motif de l'investigation/urgence</t>
  </si>
  <si>
    <t>Situation géographique (Plan général, en annexe)</t>
  </si>
  <si>
    <t>Liste des documents utilisés</t>
  </si>
  <si>
    <t>Respect du cahier des charges initial en comparaison à celui réalisé, justification des éventuelles modifications</t>
  </si>
  <si>
    <t>CAHIER DES CHARGES INITIAL/REALISE</t>
  </si>
  <si>
    <t>SONDAGES / AUTRES INVESTIGATIONS INTRUSIVES</t>
  </si>
  <si>
    <t>Contrôle qualité de la réalisation, et prise de position claire sur la présence de biais potentiels</t>
  </si>
  <si>
    <t>Logs (avec altitudes en msm), plan de situation des sondages, relevés des géomètres (coordonnées et nivellement des piézomètres), EDD (onglet "ouvrages"), dossier photographique, en annexe</t>
  </si>
  <si>
    <t>PRELEVEMENT D’ECHANTILLONS</t>
  </si>
  <si>
    <t>Contrôles qualité réalisés sur les échantillonnages et mesures des paramètres physico-chimiques et évaluation des biais à considérer (représentativité, contamination croisée, blancs de transport, blanc de rinçage, etc…). Prise de position claire sur la qualité des échantillonnages en regard de l'interprétation OSites.</t>
  </si>
  <si>
    <t>Protocoles de prélèvements, de décontamination du matériel, bordereaux de calibration des appareils, conditionnements des échantillons et bordereaux de terrain en annexe (y c. le cas échéant au format informatique spécifié – onglets "échantillons"), en annexe.</t>
  </si>
  <si>
    <t>ANALYSES EN LABORATOIRE</t>
  </si>
  <si>
    <t>Validation des méthodes d'analyses, LQ, incertitudes fournies par le laboratoire en regard des exigences de l'OFEV.</t>
  </si>
  <si>
    <t>Contrôles qualité réalisés sur les analyses et évaluation des biais à considérer (blancs de laboratoire, temps d'attente, ajouts dosés, duplicatas, échantillons aveugles, etc…). Prise de position claire sur la qualité des analyses en regard de l'interprétation OSites.</t>
  </si>
  <si>
    <t>Rapports d'analyses du laboratoire en annexe (y c. le cas échéant au format informatique spécifié – EDD laboratoire), en annexe.</t>
  </si>
  <si>
    <t>GEOLOGIE / HYDROGEOLOGIE</t>
  </si>
  <si>
    <t>Description du sous-sol et de l'hydrogéologie, coupes géologiques, cartes iso-valeurs (aquiclude, ...), cartes iso-piézométriques, calculs, …</t>
  </si>
  <si>
    <t>RESULTATS DES PARAMETRES PHYSICO-CHIMIQUES ET ANALYSE</t>
  </si>
  <si>
    <t>INTERPRETATION DES RESULTATS</t>
  </si>
  <si>
    <t>Interprétation des résultats et estimation de la représentativité</t>
  </si>
  <si>
    <t>Calcul et représentation cartographique de l'aval immédiat selon OSites</t>
  </si>
  <si>
    <t>Estimation approximative des masses, flux, évolution des teneurs, …</t>
  </si>
  <si>
    <t>Evaluation des résultats selon art. 9, 10, 11 et 12 OSites</t>
  </si>
  <si>
    <t>Evaluation de l'urgence de mettre en œuvre d'autres mesures selon art. 24 OSites.</t>
  </si>
  <si>
    <t>BIENS A PROTEGER</t>
  </si>
  <si>
    <t>Situation, exposition et état des biens et objets à protéger</t>
  </si>
  <si>
    <t>ESTIMATION DE LA MISE EN DANGER</t>
  </si>
  <si>
    <t xml:space="preserve">RESULTATS DE L’INVESTIGATION </t>
  </si>
  <si>
    <t>TYPES ET QUANTITES DE SUBSTANCES</t>
  </si>
  <si>
    <t>POSSIBILITE DE DISSEMINATION</t>
  </si>
  <si>
    <t>MODELE CONCEPTUEL</t>
  </si>
  <si>
    <t>STATUT DU SITE (selon art. 8 OSites)</t>
  </si>
  <si>
    <t>RECOMMANDATIONS – SUITE DES OPERATIONS</t>
  </si>
  <si>
    <t>MESURES POUR LA SUITE DES OPERATIONS</t>
  </si>
  <si>
    <t>CONCLUSIONS DE L’AUTEUR</t>
  </si>
  <si>
    <t>INVESTIGATION COMPLEMENTAIRE</t>
  </si>
  <si>
    <t>Les lacunes de connaissances, le cas échéant travaux complémentaires nécessaires</t>
  </si>
  <si>
    <t>ANNEXES DE BASE</t>
  </si>
  <si>
    <t>Annexe 1: Situation géographique générale (1:2'500 ou échelle adaptée)</t>
  </si>
  <si>
    <t>Annexe 2: Plan de situation de détail des sondages exécutés et des lieux de prélèvement</t>
  </si>
  <si>
    <t>Annexe 3: Relevés de sondage (forage, fouille), cartes et coupes géologiques, isohypses</t>
  </si>
  <si>
    <t>Annexe 4: Cartes hydrogéologiques, isopièzes, aval immédiat Osites</t>
  </si>
  <si>
    <t>Annexe 6: Tableaux de synthèse des paramètres physico-chimiques, des résultats d'analyses et graphiques des composés déterminants</t>
  </si>
  <si>
    <t>Annexe 7: Protocoles des prélèvements et de conditionnement des échantillons, de décontamination du matériel, bordereau de calibration des appareils de terrain</t>
  </si>
  <si>
    <t>AUTRES ANNEXES</t>
  </si>
  <si>
    <t>AUTRES CRITERES SUPPLEMENTAIRES</t>
  </si>
  <si>
    <t>IMPLICATION DU CHEF DE PROJET</t>
  </si>
  <si>
    <t>Participation et disponibilité du chef de projet</t>
  </si>
  <si>
    <t>Capacité du prestataire de s'adapter à des contraintes spécifiques et à d'éventuelles modifications au cours du projet</t>
  </si>
  <si>
    <t>Rapport rendu dans le délai administratif</t>
  </si>
  <si>
    <t>Devis initial est respecté en terme des objectifs et des coûts</t>
  </si>
  <si>
    <t>RESPECT DU DELAI ADMINISTRATIF</t>
  </si>
  <si>
    <t>Prestataire de service a fait preuve d'une bonne gestion de la communication lors du mandat (proactivité, sens de l'écoute ...)</t>
  </si>
  <si>
    <t>ADAPTABILITE FACE A DES MODIFICATIONS</t>
  </si>
  <si>
    <t>RESPECT DU DEVIS INITIAL</t>
  </si>
  <si>
    <t>COMMUNICATION PENDANT LE MANDAT</t>
  </si>
  <si>
    <t>ANNEXES A FOURNIR</t>
  </si>
  <si>
    <t>Déclarations qualitatives et quantitatives (plan de contamination en annexe)</t>
  </si>
  <si>
    <t>Appréciation des effets (ou du risque concret) sur les biens à protéger concernés (eaux souterraines et de surface, sol, air)</t>
  </si>
  <si>
    <t>Situation, exposition et importance des biens à protéger concernés</t>
  </si>
  <si>
    <t>Modèle conceptuel de transfert des polluants dans l'environnement</t>
  </si>
  <si>
    <t>Appréciation des besoins de surveillance et d’assainissement</t>
  </si>
  <si>
    <t>Propositions pour la suite des opérations, y c. les éventuelles mesures d'urgence</t>
  </si>
  <si>
    <t>Si une surveillance ou un assainissement s’avère nécessaire : indications pour l’élaboration du concept de surveillance et/ou du cahier des charges pour l’investigation de détail</t>
  </si>
  <si>
    <t>Prise de position claire et opérationnelle de l'auteur du rapport</t>
  </si>
  <si>
    <t>Coefficient maximum</t>
  </si>
  <si>
    <t>Notation de l'évaluation</t>
  </si>
  <si>
    <t>COMMENTAIRES</t>
  </si>
  <si>
    <t>Très Insuffisant = 1</t>
  </si>
  <si>
    <t>Insuffisant = 2</t>
  </si>
  <si>
    <t>Passable = 3</t>
  </si>
  <si>
    <t>Bien = 4</t>
  </si>
  <si>
    <t>Très Bien = 5</t>
  </si>
  <si>
    <t>Pour effectuer cette évaluation, veuillez attribuer pour chaque indicateur, une note comprise entre 1 et 5 dans les cases "vertes"</t>
  </si>
  <si>
    <t>Notation obtenue</t>
  </si>
  <si>
    <t>!!! Ne pas modifier cette colonne !!! Calcul automatique</t>
  </si>
  <si>
    <t>Type de rapport</t>
  </si>
  <si>
    <t>Titre du rapport</t>
  </si>
  <si>
    <t>Date du rapport</t>
  </si>
  <si>
    <t>GRILLE D'EVALUATION POUR RAPPORT D'INVESTIGATION TECHNIQUE</t>
  </si>
  <si>
    <t>pm</t>
  </si>
  <si>
    <r>
      <rPr>
        <i/>
        <sz val="12"/>
        <rFont val="Arial"/>
        <family val="2"/>
      </rPr>
      <t>pm</t>
    </r>
    <r>
      <rPr>
        <sz val="12"/>
        <rFont val="Arial"/>
        <family val="2"/>
      </rPr>
      <t xml:space="preserve">: Pour mémoire, l'évaluation des documents est donnée sous le paragraphe </t>
    </r>
    <r>
      <rPr>
        <b/>
        <sz val="12"/>
        <rFont val="Arial"/>
        <family val="2"/>
      </rPr>
      <t>"Annexes de base"</t>
    </r>
  </si>
  <si>
    <t>Coefficient Pondération</t>
  </si>
  <si>
    <t>NOTE FINALE</t>
  </si>
  <si>
    <t>CARTOUCHE CQ ET RESUME SUCCINT</t>
  </si>
  <si>
    <t>Equipe de projet/ propriétaire et contact propriétaire/ resp.AQ/ versions, dates, etc… / résumé</t>
  </si>
  <si>
    <t>INTRODUCTION, CONTEXTE INITIAL ET CONDITIONS CADRES (tabulaire)</t>
  </si>
  <si>
    <t>Récapitulation des résultats de l'investigation historique (IH): localisation des zones à risques (matrice en annexe), exposition et état des biens à protéger)</t>
  </si>
  <si>
    <t>Rappel de l'origine et de la datation des pollutions (en rapport avec les dates jalons de la LPE art. 32e al. 4 : 01 février 1996 ou 01 février 2001)</t>
  </si>
  <si>
    <t>Conditions cadres (décision administrative directrice, calendrier, délais, mandat)</t>
  </si>
  <si>
    <t>Description des opérations (emplacement, matériau, profondeur, technique)</t>
  </si>
  <si>
    <t>Description du contexte des échantillonnages (météorologique, hydrologique, hydrogéologique,..)</t>
  </si>
  <si>
    <t>Coordonnées CH des points de prélèvement</t>
  </si>
  <si>
    <t>Pour les échantillons solides, stratégie d'échantillonnage, surface/horizon/volume représentatif de l'échantillon, indications sur les logs</t>
  </si>
  <si>
    <t>Identification de lacunes éventuelles</t>
  </si>
  <si>
    <r>
      <t xml:space="preserve">Récapitulation des paramètres physico-chimiques </t>
    </r>
    <r>
      <rPr>
        <i/>
        <u/>
        <sz val="10"/>
        <rFont val="Arial"/>
        <family val="2"/>
      </rPr>
      <t>pertinents</t>
    </r>
    <r>
      <rPr>
        <i/>
        <sz val="10"/>
        <rFont val="Arial"/>
        <family val="2"/>
      </rPr>
      <t xml:space="preserve"> et </t>
    </r>
    <r>
      <rPr>
        <i/>
        <u/>
        <sz val="10"/>
        <rFont val="Arial"/>
        <family val="2"/>
      </rPr>
      <t>déterminants</t>
    </r>
    <r>
      <rPr>
        <i/>
        <sz val="10"/>
        <rFont val="Arial"/>
        <family val="2"/>
      </rPr>
      <t xml:space="preserve"> sous forme de tableau et graphiques (en annexe)</t>
    </r>
  </si>
  <si>
    <r>
      <t xml:space="preserve">Récapitulation des résultats de la campagne d'analyse des composés déterminants sous la forme de </t>
    </r>
    <r>
      <rPr>
        <i/>
        <u/>
        <sz val="10"/>
        <rFont val="Arial"/>
        <family val="2"/>
      </rPr>
      <t>tableaux de synthèse</t>
    </r>
    <r>
      <rPr>
        <i/>
        <sz val="10"/>
        <rFont val="Arial"/>
        <family val="2"/>
      </rPr>
      <t xml:space="preserve"> des analyses et graphiques des polluants déterminants (synthétiques ici et détaillés en annexe).</t>
    </r>
  </si>
  <si>
    <t>Proposition d’adapter/compléter l’inscription au cadastre cantonal, avec éventuellement un nouveau plan en annexe</t>
  </si>
  <si>
    <t>Annexe 5: Plan de synthèse des résultats déterminants (si possible sur annexe 4)</t>
  </si>
  <si>
    <t>Annexe 8: Bordereaux d'échantillonnage (y c. format électronique EDD)</t>
  </si>
  <si>
    <t>Annexe 9: Rapports d'analyses laboratoire (y c. format électronique EDD)</t>
  </si>
  <si>
    <t>Annexe 10: Proposition de modification de l’extension du site pollué</t>
  </si>
  <si>
    <t>Annexe 11: Paramètres modèles (Transim2, OREOS, etc.)</t>
  </si>
  <si>
    <t>Annexe 12: Documentation photographique</t>
  </si>
  <si>
    <t>CHEF DE PROJET/BE</t>
  </si>
  <si>
    <t>Champ d’application (interpolation/extrapolation entre les lieux de prélèvement d’échantillons)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</si>
</sst>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i/>
      <sz val="11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b/>
      <i/>
      <sz val="11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b/>
      <i/>
      <sz val="9"/>
      <color rgb="FFFF0000"/>
      <name val="Arial"/>
      <family val="2"/>
    </font>
    <font>
      <sz val="9"/>
      <color rgb="FFFF0000"/>
      <name val="Calibri"/>
      <family val="2"/>
      <scheme val="minor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0" fontId="2" fillId="2" borderId="0" xfId="0" applyNumberFormat="1" applyFont="1" applyFill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3" fillId="0" borderId="5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2" fillId="3" borderId="0" xfId="0" applyNumberFormat="1" applyFont="1" applyFill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1" fontId="20" fillId="3" borderId="0" xfId="0" applyNumberFormat="1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" fontId="14" fillId="4" borderId="6" xfId="0" applyNumberFormat="1" applyFont="1" applyFill="1" applyBorder="1" applyAlignment="1" applyProtection="1">
      <alignment horizontal="center" vertical="center"/>
      <protection locked="0"/>
    </xf>
    <xf numFmtId="1" fontId="14" fillId="4" borderId="8" xfId="0" applyNumberFormat="1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wrapText="1"/>
    </xf>
    <xf numFmtId="0" fontId="1" fillId="0" borderId="9" xfId="0" applyFont="1" applyBorder="1"/>
    <xf numFmtId="10" fontId="1" fillId="0" borderId="1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0" fontId="13" fillId="0" borderId="0" xfId="0" applyNumberFormat="1" applyFont="1" applyBorder="1" applyAlignment="1">
      <alignment horizontal="center" vertical="center" wrapText="1"/>
    </xf>
    <xf numFmtId="10" fontId="2" fillId="0" borderId="11" xfId="0" applyNumberFormat="1" applyFont="1" applyBorder="1" applyAlignment="1">
      <alignment horizontal="left" vertical="center"/>
    </xf>
    <xf numFmtId="10" fontId="2" fillId="0" borderId="13" xfId="0" applyNumberFormat="1" applyFont="1" applyBorder="1" applyAlignment="1">
      <alignment horizontal="left" vertical="center"/>
    </xf>
    <xf numFmtId="10" fontId="2" fillId="0" borderId="15" xfId="0" applyNumberFormat="1" applyFont="1" applyBorder="1" applyAlignment="1">
      <alignment horizontal="left" vertical="center"/>
    </xf>
    <xf numFmtId="10" fontId="19" fillId="0" borderId="0" xfId="0" applyNumberFormat="1" applyFont="1" applyAlignment="1">
      <alignment horizontal="left" vertical="center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Protection="1"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1" fontId="21" fillId="4" borderId="7" xfId="0" applyNumberFormat="1" applyFont="1" applyFill="1" applyBorder="1" applyAlignment="1" applyProtection="1">
      <alignment horizontal="center" vertical="center"/>
    </xf>
    <xf numFmtId="1" fontId="21" fillId="4" borderId="8" xfId="0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wrapText="1"/>
    </xf>
    <xf numFmtId="164" fontId="7" fillId="3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9" fillId="0" borderId="12" xfId="0" applyFont="1" applyBorder="1" applyAlignment="1" applyProtection="1">
      <alignment horizontal="left" vertical="center" wrapText="1"/>
      <protection locked="0"/>
    </xf>
    <xf numFmtId="0" fontId="19" fillId="0" borderId="14" xfId="0" applyFont="1" applyBorder="1" applyAlignment="1" applyProtection="1">
      <alignment horizontal="left" vertical="center" wrapText="1"/>
      <protection locked="0"/>
    </xf>
    <xf numFmtId="0" fontId="19" fillId="0" borderId="16" xfId="0" applyFont="1" applyBorder="1" applyAlignment="1" applyProtection="1">
      <alignment horizontal="left" vertical="center" wrapText="1"/>
      <protection locked="0"/>
    </xf>
    <xf numFmtId="10" fontId="2" fillId="0" borderId="9" xfId="0" applyNumberFormat="1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10" fontId="19" fillId="0" borderId="9" xfId="0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10" fontId="24" fillId="0" borderId="9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10" fontId="17" fillId="0" borderId="0" xfId="0" applyNumberFormat="1" applyFont="1" applyBorder="1" applyAlignment="1">
      <alignment horizontal="center" vertical="center" wrapText="1"/>
    </xf>
    <xf numFmtId="10" fontId="18" fillId="0" borderId="0" xfId="0" applyNumberFormat="1" applyFont="1" applyBorder="1" applyAlignment="1">
      <alignment wrapText="1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</xdr:row>
          <xdr:rowOff>85725</xdr:rowOff>
        </xdr:from>
        <xdr:to>
          <xdr:col>6</xdr:col>
          <xdr:colOff>3114675</xdr:colOff>
          <xdr:row>10</xdr:row>
          <xdr:rowOff>180975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G103"/>
  <sheetViews>
    <sheetView showGridLines="0" tabSelected="1" zoomScale="70" zoomScaleNormal="70" workbookViewId="0">
      <pane ySplit="13" topLeftCell="A14" activePane="bottomLeft" state="frozen"/>
      <selection pane="bottomLeft" activeCell="B1" sqref="B1"/>
    </sheetView>
  </sheetViews>
  <sheetFormatPr baseColWidth="10" defaultColWidth="3.85546875" defaultRowHeight="15" x14ac:dyDescent="0.2"/>
  <cols>
    <col min="1" max="1" width="1.28515625" style="1" customWidth="1"/>
    <col min="2" max="2" width="12.85546875" style="1" customWidth="1"/>
    <col min="3" max="3" width="22.42578125" style="14" customWidth="1"/>
    <col min="4" max="4" width="116.85546875" style="2" customWidth="1"/>
    <col min="5" max="5" width="14.5703125" style="1" customWidth="1"/>
    <col min="6" max="6" width="15" style="23" customWidth="1"/>
    <col min="7" max="7" width="49.7109375" style="1" customWidth="1"/>
    <col min="8" max="16384" width="3.85546875" style="1"/>
  </cols>
  <sheetData>
    <row r="1" spans="2:7" ht="28.5" customHeight="1" thickBot="1" x14ac:dyDescent="0.25">
      <c r="C1" s="46" t="s">
        <v>82</v>
      </c>
    </row>
    <row r="2" spans="2:7" ht="26.25" customHeight="1" x14ac:dyDescent="0.2">
      <c r="C2" s="43" t="s">
        <v>107</v>
      </c>
      <c r="D2" s="59"/>
      <c r="F2" s="64" t="s">
        <v>86</v>
      </c>
      <c r="G2" s="66">
        <f>IF(C103=0,0,F103/B103)</f>
        <v>0</v>
      </c>
    </row>
    <row r="3" spans="2:7" ht="26.25" customHeight="1" thickBot="1" x14ac:dyDescent="0.25">
      <c r="C3" s="44" t="s">
        <v>79</v>
      </c>
      <c r="D3" s="60"/>
      <c r="F3" s="65"/>
      <c r="G3" s="67"/>
    </row>
    <row r="4" spans="2:7" ht="26.25" customHeight="1" x14ac:dyDescent="0.2">
      <c r="C4" s="44" t="s">
        <v>80</v>
      </c>
      <c r="D4" s="60"/>
    </row>
    <row r="5" spans="2:7" ht="26.25" customHeight="1" thickBot="1" x14ac:dyDescent="0.25">
      <c r="C5" s="45" t="s">
        <v>81</v>
      </c>
      <c r="D5" s="61"/>
    </row>
    <row r="6" spans="2:7" ht="6" customHeight="1" thickBot="1" x14ac:dyDescent="0.25"/>
    <row r="7" spans="2:7" ht="15" customHeight="1" x14ac:dyDescent="0.2">
      <c r="B7" s="62" t="s">
        <v>85</v>
      </c>
      <c r="C7" s="62" t="s">
        <v>68</v>
      </c>
      <c r="D7" s="38"/>
      <c r="E7" s="39"/>
      <c r="F7" s="40"/>
      <c r="G7" s="39"/>
    </row>
    <row r="8" spans="2:7" ht="44.25" customHeight="1" x14ac:dyDescent="0.2">
      <c r="B8" s="63"/>
      <c r="C8" s="63"/>
      <c r="D8" s="41" t="s">
        <v>0</v>
      </c>
      <c r="E8" s="19" t="s">
        <v>69</v>
      </c>
      <c r="F8" s="42" t="s">
        <v>77</v>
      </c>
      <c r="G8" s="21" t="s">
        <v>70</v>
      </c>
    </row>
    <row r="9" spans="2:7" s="17" customFormat="1" ht="19.5" customHeight="1" x14ac:dyDescent="0.2">
      <c r="B9" s="63"/>
      <c r="C9" s="63"/>
      <c r="D9" s="68" t="s">
        <v>76</v>
      </c>
      <c r="E9" s="20" t="s">
        <v>71</v>
      </c>
      <c r="F9" s="70" t="s">
        <v>78</v>
      </c>
      <c r="G9" s="72"/>
    </row>
    <row r="10" spans="2:7" s="17" customFormat="1" ht="19.5" customHeight="1" x14ac:dyDescent="0.2">
      <c r="B10" s="63"/>
      <c r="C10" s="63"/>
      <c r="D10" s="69"/>
      <c r="E10" s="20" t="s">
        <v>72</v>
      </c>
      <c r="F10" s="71"/>
      <c r="G10" s="73"/>
    </row>
    <row r="11" spans="2:7" s="17" customFormat="1" ht="19.5" customHeight="1" x14ac:dyDescent="0.2">
      <c r="B11" s="63"/>
      <c r="C11" s="63"/>
      <c r="D11" s="69"/>
      <c r="E11" s="20" t="s">
        <v>73</v>
      </c>
      <c r="F11" s="71"/>
      <c r="G11" s="73"/>
    </row>
    <row r="12" spans="2:7" s="17" customFormat="1" ht="19.5" customHeight="1" x14ac:dyDescent="0.2">
      <c r="B12" s="63"/>
      <c r="C12" s="63"/>
      <c r="D12" s="69"/>
      <c r="E12" s="20" t="s">
        <v>74</v>
      </c>
      <c r="F12" s="71"/>
      <c r="G12" s="73"/>
    </row>
    <row r="13" spans="2:7" s="17" customFormat="1" ht="19.5" customHeight="1" x14ac:dyDescent="0.2">
      <c r="B13" s="63"/>
      <c r="C13" s="63"/>
      <c r="D13" s="69"/>
      <c r="E13" s="20" t="s">
        <v>75</v>
      </c>
      <c r="F13" s="71"/>
      <c r="G13" s="73"/>
    </row>
    <row r="14" spans="2:7" s="5" customFormat="1" ht="28.5" customHeight="1" x14ac:dyDescent="0.25">
      <c r="B14" s="54">
        <f>B15+B17</f>
        <v>0.11000000000000001</v>
      </c>
      <c r="C14" s="15">
        <f>C15+C17</f>
        <v>0</v>
      </c>
      <c r="D14" s="6" t="s">
        <v>2</v>
      </c>
      <c r="E14" s="29" t="str">
        <f>IF(C14=0,"",(F14/C14)/0.2)</f>
        <v/>
      </c>
      <c r="F14" s="24" t="str">
        <f>IF(SUM(F15)+SUM(F17)=0,"",SUM(F15)+SUM(F17))</f>
        <v/>
      </c>
      <c r="G14" s="47"/>
    </row>
    <row r="15" spans="2:7" s="9" customFormat="1" ht="24.95" customHeight="1" x14ac:dyDescent="0.25">
      <c r="B15" s="55">
        <f>B16</f>
        <v>0.02</v>
      </c>
      <c r="C15" s="16">
        <f>C16</f>
        <v>0</v>
      </c>
      <c r="D15" s="8" t="s">
        <v>87</v>
      </c>
      <c r="E15" s="30" t="str">
        <f>IF(C15=0,"",(F15/C15)/0.2)</f>
        <v/>
      </c>
      <c r="F15" s="13" t="str">
        <f>IF(SUM(F16)=0,"",SUM(F16))</f>
        <v/>
      </c>
      <c r="G15" s="48"/>
    </row>
    <row r="16" spans="2:7" s="10" customFormat="1" ht="24.95" customHeight="1" x14ac:dyDescent="0.25">
      <c r="B16" s="56">
        <v>0.02</v>
      </c>
      <c r="C16" s="22">
        <f>IF(E16=0,0,IF(E16=1,B16,IF(E16=2,B16,IF(E16=3,B16,IF(E16=4,B16,IF(E16=5,B16))))))</f>
        <v>0</v>
      </c>
      <c r="D16" s="3" t="s">
        <v>88</v>
      </c>
      <c r="E16" s="31"/>
      <c r="F16" s="25" t="str">
        <f>IF(E16="","",C16*E16/5)</f>
        <v/>
      </c>
      <c r="G16" s="27"/>
    </row>
    <row r="17" spans="2:7" s="9" customFormat="1" ht="24.95" customHeight="1" x14ac:dyDescent="0.25">
      <c r="B17" s="55">
        <f>B18+B20+B21+B22+B23</f>
        <v>9.0000000000000011E-2</v>
      </c>
      <c r="C17" s="16">
        <f>C18+C20+C21+C22+C23</f>
        <v>0</v>
      </c>
      <c r="D17" s="8" t="s">
        <v>89</v>
      </c>
      <c r="E17" s="30" t="str">
        <f>IF(C17=0,"",(F17/C17)/0.2)</f>
        <v/>
      </c>
      <c r="F17" s="13" t="str">
        <f>IF(SUM(F18:F23)=0,"",SUM(F18:F23))</f>
        <v/>
      </c>
      <c r="G17" s="48"/>
    </row>
    <row r="18" spans="2:7" s="10" customFormat="1" ht="24.95" customHeight="1" x14ac:dyDescent="0.25">
      <c r="B18" s="56">
        <v>0.01</v>
      </c>
      <c r="C18" s="22">
        <f>IF(E18=0,0,IF(E18=1,B18,IF(E18=2,B18,IF(E18=3,B18,IF(E18=4,B18,IF(E18=5,B18))))))</f>
        <v>0</v>
      </c>
      <c r="D18" s="3" t="s">
        <v>3</v>
      </c>
      <c r="E18" s="32"/>
      <c r="F18" s="25" t="str">
        <f>IF(E18="","",C18*E18/5)</f>
        <v/>
      </c>
      <c r="G18" s="27"/>
    </row>
    <row r="19" spans="2:7" s="10" customFormat="1" ht="24.95" customHeight="1" x14ac:dyDescent="0.25">
      <c r="B19" s="56"/>
      <c r="C19" s="22"/>
      <c r="D19" s="3" t="s">
        <v>4</v>
      </c>
      <c r="E19" s="51" t="s">
        <v>83</v>
      </c>
      <c r="F19" s="25"/>
      <c r="G19" s="27"/>
    </row>
    <row r="20" spans="2:7" s="10" customFormat="1" ht="24.95" customHeight="1" x14ac:dyDescent="0.25">
      <c r="B20" s="56">
        <v>0.02</v>
      </c>
      <c r="C20" s="22">
        <f>IF(E20=0,0,IF(E20=1,B20,IF(E20=2,B20,IF(E20=3,B20,IF(E20=4,B20,IF(E20=5,B20))))))</f>
        <v>0</v>
      </c>
      <c r="D20" s="3" t="s">
        <v>90</v>
      </c>
      <c r="E20" s="34"/>
      <c r="F20" s="25" t="str">
        <f>IF(E20="","",C20*E20/5)</f>
        <v/>
      </c>
      <c r="G20" s="27"/>
    </row>
    <row r="21" spans="2:7" s="10" customFormat="1" ht="24.95" customHeight="1" x14ac:dyDescent="0.25">
      <c r="B21" s="56">
        <v>0.02</v>
      </c>
      <c r="C21" s="22">
        <f>IF(E21=0,0,IF(E21=1,B21,IF(E21=2,B21,IF(E21=3,B21,IF(E21=4,B21,IF(E21=5,B21))))))</f>
        <v>0</v>
      </c>
      <c r="D21" s="3" t="s">
        <v>91</v>
      </c>
      <c r="E21" s="34"/>
      <c r="F21" s="25" t="str">
        <f t="shared" ref="F21:F23" si="0">IF(E21="","",C21*E21/5)</f>
        <v/>
      </c>
      <c r="G21" s="27"/>
    </row>
    <row r="22" spans="2:7" s="10" customFormat="1" ht="24.95" customHeight="1" x14ac:dyDescent="0.25">
      <c r="B22" s="56">
        <v>0.02</v>
      </c>
      <c r="C22" s="22">
        <f>IF(E22=0,0,IF(E22=1,B22,IF(E22=2,B22,IF(E22=3,B22,IF(E22=4,B22,IF(E22=5,B22))))))</f>
        <v>0</v>
      </c>
      <c r="D22" s="3" t="s">
        <v>92</v>
      </c>
      <c r="E22" s="34"/>
      <c r="F22" s="25" t="str">
        <f t="shared" si="0"/>
        <v/>
      </c>
      <c r="G22" s="27"/>
    </row>
    <row r="23" spans="2:7" s="10" customFormat="1" ht="24.95" customHeight="1" x14ac:dyDescent="0.25">
      <c r="B23" s="56">
        <v>0.02</v>
      </c>
      <c r="C23" s="22">
        <f>IF(E23=0,0,IF(E23=1,B23,IF(E23=2,B23,IF(E23=3,B23,IF(E23=4,B23,IF(E23=5,B23))))))</f>
        <v>0</v>
      </c>
      <c r="D23" s="3" t="s">
        <v>5</v>
      </c>
      <c r="E23" s="34"/>
      <c r="F23" s="25" t="str">
        <f t="shared" si="0"/>
        <v/>
      </c>
      <c r="G23" s="27"/>
    </row>
    <row r="24" spans="2:7" s="5" customFormat="1" ht="24.95" customHeight="1" x14ac:dyDescent="0.25">
      <c r="B24" s="54">
        <f>B25+B27+B31+B37</f>
        <v>0.16500000000000001</v>
      </c>
      <c r="C24" s="15">
        <f>C25+C27+C31+C37</f>
        <v>0</v>
      </c>
      <c r="D24" s="6" t="s">
        <v>1</v>
      </c>
      <c r="E24" s="29" t="str">
        <f>IF(C24=0,"",(F24/C24)/0.2)</f>
        <v/>
      </c>
      <c r="F24" s="24" t="str">
        <f>IF(SUM(F25)+SUM(F27)+SUM(F31)+SUM(F37)=0,"",SUM(F25)+SUM(F27)+SUM(F31)+SUM(F37))</f>
        <v/>
      </c>
      <c r="G24" s="47"/>
    </row>
    <row r="25" spans="2:7" s="9" customFormat="1" ht="24.95" customHeight="1" x14ac:dyDescent="0.25">
      <c r="B25" s="55">
        <f>B26</f>
        <v>0.02</v>
      </c>
      <c r="C25" s="16">
        <f>C26</f>
        <v>0</v>
      </c>
      <c r="D25" s="8" t="s">
        <v>7</v>
      </c>
      <c r="E25" s="30" t="str">
        <f>IF(C25=0,"",(F25/C25)/0.2)</f>
        <v/>
      </c>
      <c r="F25" s="13" t="str">
        <f>IF(SUM(F26)=0,"",SUM(F26))</f>
        <v/>
      </c>
      <c r="G25" s="48"/>
    </row>
    <row r="26" spans="2:7" s="10" customFormat="1" ht="24.95" customHeight="1" x14ac:dyDescent="0.25">
      <c r="B26" s="56">
        <v>0.02</v>
      </c>
      <c r="C26" s="22">
        <f>IF(E26=0,0,IF(E26=1,B26,IF(E26=2,B26,IF(E26=3,B26,IF(E26=4,B26,IF(E26=5,B26))))))</f>
        <v>0</v>
      </c>
      <c r="D26" s="3" t="s">
        <v>6</v>
      </c>
      <c r="E26" s="31"/>
      <c r="F26" s="25" t="str">
        <f>IF(E26="","",C26*E26/5)</f>
        <v/>
      </c>
      <c r="G26" s="27"/>
    </row>
    <row r="27" spans="2:7" s="9" customFormat="1" ht="24.95" customHeight="1" x14ac:dyDescent="0.25">
      <c r="B27" s="55">
        <f>B28+B29+B30</f>
        <v>0.05</v>
      </c>
      <c r="C27" s="16">
        <f>C28+C29+C30</f>
        <v>0</v>
      </c>
      <c r="D27" s="8" t="s">
        <v>8</v>
      </c>
      <c r="E27" s="30" t="str">
        <f>IF(C27=0,"",(F27/C27)/0.2)</f>
        <v/>
      </c>
      <c r="F27" s="13" t="str">
        <f>IF(SUM(F28:F30)=0,"",SUM(F28:F30))</f>
        <v/>
      </c>
      <c r="G27" s="48"/>
    </row>
    <row r="28" spans="2:7" s="10" customFormat="1" ht="24.95" customHeight="1" x14ac:dyDescent="0.25">
      <c r="B28" s="56">
        <v>0.01</v>
      </c>
      <c r="C28" s="22">
        <f>IF(E28=0,0,IF(E28=1,B28,IF(E28=2,B28,IF(E28=3,B28,IF(E28=4,B28,IF(E28=5,B28))))))</f>
        <v>0</v>
      </c>
      <c r="D28" s="4" t="s">
        <v>93</v>
      </c>
      <c r="E28" s="32"/>
      <c r="F28" s="25" t="str">
        <f>IF(E28="","",C28*E28/5)</f>
        <v/>
      </c>
      <c r="G28" s="27"/>
    </row>
    <row r="29" spans="2:7" s="10" customFormat="1" ht="24.95" customHeight="1" x14ac:dyDescent="0.25">
      <c r="B29" s="56">
        <v>0.02</v>
      </c>
      <c r="C29" s="22">
        <f>IF(E29=0,0,IF(E29=1,B29,IF(E29=2,B29,IF(E29=3,B29,IF(E29=4,B29,IF(E29=5,B29))))))</f>
        <v>0</v>
      </c>
      <c r="D29" s="4" t="s">
        <v>9</v>
      </c>
      <c r="E29" s="33"/>
      <c r="F29" s="25" t="str">
        <f>IF(E29="","",C29*E29/5)</f>
        <v/>
      </c>
      <c r="G29" s="27"/>
    </row>
    <row r="30" spans="2:7" s="10" customFormat="1" ht="29.25" customHeight="1" x14ac:dyDescent="0.25">
      <c r="B30" s="56">
        <v>0.02</v>
      </c>
      <c r="C30" s="22">
        <f>IF(E30=0,0,IF(E30=1,B30,IF(E30=2,B30,IF(E30=3,B30,IF(E30=4,B30,IF(E30=5,B30))))))</f>
        <v>0</v>
      </c>
      <c r="D30" s="4" t="s">
        <v>10</v>
      </c>
      <c r="E30" s="34"/>
      <c r="F30" s="25" t="str">
        <f>IF(E30="","",C30*E30/5)</f>
        <v/>
      </c>
      <c r="G30" s="27"/>
    </row>
    <row r="31" spans="2:7" s="9" customFormat="1" ht="24.95" customHeight="1" x14ac:dyDescent="0.25">
      <c r="B31" s="55">
        <f>B32+B36+B34+B33</f>
        <v>6.5000000000000002E-2</v>
      </c>
      <c r="C31" s="16">
        <f>C32+C36+C34+C33</f>
        <v>0</v>
      </c>
      <c r="D31" s="8" t="s">
        <v>11</v>
      </c>
      <c r="E31" s="30" t="str">
        <f>IF(C31=0,"",(F31/C31)/0.2)</f>
        <v/>
      </c>
      <c r="F31" s="13" t="str">
        <f>IF(SUM(F32:F36)=0,"",SUM(F32:F36))</f>
        <v/>
      </c>
      <c r="G31" s="48"/>
    </row>
    <row r="32" spans="2:7" s="10" customFormat="1" ht="24.95" customHeight="1" x14ac:dyDescent="0.25">
      <c r="B32" s="56">
        <v>0.02</v>
      </c>
      <c r="C32" s="22">
        <f>IF(E32=0,0,IF(E32=1,B32,IF(E32=2,B32,IF(E32=3,B32,IF(E32=4,B32,IF(E32=5,B32))))))</f>
        <v>0</v>
      </c>
      <c r="D32" s="4" t="s">
        <v>94</v>
      </c>
      <c r="E32" s="32"/>
      <c r="F32" s="25" t="str">
        <f>IF(E32="","",C32*E32/5)</f>
        <v/>
      </c>
      <c r="G32" s="27"/>
    </row>
    <row r="33" spans="2:7" s="10" customFormat="1" ht="24.95" customHeight="1" x14ac:dyDescent="0.25">
      <c r="B33" s="56">
        <v>0.02</v>
      </c>
      <c r="C33" s="22">
        <f>IF(E33=0,0,IF(E33=1,B33,IF(E33=2,B33,IF(E33=3,B33,IF(E33=4,B33,IF(E33=5,B33))))))</f>
        <v>0</v>
      </c>
      <c r="D33" s="4" t="s">
        <v>96</v>
      </c>
      <c r="E33" s="34"/>
      <c r="F33" s="25" t="str">
        <f>IF(E33="","",C33*E33/5)</f>
        <v/>
      </c>
      <c r="G33" s="27"/>
    </row>
    <row r="34" spans="2:7" s="10" customFormat="1" ht="24.95" customHeight="1" x14ac:dyDescent="0.25">
      <c r="B34" s="56">
        <v>5.0000000000000001E-3</v>
      </c>
      <c r="C34" s="22">
        <f>IF(E34=0,0,IF(E34=1,B34,IF(E34=2,B34,IF(E34=3,B34,IF(E34=4,B34,IF(E34=5,B34))))))</f>
        <v>0</v>
      </c>
      <c r="D34" s="4" t="s">
        <v>95</v>
      </c>
      <c r="E34" s="33"/>
      <c r="F34" s="25" t="str">
        <f>IF(E34="","",C34*E34/5)</f>
        <v/>
      </c>
      <c r="G34" s="27"/>
    </row>
    <row r="35" spans="2:7" s="10" customFormat="1" ht="38.25" x14ac:dyDescent="0.25">
      <c r="B35" s="56"/>
      <c r="C35" s="22"/>
      <c r="D35" s="4" t="s">
        <v>13</v>
      </c>
      <c r="E35" s="51" t="s">
        <v>83</v>
      </c>
      <c r="F35" s="25"/>
      <c r="G35" s="27"/>
    </row>
    <row r="36" spans="2:7" s="10" customFormat="1" ht="38.25" x14ac:dyDescent="0.25">
      <c r="B36" s="56">
        <v>0.02</v>
      </c>
      <c r="C36" s="22">
        <f>IF(E36=0,0,IF(E36=1,B36,IF(E36=2,B36,IF(E36=3,B36,IF(E36=4,B36,IF(E36=5,B36))))))</f>
        <v>0</v>
      </c>
      <c r="D36" s="4" t="s">
        <v>12</v>
      </c>
      <c r="E36" s="33"/>
      <c r="F36" s="25" t="str">
        <f>IF(E36="","",C36*E36/5)</f>
        <v/>
      </c>
      <c r="G36" s="27"/>
    </row>
    <row r="37" spans="2:7" s="9" customFormat="1" ht="24.95" customHeight="1" x14ac:dyDescent="0.25">
      <c r="B37" s="55">
        <f>B38+B39</f>
        <v>0.03</v>
      </c>
      <c r="C37" s="16">
        <f>C38+C39</f>
        <v>0</v>
      </c>
      <c r="D37" s="8" t="s">
        <v>14</v>
      </c>
      <c r="E37" s="30" t="str">
        <f>IF(C37=0,"",(F37/C37)/0.2)</f>
        <v/>
      </c>
      <c r="F37" s="13" t="str">
        <f>IF(SUM(F38:F40)=0,"",SUM(F38:F40))</f>
        <v/>
      </c>
      <c r="G37" s="48"/>
    </row>
    <row r="38" spans="2:7" s="10" customFormat="1" ht="24.95" customHeight="1" x14ac:dyDescent="0.25">
      <c r="B38" s="56">
        <v>0.01</v>
      </c>
      <c r="C38" s="22">
        <f>IF(E38=0,0,IF(E38=1,B38,IF(E38=2,B38,IF(E38=3,B38,IF(E38=4,B38,IF(E38=5,B38))))))</f>
        <v>0</v>
      </c>
      <c r="D38" s="4" t="s">
        <v>15</v>
      </c>
      <c r="E38" s="32"/>
      <c r="F38" s="25" t="str">
        <f>IF(E38="","",C38*E38/5)</f>
        <v/>
      </c>
      <c r="G38" s="27"/>
    </row>
    <row r="39" spans="2:7" s="10" customFormat="1" ht="45" customHeight="1" x14ac:dyDescent="0.25">
      <c r="B39" s="56">
        <v>0.02</v>
      </c>
      <c r="C39" s="22">
        <f>IF(E39=0,0,IF(E39=1,B39,IF(E39=2,B39,IF(E39=3,B39,IF(E39=4,B39,IF(E39=5,B39))))))</f>
        <v>0</v>
      </c>
      <c r="D39" s="4" t="s">
        <v>16</v>
      </c>
      <c r="E39" s="33"/>
      <c r="F39" s="25" t="str">
        <f>IF(E39="","",C39*E39/5)</f>
        <v/>
      </c>
      <c r="G39" s="27"/>
    </row>
    <row r="40" spans="2:7" s="10" customFormat="1" ht="24.95" customHeight="1" x14ac:dyDescent="0.25">
      <c r="B40" s="56"/>
      <c r="C40" s="22"/>
      <c r="D40" s="4" t="s">
        <v>17</v>
      </c>
      <c r="E40" s="52" t="s">
        <v>83</v>
      </c>
      <c r="F40" s="25"/>
      <c r="G40" s="27"/>
    </row>
    <row r="41" spans="2:7" ht="24.95" customHeight="1" x14ac:dyDescent="0.2">
      <c r="B41" s="54">
        <f>B42+B45+B48+B55</f>
        <v>0.18</v>
      </c>
      <c r="C41" s="15">
        <f>C42+C45+C48+C55</f>
        <v>0</v>
      </c>
      <c r="D41" s="6" t="s">
        <v>30</v>
      </c>
      <c r="E41" s="29" t="str">
        <f>IF(C41=0,"",(F41/C41)/0.2)</f>
        <v/>
      </c>
      <c r="F41" s="24" t="str">
        <f>IF(SUM(F42)+SUM(F45)+SUM(F48)+SUM(F55)=0,"",SUM(F42)+SUM(F45)+SUM(F48)+SUM(F55))</f>
        <v/>
      </c>
      <c r="G41" s="49"/>
    </row>
    <row r="42" spans="2:7" s="9" customFormat="1" ht="24.95" customHeight="1" x14ac:dyDescent="0.25">
      <c r="B42" s="55">
        <f>B43+B44</f>
        <v>0.05</v>
      </c>
      <c r="C42" s="16">
        <f>C43+C44</f>
        <v>0</v>
      </c>
      <c r="D42" s="8" t="s">
        <v>18</v>
      </c>
      <c r="E42" s="30" t="str">
        <f>IF(C42=0,"",(F42/C42)/0.2)</f>
        <v/>
      </c>
      <c r="F42" s="13" t="str">
        <f>IF(SUM(F43:F44)=0,"",SUM(F43:F44))</f>
        <v/>
      </c>
      <c r="G42" s="48"/>
    </row>
    <row r="43" spans="2:7" s="10" customFormat="1" ht="24.95" customHeight="1" x14ac:dyDescent="0.25">
      <c r="B43" s="56">
        <v>0.03</v>
      </c>
      <c r="C43" s="22">
        <f>IF(E43=0,0,IF(E43=1,B43,IF(E43=2,B43,IF(E43=3,B43,IF(E43=4,B43,IF(E43=5,B43))))))</f>
        <v>0</v>
      </c>
      <c r="D43" s="3" t="s">
        <v>19</v>
      </c>
      <c r="E43" s="32"/>
      <c r="F43" s="25" t="str">
        <f>IF(E43="","",C43*E43/5)</f>
        <v/>
      </c>
      <c r="G43" s="27"/>
    </row>
    <row r="44" spans="2:7" s="10" customFormat="1" ht="24.95" customHeight="1" x14ac:dyDescent="0.25">
      <c r="B44" s="56">
        <v>0.02</v>
      </c>
      <c r="C44" s="22">
        <f>IF(E44=0,0,IF(E44=1,B44,IF(E44=2,B44,IF(E44=3,B44,IF(E44=4,B44,IF(E44=5,B44))))))</f>
        <v>0</v>
      </c>
      <c r="D44" s="4" t="s">
        <v>97</v>
      </c>
      <c r="E44" s="34"/>
      <c r="F44" s="25" t="str">
        <f>IF(E44="","",C44*E44/5)</f>
        <v/>
      </c>
      <c r="G44" s="27"/>
    </row>
    <row r="45" spans="2:7" s="9" customFormat="1" ht="24.95" customHeight="1" x14ac:dyDescent="0.25">
      <c r="B45" s="55">
        <f>B46+B47</f>
        <v>0.04</v>
      </c>
      <c r="C45" s="16">
        <f>C46+C47</f>
        <v>0</v>
      </c>
      <c r="D45" s="8" t="s">
        <v>20</v>
      </c>
      <c r="E45" s="30" t="str">
        <f>IF(C45=0,"",(F45/C45)/0.2)</f>
        <v/>
      </c>
      <c r="F45" s="13" t="str">
        <f>IF(SUM(F46:F47)=0,"",SUM(F46:F47))</f>
        <v/>
      </c>
      <c r="G45" s="48"/>
    </row>
    <row r="46" spans="2:7" s="10" customFormat="1" ht="24.95" customHeight="1" x14ac:dyDescent="0.25">
      <c r="B46" s="56">
        <v>0.02</v>
      </c>
      <c r="C46" s="22">
        <f>IF(E46=0,0,IF(E46=1,B46,IF(E46=2,B46,IF(E46=3,B46,IF(E46=4,B46,IF(E46=5,B46))))))</f>
        <v>0</v>
      </c>
      <c r="D46" s="4" t="s">
        <v>98</v>
      </c>
      <c r="E46" s="31"/>
      <c r="F46" s="25" t="str">
        <f>IF(E46="","",C46*E46/5)</f>
        <v/>
      </c>
      <c r="G46" s="27"/>
    </row>
    <row r="47" spans="2:7" s="10" customFormat="1" ht="30.75" customHeight="1" x14ac:dyDescent="0.25">
      <c r="B47" s="56">
        <v>0.02</v>
      </c>
      <c r="C47" s="22">
        <f>IF(E47=0,0,IF(E47=1,B47,IF(E47=2,B47,IF(E47=3,B47,IF(E47=4,B47,IF(E47=5,B47))))))</f>
        <v>0</v>
      </c>
      <c r="D47" s="4" t="s">
        <v>99</v>
      </c>
      <c r="E47" s="34"/>
      <c r="F47" s="25" t="str">
        <f>IF(E47="","",C47*E47/5)</f>
        <v/>
      </c>
      <c r="G47" s="27"/>
    </row>
    <row r="48" spans="2:7" s="9" customFormat="1" ht="24.95" customHeight="1" x14ac:dyDescent="0.25">
      <c r="B48" s="55">
        <f>B49+B50+B51+B52+B53+B54</f>
        <v>7.0000000000000007E-2</v>
      </c>
      <c r="C48" s="16">
        <f>C49+C50+C51+C52+C53+C54</f>
        <v>0</v>
      </c>
      <c r="D48" s="8" t="s">
        <v>21</v>
      </c>
      <c r="E48" s="30" t="str">
        <f>IF(C48=0,"",(F48/C48)/0.2)</f>
        <v/>
      </c>
      <c r="F48" s="13" t="str">
        <f>IF(SUM(F49:F54)=0,"",SUM(F49:F54))</f>
        <v/>
      </c>
      <c r="G48" s="48"/>
    </row>
    <row r="49" spans="2:7" s="10" customFormat="1" ht="24.95" customHeight="1" x14ac:dyDescent="0.25">
      <c r="B49" s="56">
        <v>1.4999999999999999E-2</v>
      </c>
      <c r="C49" s="22">
        <f t="shared" ref="C49:C54" si="1">IF(E49=0,0,IF(E49=1,B49,IF(E49=2,B49,IF(E49=3,B49,IF(E49=4,B49,IF(E49=5,B49))))))</f>
        <v>0</v>
      </c>
      <c r="D49" s="4" t="s">
        <v>22</v>
      </c>
      <c r="E49" s="32"/>
      <c r="F49" s="25" t="str">
        <f t="shared" ref="F49:F54" si="2">IF(E49="","",C49*E49/5)</f>
        <v/>
      </c>
      <c r="G49" s="27"/>
    </row>
    <row r="50" spans="2:7" s="10" customFormat="1" ht="24.95" customHeight="1" x14ac:dyDescent="0.25">
      <c r="B50" s="56">
        <v>1.4999999999999999E-2</v>
      </c>
      <c r="C50" s="22">
        <f t="shared" si="1"/>
        <v>0</v>
      </c>
      <c r="D50" s="4" t="s">
        <v>23</v>
      </c>
      <c r="E50" s="33"/>
      <c r="F50" s="25" t="str">
        <f t="shared" si="2"/>
        <v/>
      </c>
      <c r="G50" s="27"/>
    </row>
    <row r="51" spans="2:7" s="10" customFormat="1" ht="24.95" customHeight="1" x14ac:dyDescent="0.25">
      <c r="B51" s="56">
        <v>0.01</v>
      </c>
      <c r="C51" s="22">
        <f t="shared" si="1"/>
        <v>0</v>
      </c>
      <c r="D51" s="4" t="s">
        <v>24</v>
      </c>
      <c r="E51" s="33"/>
      <c r="F51" s="25" t="str">
        <f t="shared" si="2"/>
        <v/>
      </c>
      <c r="G51" s="27"/>
    </row>
    <row r="52" spans="2:7" s="10" customFormat="1" ht="24.95" customHeight="1" x14ac:dyDescent="0.25">
      <c r="B52" s="56">
        <v>0.01</v>
      </c>
      <c r="C52" s="22">
        <f t="shared" si="1"/>
        <v>0</v>
      </c>
      <c r="D52" s="4" t="s">
        <v>108</v>
      </c>
      <c r="E52" s="33"/>
      <c r="F52" s="25" t="str">
        <f t="shared" si="2"/>
        <v/>
      </c>
      <c r="G52" s="27"/>
    </row>
    <row r="53" spans="2:7" s="10" customFormat="1" ht="24.95" customHeight="1" x14ac:dyDescent="0.25">
      <c r="B53" s="56">
        <v>0.01</v>
      </c>
      <c r="C53" s="22">
        <f t="shared" si="1"/>
        <v>0</v>
      </c>
      <c r="D53" s="4" t="s">
        <v>25</v>
      </c>
      <c r="E53" s="33"/>
      <c r="F53" s="25" t="str">
        <f t="shared" si="2"/>
        <v/>
      </c>
      <c r="G53" s="27"/>
    </row>
    <row r="54" spans="2:7" s="10" customFormat="1" ht="24.95" customHeight="1" x14ac:dyDescent="0.25">
      <c r="B54" s="56">
        <v>0.01</v>
      </c>
      <c r="C54" s="22">
        <f t="shared" si="1"/>
        <v>0</v>
      </c>
      <c r="D54" s="4" t="s">
        <v>26</v>
      </c>
      <c r="E54" s="34"/>
      <c r="F54" s="25" t="str">
        <f t="shared" si="2"/>
        <v/>
      </c>
      <c r="G54" s="27"/>
    </row>
    <row r="55" spans="2:7" s="9" customFormat="1" ht="24.95" customHeight="1" x14ac:dyDescent="0.25">
      <c r="B55" s="55">
        <f>B56</f>
        <v>0.02</v>
      </c>
      <c r="C55" s="16">
        <f>C56</f>
        <v>0</v>
      </c>
      <c r="D55" s="8" t="s">
        <v>27</v>
      </c>
      <c r="E55" s="30" t="str">
        <f>IF(C55=0,"",(F55/C55)/0.2)</f>
        <v/>
      </c>
      <c r="F55" s="13" t="str">
        <f>IF(SUM(F56)=0,"",SUM(F56))</f>
        <v/>
      </c>
      <c r="G55" s="48"/>
    </row>
    <row r="56" spans="2:7" s="10" customFormat="1" ht="24.95" customHeight="1" x14ac:dyDescent="0.25">
      <c r="B56" s="56">
        <v>0.02</v>
      </c>
      <c r="C56" s="22">
        <f>IF(E56=0,0,IF(E56=1,B56,IF(E56=2,B56,IF(E56=3,B56,IF(E56=4,B56,IF(E56=5,B56))))))</f>
        <v>0</v>
      </c>
      <c r="D56" s="4" t="s">
        <v>28</v>
      </c>
      <c r="E56" s="31"/>
      <c r="F56" s="25" t="str">
        <f>IF(E56="","",C56*E56/5)</f>
        <v/>
      </c>
      <c r="G56" s="27"/>
    </row>
    <row r="57" spans="2:7" ht="24.95" customHeight="1" x14ac:dyDescent="0.2">
      <c r="B57" s="54">
        <f>B58+B60+B63+B65</f>
        <v>0.12</v>
      </c>
      <c r="C57" s="15">
        <f>C58+C60+C63+C65</f>
        <v>0</v>
      </c>
      <c r="D57" s="6" t="s">
        <v>29</v>
      </c>
      <c r="E57" s="29" t="str">
        <f>IF(C57=0,"",(F57/C57)/0.2)</f>
        <v/>
      </c>
      <c r="F57" s="24" t="str">
        <f>IF(SUM(F58)+SUM(F60)+SUM(F63)+SUM(F65)=0,"",SUM(F58)+SUM(F60)+SUM(F63)+SUM(F65))</f>
        <v/>
      </c>
      <c r="G57" s="49"/>
    </row>
    <row r="58" spans="2:7" s="9" customFormat="1" ht="24.95" customHeight="1" x14ac:dyDescent="0.25">
      <c r="B58" s="55">
        <f>B59</f>
        <v>0.02</v>
      </c>
      <c r="C58" s="16">
        <f>C59</f>
        <v>0</v>
      </c>
      <c r="D58" s="8" t="s">
        <v>31</v>
      </c>
      <c r="E58" s="30" t="str">
        <f>IF(C58=0,"",(F58/C58)/0.2)</f>
        <v/>
      </c>
      <c r="F58" s="13" t="str">
        <f>IF(SUM(F59)=0,"",SUM(F59))</f>
        <v/>
      </c>
      <c r="G58" s="48"/>
    </row>
    <row r="59" spans="2:7" s="10" customFormat="1" ht="24.95" customHeight="1" x14ac:dyDescent="0.25">
      <c r="B59" s="56">
        <v>0.02</v>
      </c>
      <c r="C59" s="22">
        <f>IF(E59=0,0,IF(E59=1,B59,IF(E59=2,B59,IF(E59=3,B59,IF(E59=4,B59,IF(E59=5,B59))))))</f>
        <v>0</v>
      </c>
      <c r="D59" s="4" t="s">
        <v>60</v>
      </c>
      <c r="E59" s="31"/>
      <c r="F59" s="25" t="str">
        <f>IF(E59="","",C59*E59/5)</f>
        <v/>
      </c>
      <c r="G59" s="27"/>
    </row>
    <row r="60" spans="2:7" s="9" customFormat="1" ht="24.95" customHeight="1" x14ac:dyDescent="0.25">
      <c r="B60" s="55">
        <f>B61+B62</f>
        <v>0.03</v>
      </c>
      <c r="C60" s="16">
        <f>C61+C62</f>
        <v>0</v>
      </c>
      <c r="D60" s="8" t="s">
        <v>32</v>
      </c>
      <c r="E60" s="30" t="str">
        <f>IF(C60=0,"",(F60/C60)/0.2)</f>
        <v/>
      </c>
      <c r="F60" s="13" t="str">
        <f>IF(SUM(F61:F62)=0,"",SUM(F61:F62))</f>
        <v/>
      </c>
      <c r="G60" s="48"/>
    </row>
    <row r="61" spans="2:7" s="10" customFormat="1" ht="24.95" customHeight="1" x14ac:dyDescent="0.25">
      <c r="B61" s="56">
        <v>0.02</v>
      </c>
      <c r="C61" s="22">
        <f>IF(E61=0,0,IF(E61=1,B61,IF(E61=2,B61,IF(E61=3,B61,IF(E61=4,B61,IF(E61=5,B61))))))</f>
        <v>0</v>
      </c>
      <c r="D61" s="4" t="s">
        <v>61</v>
      </c>
      <c r="E61" s="32"/>
      <c r="F61" s="25" t="str">
        <f>IF(E61="","",C61*E61/5)</f>
        <v/>
      </c>
      <c r="G61" s="27"/>
    </row>
    <row r="62" spans="2:7" s="10" customFormat="1" ht="24.95" customHeight="1" x14ac:dyDescent="0.25">
      <c r="B62" s="56">
        <v>0.01</v>
      </c>
      <c r="C62" s="22">
        <f>IF(E62=0,0,IF(E62=1,B62,IF(E62=2,B62,IF(E62=3,B62,IF(E62=4,B62,IF(E62=5,B62))))))</f>
        <v>0</v>
      </c>
      <c r="D62" s="4" t="s">
        <v>62</v>
      </c>
      <c r="E62" s="34"/>
      <c r="F62" s="25" t="str">
        <f>IF(E62="","",C62*E62/5)</f>
        <v/>
      </c>
      <c r="G62" s="27"/>
    </row>
    <row r="63" spans="2:7" s="9" customFormat="1" ht="24.95" customHeight="1" x14ac:dyDescent="0.25">
      <c r="B63" s="55">
        <f>B64</f>
        <v>0.04</v>
      </c>
      <c r="C63" s="16">
        <f>C64</f>
        <v>0</v>
      </c>
      <c r="D63" s="8" t="s">
        <v>33</v>
      </c>
      <c r="E63" s="30" t="str">
        <f>IF(C63=0,"",(F63/C63)/0.2)</f>
        <v/>
      </c>
      <c r="F63" s="13" t="str">
        <f>IF(SUM(F64)=0,"",SUM(F64))</f>
        <v/>
      </c>
      <c r="G63" s="48"/>
    </row>
    <row r="64" spans="2:7" s="10" customFormat="1" ht="24.95" customHeight="1" x14ac:dyDescent="0.25">
      <c r="B64" s="56">
        <v>0.04</v>
      </c>
      <c r="C64" s="22">
        <f>IF(E64=0,0,IF(E64=1,B64,IF(E64=2,B64,IF(E64=3,B64,IF(E64=4,B64,IF(E64=5,B64))))))</f>
        <v>0</v>
      </c>
      <c r="D64" s="4" t="s">
        <v>63</v>
      </c>
      <c r="E64" s="31"/>
      <c r="F64" s="25" t="str">
        <f>IF(E64="","",C64*E64/5)</f>
        <v/>
      </c>
      <c r="G64" s="27"/>
    </row>
    <row r="65" spans="2:7" s="9" customFormat="1" ht="24.95" customHeight="1" x14ac:dyDescent="0.25">
      <c r="B65" s="55">
        <f>B66+B67</f>
        <v>0.03</v>
      </c>
      <c r="C65" s="16">
        <f>C66+C67</f>
        <v>0</v>
      </c>
      <c r="D65" s="8" t="s">
        <v>34</v>
      </c>
      <c r="E65" s="30" t="str">
        <f>IF(C65=0,"",(F65/C65)/0.2)</f>
        <v/>
      </c>
      <c r="F65" s="13" t="str">
        <f>IF(SUM(F66:F67)=0,"",SUM(F66:F67))</f>
        <v/>
      </c>
      <c r="G65" s="48"/>
    </row>
    <row r="66" spans="2:7" s="10" customFormat="1" ht="24.95" customHeight="1" x14ac:dyDescent="0.25">
      <c r="B66" s="56">
        <v>0.02</v>
      </c>
      <c r="C66" s="22">
        <f>IF(E66=0,0,IF(E66=1,B66,IF(E66=2,B66,IF(E66=3,B66,IF(E66=4,B66,IF(E66=5,B66))))))</f>
        <v>0</v>
      </c>
      <c r="D66" s="4" t="s">
        <v>64</v>
      </c>
      <c r="E66" s="32"/>
      <c r="F66" s="25" t="str">
        <f>IF(E66="","",C66*E66/5)</f>
        <v/>
      </c>
      <c r="G66" s="27"/>
    </row>
    <row r="67" spans="2:7" s="10" customFormat="1" ht="24.95" customHeight="1" x14ac:dyDescent="0.25">
      <c r="B67" s="56">
        <v>0.01</v>
      </c>
      <c r="C67" s="22">
        <f>IF(E67=0,0,IF(E67=1,B67,IF(E67=2,B67,IF(E67=3,B67,IF(E67=4,B67,IF(E67=5,B67))))))</f>
        <v>0</v>
      </c>
      <c r="D67" s="4" t="s">
        <v>100</v>
      </c>
      <c r="E67" s="34"/>
      <c r="F67" s="25" t="str">
        <f>IF(E67="","",C67*E67/5)</f>
        <v/>
      </c>
      <c r="G67" s="27"/>
    </row>
    <row r="68" spans="2:7" ht="24.95" customHeight="1" x14ac:dyDescent="0.2">
      <c r="B68" s="54">
        <f>B69+B73+B75</f>
        <v>0.1</v>
      </c>
      <c r="C68" s="15">
        <f>C69+C73+C75</f>
        <v>0</v>
      </c>
      <c r="D68" s="7" t="s">
        <v>35</v>
      </c>
      <c r="E68" s="29" t="str">
        <f>IF(C68=0,"",(F68/C68)/0.2)</f>
        <v/>
      </c>
      <c r="F68" s="24" t="str">
        <f>IF(SUM(F69)+SUM(F73)+SUM(F75)=0,"",SUM(F69)+SUM(F73)+SUM(F75))</f>
        <v/>
      </c>
      <c r="G68" s="49"/>
    </row>
    <row r="69" spans="2:7" s="9" customFormat="1" ht="24.95" customHeight="1" x14ac:dyDescent="0.25">
      <c r="B69" s="55">
        <f>B70+B72+B71</f>
        <v>0.05</v>
      </c>
      <c r="C69" s="16">
        <f>C70+C72+C71</f>
        <v>0</v>
      </c>
      <c r="D69" s="8" t="s">
        <v>36</v>
      </c>
      <c r="E69" s="30" t="str">
        <f>IF(C69=0,"",(F69/C69)/0.2)</f>
        <v/>
      </c>
      <c r="F69" s="13" t="str">
        <f>IF(SUM(F70:F72)=0,"",SUM(F70:F72))</f>
        <v/>
      </c>
      <c r="G69" s="48"/>
    </row>
    <row r="70" spans="2:7" s="10" customFormat="1" ht="24.95" customHeight="1" x14ac:dyDescent="0.25">
      <c r="B70" s="56">
        <v>1.4999999999999999E-2</v>
      </c>
      <c r="C70" s="22">
        <f>IF(E70=0,0,IF(E70=1,B70,IF(E70=2,B70,IF(E70=3,B70,IF(E70=4,B70,IF(E70=5,B70))))))</f>
        <v>0</v>
      </c>
      <c r="D70" s="4" t="s">
        <v>39</v>
      </c>
      <c r="E70" s="32"/>
      <c r="F70" s="25" t="str">
        <f>IF(E70="","",C70*E70/5)</f>
        <v/>
      </c>
      <c r="G70" s="27"/>
    </row>
    <row r="71" spans="2:7" s="10" customFormat="1" ht="24.95" customHeight="1" x14ac:dyDescent="0.25">
      <c r="B71" s="56">
        <v>1.4999999999999999E-2</v>
      </c>
      <c r="C71" s="22">
        <f>IF(E71=0,0,IF(E71=1,B71,IF(E71=2,B71,IF(E71=3,B71,IF(E71=4,B71,IF(E71=5,B71))))))</f>
        <v>0</v>
      </c>
      <c r="D71" s="4" t="s">
        <v>65</v>
      </c>
      <c r="E71" s="32"/>
      <c r="F71" s="25" t="str">
        <f>IF(E71="","",C71*E71/5)</f>
        <v/>
      </c>
      <c r="G71" s="27"/>
    </row>
    <row r="72" spans="2:7" s="10" customFormat="1" ht="27.75" customHeight="1" x14ac:dyDescent="0.25">
      <c r="B72" s="56">
        <v>0.02</v>
      </c>
      <c r="C72" s="22">
        <f>IF(E72=0,0,IF(E72=1,B72,IF(E72=2,B72,IF(E72=3,B72,IF(E72=4,B72,IF(E72=5,B72))))))</f>
        <v>0</v>
      </c>
      <c r="D72" s="4" t="s">
        <v>66</v>
      </c>
      <c r="E72" s="34"/>
      <c r="F72" s="25" t="str">
        <f>IF(E72="","",C72*E72/5)</f>
        <v/>
      </c>
      <c r="G72" s="27"/>
    </row>
    <row r="73" spans="2:7" s="9" customFormat="1" ht="24.95" customHeight="1" x14ac:dyDescent="0.25">
      <c r="B73" s="55">
        <f>B74</f>
        <v>0.03</v>
      </c>
      <c r="C73" s="16">
        <f>C74</f>
        <v>0</v>
      </c>
      <c r="D73" s="8" t="s">
        <v>37</v>
      </c>
      <c r="E73" s="30" t="str">
        <f>IF(C73=0,"",(F73/C73)/0.2)</f>
        <v/>
      </c>
      <c r="F73" s="13" t="str">
        <f>IF(SUM(F74)=0,"",SUM(F74))</f>
        <v/>
      </c>
      <c r="G73" s="48"/>
    </row>
    <row r="74" spans="2:7" s="10" customFormat="1" ht="24.95" customHeight="1" x14ac:dyDescent="0.25">
      <c r="B74" s="56">
        <v>0.03</v>
      </c>
      <c r="C74" s="22">
        <f>IF(E74=0,0,IF(E74=1,B74,IF(E74=2,B74,IF(E74=3,B74,IF(E74=4,B74,IF(E74=5,B74))))))</f>
        <v>0</v>
      </c>
      <c r="D74" s="4" t="s">
        <v>67</v>
      </c>
      <c r="E74" s="31"/>
      <c r="F74" s="25" t="str">
        <f>IF(E74="","",C74*E74/5)</f>
        <v/>
      </c>
      <c r="G74" s="27"/>
    </row>
    <row r="75" spans="2:7" s="9" customFormat="1" ht="24.95" customHeight="1" x14ac:dyDescent="0.25">
      <c r="B75" s="55">
        <f>B76</f>
        <v>0.02</v>
      </c>
      <c r="C75" s="16">
        <f>C76</f>
        <v>0</v>
      </c>
      <c r="D75" s="8" t="s">
        <v>38</v>
      </c>
      <c r="E75" s="30" t="str">
        <f>IF(C75=0,"",(F75/C75)/0.2)</f>
        <v/>
      </c>
      <c r="F75" s="13" t="str">
        <f>IF(SUM(F76)=0,"",SUM(F76))</f>
        <v/>
      </c>
      <c r="G75" s="48"/>
    </row>
    <row r="76" spans="2:7" s="10" customFormat="1" ht="24.95" customHeight="1" x14ac:dyDescent="0.25">
      <c r="B76" s="56">
        <v>0.02</v>
      </c>
      <c r="C76" s="22">
        <f>IF(E76=0,0,IF(E76=1,B76,IF(E76=2,B76,IF(E76=3,B76,IF(E76=4,B76,IF(E76=5,B76))))))</f>
        <v>0</v>
      </c>
      <c r="D76" s="4" t="s">
        <v>39</v>
      </c>
      <c r="E76" s="31"/>
      <c r="F76" s="25" t="str">
        <f>IF(E76="","",C76*E76/5)</f>
        <v/>
      </c>
      <c r="G76" s="27"/>
    </row>
    <row r="77" spans="2:7" ht="24.95" customHeight="1" x14ac:dyDescent="0.2">
      <c r="B77" s="54">
        <f>B78+B89</f>
        <v>0.24500000000000005</v>
      </c>
      <c r="C77" s="15">
        <f>C78+C89</f>
        <v>0</v>
      </c>
      <c r="D77" s="7" t="s">
        <v>59</v>
      </c>
      <c r="E77" s="29" t="str">
        <f>IF(C77=0,"",(F77/C77)/0.2)</f>
        <v/>
      </c>
      <c r="F77" s="24" t="str">
        <f>IF(SUM(F78)+SUM(F89)=0,"",SUM(F78)+SUM(F89))</f>
        <v/>
      </c>
      <c r="G77" s="49"/>
    </row>
    <row r="78" spans="2:7" s="9" customFormat="1" ht="24.95" customHeight="1" x14ac:dyDescent="0.25">
      <c r="B78" s="55">
        <f>SUM(B79:B88)</f>
        <v>0.19500000000000003</v>
      </c>
      <c r="C78" s="16">
        <f>SUM(C79:C88)</f>
        <v>0</v>
      </c>
      <c r="D78" s="8" t="s">
        <v>40</v>
      </c>
      <c r="E78" s="30" t="str">
        <f>IF(C78=0,"",(F78/C78)/0.2)</f>
        <v/>
      </c>
      <c r="F78" s="13" t="str">
        <f>IF(SUM(F79:F88)=0,"",SUM(F79:F88))</f>
        <v/>
      </c>
      <c r="G78" s="48"/>
    </row>
    <row r="79" spans="2:7" s="10" customFormat="1" ht="24.95" customHeight="1" x14ac:dyDescent="0.25">
      <c r="B79" s="56">
        <v>0.01</v>
      </c>
      <c r="C79" s="22">
        <f t="shared" ref="C79:C87" si="3">IF(E79=0,0,IF(E79=1,B79,IF(E79=2,B79,IF(E79=3,B79,IF(E79=4,B79,IF(E79=5,B79))))))</f>
        <v>0</v>
      </c>
      <c r="D79" s="4" t="s">
        <v>41</v>
      </c>
      <c r="E79" s="32"/>
      <c r="F79" s="25" t="str">
        <f t="shared" ref="F79:F87" si="4">IF(E79="","",C79*E79/5)</f>
        <v/>
      </c>
      <c r="G79" s="27"/>
    </row>
    <row r="80" spans="2:7" s="10" customFormat="1" ht="24.95" customHeight="1" x14ac:dyDescent="0.25">
      <c r="B80" s="56">
        <v>0.02</v>
      </c>
      <c r="C80" s="22">
        <f t="shared" si="3"/>
        <v>0</v>
      </c>
      <c r="D80" s="4" t="s">
        <v>42</v>
      </c>
      <c r="E80" s="33"/>
      <c r="F80" s="25" t="str">
        <f t="shared" si="4"/>
        <v/>
      </c>
      <c r="G80" s="27"/>
    </row>
    <row r="81" spans="2:7" s="10" customFormat="1" ht="24.95" customHeight="1" x14ac:dyDescent="0.25">
      <c r="B81" s="56">
        <v>0.02</v>
      </c>
      <c r="C81" s="22">
        <f t="shared" si="3"/>
        <v>0</v>
      </c>
      <c r="D81" s="4" t="s">
        <v>43</v>
      </c>
      <c r="E81" s="33"/>
      <c r="F81" s="25" t="str">
        <f t="shared" si="4"/>
        <v/>
      </c>
      <c r="G81" s="27"/>
    </row>
    <row r="82" spans="2:7" s="10" customFormat="1" ht="24.95" customHeight="1" x14ac:dyDescent="0.25">
      <c r="B82" s="56">
        <v>0.02</v>
      </c>
      <c r="C82" s="22">
        <f t="shared" si="3"/>
        <v>0</v>
      </c>
      <c r="D82" s="4" t="s">
        <v>44</v>
      </c>
      <c r="E82" s="33"/>
      <c r="F82" s="25" t="str">
        <f t="shared" si="4"/>
        <v/>
      </c>
      <c r="G82" s="27"/>
    </row>
    <row r="83" spans="2:7" s="10" customFormat="1" ht="24.95" customHeight="1" x14ac:dyDescent="0.25">
      <c r="B83" s="56">
        <v>0.02</v>
      </c>
      <c r="C83" s="22">
        <f t="shared" si="3"/>
        <v>0</v>
      </c>
      <c r="D83" s="4" t="s">
        <v>101</v>
      </c>
      <c r="E83" s="33"/>
      <c r="F83" s="25" t="str">
        <f t="shared" si="4"/>
        <v/>
      </c>
      <c r="G83" s="27"/>
    </row>
    <row r="84" spans="2:7" s="10" customFormat="1" ht="24.95" customHeight="1" x14ac:dyDescent="0.25">
      <c r="B84" s="56">
        <v>0.03</v>
      </c>
      <c r="C84" s="22">
        <f t="shared" si="3"/>
        <v>0</v>
      </c>
      <c r="D84" s="4" t="s">
        <v>45</v>
      </c>
      <c r="E84" s="33"/>
      <c r="F84" s="25" t="str">
        <f t="shared" si="4"/>
        <v/>
      </c>
      <c r="G84" s="27"/>
    </row>
    <row r="85" spans="2:7" s="10" customFormat="1" ht="24.95" customHeight="1" x14ac:dyDescent="0.25">
      <c r="B85" s="56">
        <v>0.03</v>
      </c>
      <c r="C85" s="22">
        <f t="shared" si="3"/>
        <v>0</v>
      </c>
      <c r="D85" s="4" t="s">
        <v>46</v>
      </c>
      <c r="E85" s="33"/>
      <c r="F85" s="25" t="str">
        <f t="shared" si="4"/>
        <v/>
      </c>
      <c r="G85" s="27"/>
    </row>
    <row r="86" spans="2:7" s="10" customFormat="1" ht="24.95" customHeight="1" x14ac:dyDescent="0.25">
      <c r="B86" s="56">
        <v>0.01</v>
      </c>
      <c r="C86" s="22">
        <f t="shared" si="3"/>
        <v>0</v>
      </c>
      <c r="D86" s="4" t="s">
        <v>102</v>
      </c>
      <c r="E86" s="33"/>
      <c r="F86" s="25" t="str">
        <f t="shared" si="4"/>
        <v/>
      </c>
      <c r="G86" s="27"/>
    </row>
    <row r="87" spans="2:7" s="10" customFormat="1" ht="24.95" customHeight="1" x14ac:dyDescent="0.25">
      <c r="B87" s="56">
        <v>1.4999999999999999E-2</v>
      </c>
      <c r="C87" s="22">
        <f t="shared" si="3"/>
        <v>0</v>
      </c>
      <c r="D87" s="4" t="s">
        <v>103</v>
      </c>
      <c r="E87" s="34"/>
      <c r="F87" s="25" t="str">
        <f t="shared" si="4"/>
        <v/>
      </c>
      <c r="G87" s="27"/>
    </row>
    <row r="88" spans="2:7" s="10" customFormat="1" ht="24.95" customHeight="1" x14ac:dyDescent="0.25">
      <c r="B88" s="56">
        <v>0.02</v>
      </c>
      <c r="C88" s="22">
        <f t="shared" ref="C88" si="5">IF(E88=0,0,IF(E88=1,B88,IF(E88=2,B88,IF(E88=3,B88,IF(E88=4,B88,IF(E88=5,B88))))))</f>
        <v>0</v>
      </c>
      <c r="D88" s="4" t="s">
        <v>104</v>
      </c>
      <c r="E88" s="34"/>
      <c r="F88" s="25" t="str">
        <f t="shared" ref="F88" si="6">IF(E88="","",C88*E88/5)</f>
        <v/>
      </c>
      <c r="G88" s="27"/>
    </row>
    <row r="89" spans="2:7" s="9" customFormat="1" ht="24.95" customHeight="1" x14ac:dyDescent="0.25">
      <c r="B89" s="55">
        <f>B90+B91</f>
        <v>0.05</v>
      </c>
      <c r="C89" s="16">
        <f>C90+C91</f>
        <v>0</v>
      </c>
      <c r="D89" s="8" t="s">
        <v>47</v>
      </c>
      <c r="E89" s="30" t="str">
        <f>IF(C89=0,"",(F89/C89)/0.2)</f>
        <v/>
      </c>
      <c r="F89" s="13" t="str">
        <f>IF(SUM(F90:F91)=0,"",SUM(F90:F91))</f>
        <v/>
      </c>
      <c r="G89" s="48"/>
    </row>
    <row r="90" spans="2:7" s="10" customFormat="1" ht="24.95" customHeight="1" x14ac:dyDescent="0.25">
      <c r="B90" s="56">
        <v>0.04</v>
      </c>
      <c r="C90" s="22">
        <f>IF(E90=0,0,IF(E90=1,B90,IF(E90=2,B90,IF(E90=3,B90,IF(E90=4,B90,IF(E90=5,B90))))))</f>
        <v>0</v>
      </c>
      <c r="D90" s="11" t="s">
        <v>105</v>
      </c>
      <c r="E90" s="35"/>
      <c r="F90" s="25" t="str">
        <f>IF(E90="","",C90*E90/5)</f>
        <v/>
      </c>
      <c r="G90" s="27"/>
    </row>
    <row r="91" spans="2:7" s="10" customFormat="1" ht="24.95" customHeight="1" x14ac:dyDescent="0.25">
      <c r="B91" s="56">
        <v>0.01</v>
      </c>
      <c r="C91" s="22">
        <f>IF(E91=0,0,IF(E91=1,B91,IF(E91=2,B91,IF(E91=3,B91,IF(E91=4,B91,IF(E91=5,B91))))))</f>
        <v>0</v>
      </c>
      <c r="D91" s="12" t="s">
        <v>106</v>
      </c>
      <c r="E91" s="36"/>
      <c r="F91" s="25" t="str">
        <f>IF(E91="","",C91*E91/5)</f>
        <v/>
      </c>
      <c r="G91" s="27"/>
    </row>
    <row r="92" spans="2:7" ht="24.95" customHeight="1" x14ac:dyDescent="0.2">
      <c r="B92" s="54">
        <f>B93+B95+B97+B99+B101</f>
        <v>0.08</v>
      </c>
      <c r="C92" s="15">
        <f>C93+C95+C97+C99+C101</f>
        <v>0</v>
      </c>
      <c r="D92" s="6" t="s">
        <v>48</v>
      </c>
      <c r="E92" s="29" t="str">
        <f>IF(C92=0,"",(F92/C92)/0.2)</f>
        <v/>
      </c>
      <c r="F92" s="24" t="str">
        <f>IF(SUM(F93)+SUM(F95)+SUM(F97)+SUM(F99)+SUM(F101)=0,"",SUM(F93)+SUM(F95)+SUM(F97)+SUM(F99)+SUM(F101))</f>
        <v/>
      </c>
      <c r="G92" s="50"/>
    </row>
    <row r="93" spans="2:7" s="9" customFormat="1" ht="24.95" customHeight="1" x14ac:dyDescent="0.25">
      <c r="B93" s="55">
        <f>B94</f>
        <v>0.01</v>
      </c>
      <c r="C93" s="16">
        <f>C94</f>
        <v>0</v>
      </c>
      <c r="D93" s="8" t="s">
        <v>49</v>
      </c>
      <c r="E93" s="30" t="str">
        <f>IF(C93=0,"",(F93/C93)/0.2)</f>
        <v/>
      </c>
      <c r="F93" s="13" t="str">
        <f>IF(SUM(F94)=0,"",SUM(F94))</f>
        <v/>
      </c>
      <c r="G93" s="48"/>
    </row>
    <row r="94" spans="2:7" s="10" customFormat="1" ht="24.95" customHeight="1" x14ac:dyDescent="0.25">
      <c r="B94" s="56">
        <v>0.01</v>
      </c>
      <c r="C94" s="22">
        <f>IF(E94=0,0,IF(E94=1,B94,IF(E94=2,B94,IF(E94=3,B94,IF(E94=4,B94,IF(E94=5,B94))))))</f>
        <v>0</v>
      </c>
      <c r="D94" s="4" t="s">
        <v>50</v>
      </c>
      <c r="E94" s="31"/>
      <c r="F94" s="25" t="str">
        <f>IF(E94="","",C94*E94/5)</f>
        <v/>
      </c>
      <c r="G94" s="27"/>
    </row>
    <row r="95" spans="2:7" s="9" customFormat="1" ht="24.95" customHeight="1" x14ac:dyDescent="0.25">
      <c r="B95" s="55">
        <f>B96</f>
        <v>0.01</v>
      </c>
      <c r="C95" s="16">
        <f>C96</f>
        <v>0</v>
      </c>
      <c r="D95" s="8" t="s">
        <v>56</v>
      </c>
      <c r="E95" s="30" t="str">
        <f>IF(C95=0,"",(F95/C95)/0.2)</f>
        <v/>
      </c>
      <c r="F95" s="13" t="str">
        <f>IF(SUM(F96)=0,"",SUM(F96))</f>
        <v/>
      </c>
      <c r="G95" s="48"/>
    </row>
    <row r="96" spans="2:7" s="10" customFormat="1" ht="24.95" customHeight="1" x14ac:dyDescent="0.25">
      <c r="B96" s="56">
        <v>0.01</v>
      </c>
      <c r="C96" s="22">
        <f>IF(E96=0,0,IF(E96=1,B96,IF(E96=2,B96,IF(E96=3,B96,IF(E96=4,B96,IF(E96=5,B96))))))</f>
        <v>0</v>
      </c>
      <c r="D96" s="4" t="s">
        <v>51</v>
      </c>
      <c r="E96" s="31"/>
      <c r="F96" s="25" t="str">
        <f>IF(E96="","",C96*E96/5)</f>
        <v/>
      </c>
      <c r="G96" s="27"/>
    </row>
    <row r="97" spans="2:7" s="9" customFormat="1" ht="24.95" customHeight="1" x14ac:dyDescent="0.25">
      <c r="B97" s="55">
        <f>B98</f>
        <v>0.02</v>
      </c>
      <c r="C97" s="16">
        <f>C98</f>
        <v>0</v>
      </c>
      <c r="D97" s="8" t="s">
        <v>54</v>
      </c>
      <c r="E97" s="30" t="str">
        <f>IF(C97=0,"",(F97/C97)/0.2)</f>
        <v/>
      </c>
      <c r="F97" s="13" t="str">
        <f>IF(SUM(F98)=0,"",SUM(F98))</f>
        <v/>
      </c>
      <c r="G97" s="48"/>
    </row>
    <row r="98" spans="2:7" s="10" customFormat="1" ht="24.95" customHeight="1" x14ac:dyDescent="0.25">
      <c r="B98" s="56">
        <v>0.02</v>
      </c>
      <c r="C98" s="22">
        <f>IF(E98=0,0,IF(E98=1,B98,IF(E98=2,B98,IF(E98=3,B98,IF(E98=4,B98,IF(E98=5,B98))))))</f>
        <v>0</v>
      </c>
      <c r="D98" s="4" t="s">
        <v>52</v>
      </c>
      <c r="E98" s="31"/>
      <c r="F98" s="25" t="str">
        <f>IF(E98="","",C98*E98/5)</f>
        <v/>
      </c>
      <c r="G98" s="27"/>
    </row>
    <row r="99" spans="2:7" s="9" customFormat="1" ht="24.95" customHeight="1" x14ac:dyDescent="0.25">
      <c r="B99" s="55">
        <f>B100</f>
        <v>0.02</v>
      </c>
      <c r="C99" s="16">
        <f>C100</f>
        <v>0</v>
      </c>
      <c r="D99" s="8" t="s">
        <v>57</v>
      </c>
      <c r="E99" s="30" t="str">
        <f>IF(C99=0,"",(F99/C99)/0.2)</f>
        <v/>
      </c>
      <c r="F99" s="13" t="str">
        <f>IF(SUM(F100)=0,"",SUM(F100))</f>
        <v/>
      </c>
      <c r="G99" s="48"/>
    </row>
    <row r="100" spans="2:7" s="10" customFormat="1" ht="24.95" customHeight="1" x14ac:dyDescent="0.25">
      <c r="B100" s="56">
        <v>0.02</v>
      </c>
      <c r="C100" s="22">
        <f>IF(E100=0,0,IF(E100=1,B100,IF(E100=2,B100,IF(E100=3,B100,IF(E100=4,B100,IF(E100=5,B100))))))</f>
        <v>0</v>
      </c>
      <c r="D100" s="4" t="s">
        <v>53</v>
      </c>
      <c r="E100" s="31"/>
      <c r="F100" s="25" t="str">
        <f>IF(E100="","",C100*E100/5)</f>
        <v/>
      </c>
      <c r="G100" s="27"/>
    </row>
    <row r="101" spans="2:7" s="9" customFormat="1" ht="24.95" customHeight="1" x14ac:dyDescent="0.25">
      <c r="B101" s="55">
        <f>B102</f>
        <v>0.02</v>
      </c>
      <c r="C101" s="16">
        <f>C102</f>
        <v>0</v>
      </c>
      <c r="D101" s="8" t="s">
        <v>58</v>
      </c>
      <c r="E101" s="30" t="str">
        <f>IF(C101=0,"",(F101/C101)/0.2)</f>
        <v/>
      </c>
      <c r="F101" s="13" t="str">
        <f>IF(SUM(F102)=0,"",SUM(F102))</f>
        <v/>
      </c>
      <c r="G101" s="48"/>
    </row>
    <row r="102" spans="2:7" s="10" customFormat="1" ht="24.95" customHeight="1" thickBot="1" x14ac:dyDescent="0.3">
      <c r="B102" s="58">
        <v>0.02</v>
      </c>
      <c r="C102" s="22">
        <f>IF(E102=0,0,IF(E102=1,B102,IF(E102=2,B102,IF(E102=3,B102,IF(E102=4,B102,IF(E102=5,B102))))))</f>
        <v>0</v>
      </c>
      <c r="D102" s="18" t="s">
        <v>55</v>
      </c>
      <c r="E102" s="37"/>
      <c r="F102" s="25" t="str">
        <f>IF(E102="","",C102*E102/5)</f>
        <v/>
      </c>
      <c r="G102" s="28"/>
    </row>
    <row r="103" spans="2:7" ht="31.5" customHeight="1" thickBot="1" x14ac:dyDescent="0.3">
      <c r="B103" s="57">
        <f>B92+B77+B68+B57+B41+B24+B14</f>
        <v>1.0000000000000002</v>
      </c>
      <c r="C103" s="26">
        <f>C92+C77+C68+C57+C41+C24+C14</f>
        <v>0</v>
      </c>
      <c r="D103" s="53" t="s">
        <v>84</v>
      </c>
      <c r="F103" s="26">
        <f>SUM(F92)+SUM(F77)+SUM(F68)+SUM(F57)+SUM(F41)+SUM(F24)+SUM(F14)</f>
        <v>0</v>
      </c>
    </row>
  </sheetData>
  <sheetProtection selectLockedCells="1"/>
  <customSheetViews>
    <customSheetView guid="{2D8C9892-3581-45C5-BFB9-8ACD40C538B5}" showGridLines="0" fitToPage="1">
      <pane ySplit="7" topLeftCell="A8" activePane="bottomLeft" state="frozen"/>
      <selection pane="bottomLeft" activeCell="D10" sqref="D10"/>
      <pageMargins left="0.7" right="0.7" top="0.75" bottom="0.75" header="0.3" footer="0.3"/>
      <pageSetup paperSize="9" scale="36" fitToHeight="0" orientation="portrait" horizontalDpi="4294967293" verticalDpi="0" r:id="rId1"/>
    </customSheetView>
  </customSheetViews>
  <mergeCells count="7">
    <mergeCell ref="C7:C13"/>
    <mergeCell ref="B7:B13"/>
    <mergeCell ref="F2:F3"/>
    <mergeCell ref="G2:G3"/>
    <mergeCell ref="D9:D13"/>
    <mergeCell ref="F9:F13"/>
    <mergeCell ref="G9:G13"/>
  </mergeCells>
  <pageMargins left="0.70866141732283472" right="0.70866141732283472" top="0.74803149606299213" bottom="0.74803149606299213" header="0.31496062992125984" footer="0.31496062992125984"/>
  <pageSetup paperSize="8" scale="56" fitToHeight="0" orientation="portrait" horizontalDpi="4294967293" verticalDpi="4294967293" r:id="rId2"/>
  <headerFooter>
    <oddFooter>&amp;L&amp;F</oddFooter>
  </headerFooter>
  <drawing r:id="rId3"/>
  <legacyDrawing r:id="rId4"/>
  <controls>
    <mc:AlternateContent xmlns:mc="http://schemas.openxmlformats.org/markup-compatibility/2006">
      <mc:Choice Requires="x14">
        <control shapeId="1025" r:id="rId5" name="CommandButton1">
          <controlPr defaultSize="0" autoLine="0" r:id="rId6">
            <anchor moveWithCells="1">
              <from>
                <xdr:col>6</xdr:col>
                <xdr:colOff>152400</xdr:colOff>
                <xdr:row>8</xdr:row>
                <xdr:rowOff>85725</xdr:rowOff>
              </from>
              <to>
                <xdr:col>6</xdr:col>
                <xdr:colOff>3114675</xdr:colOff>
                <xdr:row>10</xdr:row>
                <xdr:rowOff>180975</xdr:rowOff>
              </to>
            </anchor>
          </controlPr>
        </control>
      </mc:Choice>
      <mc:Fallback>
        <control shapeId="1025" r:id="rId5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INVESTIGATION TECHNIQUE</vt:lpstr>
      <vt:lpstr>'INVESTIGATION TECHNIQUE'!Impression_des_titres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Magconseil</dc:creator>
  <cp:lastModifiedBy>cuccodoros</cp:lastModifiedBy>
  <cp:lastPrinted>2020-11-17T16:29:31Z</cp:lastPrinted>
  <dcterms:created xsi:type="dcterms:W3CDTF">2016-11-17T09:18:07Z</dcterms:created>
  <dcterms:modified xsi:type="dcterms:W3CDTF">2020-11-17T16:29:38Z</dcterms:modified>
</cp:coreProperties>
</file>