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F:\10.3 Mandats\2020-Màj Canevas_OSites\"/>
    </mc:Choice>
  </mc:AlternateContent>
  <bookViews>
    <workbookView xWindow="0" yWindow="0" windowWidth="28800" windowHeight="13740"/>
  </bookViews>
  <sheets>
    <sheet name="SURVEILLANCE FINALE" sheetId="1" r:id="rId1"/>
  </sheets>
  <definedNames>
    <definedName name="_xlnm.Print_Titles" localSheetId="0">'SURVEILLANCE FINALE'!$1:$13</definedName>
  </definedNames>
  <calcPr calcId="162913"/>
  <customWorkbookViews>
    <customWorkbookView name="vagassiz - Affichage personnalisé" guid="{2D8C9892-3581-45C5-BFB9-8ACD40C538B5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F14" i="1" l="1"/>
  <c r="C59" i="1" l="1"/>
  <c r="F59" i="1" s="1"/>
  <c r="C58" i="1"/>
  <c r="F58" i="1" s="1"/>
  <c r="C57" i="1"/>
  <c r="F57" i="1" s="1"/>
  <c r="C56" i="1"/>
  <c r="F56" i="1" s="1"/>
  <c r="C55" i="1"/>
  <c r="F55" i="1" s="1"/>
  <c r="C54" i="1"/>
  <c r="F54" i="1" s="1"/>
  <c r="C60" i="1"/>
  <c r="F60" i="1" s="1"/>
  <c r="C36" i="1"/>
  <c r="F36" i="1" s="1"/>
  <c r="C35" i="1"/>
  <c r="F35" i="1" s="1"/>
  <c r="B34" i="1"/>
  <c r="C33" i="1"/>
  <c r="F33" i="1" s="1"/>
  <c r="C32" i="1"/>
  <c r="F32" i="1" s="1"/>
  <c r="C31" i="1"/>
  <c r="F31" i="1" s="1"/>
  <c r="C30" i="1"/>
  <c r="F30" i="1" s="1"/>
  <c r="B29" i="1"/>
  <c r="C28" i="1"/>
  <c r="F28" i="1" s="1"/>
  <c r="C27" i="1"/>
  <c r="F27" i="1" s="1"/>
  <c r="C26" i="1"/>
  <c r="F26" i="1" s="1"/>
  <c r="B25" i="1"/>
  <c r="B17" i="1"/>
  <c r="C19" i="1"/>
  <c r="F19" i="1" s="1"/>
  <c r="C21" i="1"/>
  <c r="F21" i="1" s="1"/>
  <c r="C18" i="1"/>
  <c r="F18" i="1" s="1"/>
  <c r="C16" i="1"/>
  <c r="C15" i="1" s="1"/>
  <c r="B15" i="1"/>
  <c r="C34" i="1" l="1"/>
  <c r="F34" i="1"/>
  <c r="C29" i="1"/>
  <c r="F25" i="1"/>
  <c r="C25" i="1"/>
  <c r="B24" i="1"/>
  <c r="F29" i="1"/>
  <c r="C17" i="1"/>
  <c r="F16" i="1"/>
  <c r="F15" i="1" s="1"/>
  <c r="F17" i="1"/>
  <c r="C24" i="1" l="1"/>
  <c r="F24" i="1"/>
  <c r="E15" i="1"/>
  <c r="E17" i="1"/>
  <c r="C71" i="1" l="1"/>
  <c r="F71" i="1" s="1"/>
  <c r="F70" i="1" s="1"/>
  <c r="C69" i="1"/>
  <c r="F69" i="1" s="1"/>
  <c r="F68" i="1" s="1"/>
  <c r="C67" i="1"/>
  <c r="F67" i="1" s="1"/>
  <c r="F66" i="1" s="1"/>
  <c r="C65" i="1"/>
  <c r="F65" i="1" s="1"/>
  <c r="F64" i="1" s="1"/>
  <c r="C63" i="1"/>
  <c r="F63" i="1" s="1"/>
  <c r="F62" i="1" s="1"/>
  <c r="C51" i="1"/>
  <c r="F51" i="1" s="1"/>
  <c r="C50" i="1"/>
  <c r="F50" i="1" s="1"/>
  <c r="C47" i="1"/>
  <c r="F47" i="1" s="1"/>
  <c r="C46" i="1"/>
  <c r="F46" i="1" s="1"/>
  <c r="C45" i="1"/>
  <c r="F45" i="1" s="1"/>
  <c r="C42" i="1"/>
  <c r="F42" i="1" s="1"/>
  <c r="F41" i="1" s="1"/>
  <c r="C40" i="1"/>
  <c r="F40" i="1" s="1"/>
  <c r="F39" i="1" s="1"/>
  <c r="C23" i="1"/>
  <c r="F23" i="1" s="1"/>
  <c r="F22" i="1" s="1"/>
  <c r="F61" i="1" l="1"/>
  <c r="F53" i="1"/>
  <c r="F52" i="1" s="1"/>
  <c r="F49" i="1"/>
  <c r="F48" i="1" s="1"/>
  <c r="F44" i="1"/>
  <c r="F43" i="1" s="1"/>
  <c r="F38" i="1"/>
  <c r="B22" i="1" l="1"/>
  <c r="B14" i="1" s="1"/>
  <c r="B39" i="1"/>
  <c r="B41" i="1"/>
  <c r="B44" i="1"/>
  <c r="B43" i="1" s="1"/>
  <c r="B49" i="1"/>
  <c r="B48" i="1" s="1"/>
  <c r="B53" i="1"/>
  <c r="B52" i="1" s="1"/>
  <c r="B62" i="1"/>
  <c r="B64" i="1"/>
  <c r="B66" i="1"/>
  <c r="B68" i="1"/>
  <c r="B70" i="1"/>
  <c r="B61" i="1" l="1"/>
  <c r="B38" i="1"/>
  <c r="C53" i="1"/>
  <c r="C44" i="1"/>
  <c r="C49" i="1"/>
  <c r="C41" i="1"/>
  <c r="E41" i="1" s="1"/>
  <c r="C52" i="1" l="1"/>
  <c r="E52" i="1" s="1"/>
  <c r="E53" i="1"/>
  <c r="C48" i="1"/>
  <c r="E48" i="1" s="1"/>
  <c r="E49" i="1"/>
  <c r="C43" i="1"/>
  <c r="E43" i="1" s="1"/>
  <c r="E44" i="1"/>
  <c r="B72" i="1"/>
  <c r="C70" i="1" l="1"/>
  <c r="E70" i="1" s="1"/>
  <c r="C68" i="1"/>
  <c r="E68" i="1" s="1"/>
  <c r="C66" i="1"/>
  <c r="E66" i="1" s="1"/>
  <c r="C64" i="1"/>
  <c r="E64" i="1" s="1"/>
  <c r="C62" i="1"/>
  <c r="E62" i="1" s="1"/>
  <c r="C39" i="1"/>
  <c r="E39" i="1" s="1"/>
  <c r="C22" i="1"/>
  <c r="E22" i="1" l="1"/>
  <c r="C14" i="1"/>
  <c r="E14" i="1" s="1"/>
  <c r="C38" i="1"/>
  <c r="E38" i="1" s="1"/>
  <c r="C61" i="1"/>
  <c r="E61" i="1" s="1"/>
  <c r="F72" i="1" l="1"/>
  <c r="C72" i="1" l="1"/>
</calcChain>
</file>

<file path=xl/sharedStrings.xml><?xml version="1.0" encoding="utf-8"?>
<sst xmlns="http://schemas.openxmlformats.org/spreadsheetml/2006/main" count="80" uniqueCount="79">
  <si>
    <t>INDICATEURS D'EVALUATION</t>
  </si>
  <si>
    <t>DOCUMENTS UTILISES</t>
  </si>
  <si>
    <t>RESUME, CONTEXTE INITIAL ET OBJECTIF</t>
  </si>
  <si>
    <t>Situation géographique (Plan général, en annexe)</t>
  </si>
  <si>
    <t>PRELEVEMENT D’ECHANTILLONS</t>
  </si>
  <si>
    <t>ANALYSES EN LABORATOIRE</t>
  </si>
  <si>
    <t>Validation des méthodes d'analyses, LQ, incertitudes fournies par le laboratoire en regard des exigences de l'OFEV.</t>
  </si>
  <si>
    <t>INTERPRETATION DES RESULTATS</t>
  </si>
  <si>
    <t>RECOMMANDATIONS – SUITE DES OPERATIONS</t>
  </si>
  <si>
    <t>ANNEXES DE BASE</t>
  </si>
  <si>
    <t>Annexe 1: Situation géographique générale (1:2'500 ou échelle adaptée)</t>
  </si>
  <si>
    <t>AUTRES CRITERES SUPPLEMENTAIRES</t>
  </si>
  <si>
    <t>IMPLICATION DU CHEF DE PROJET</t>
  </si>
  <si>
    <t>Participation et disponibilité du chef de projet</t>
  </si>
  <si>
    <t>Capacité du prestataire de s'adapter à des contraintes spécifiques et à d'éventuelles modifications au cours du projet</t>
  </si>
  <si>
    <t>Rapport rendu dans le délai administratif</t>
  </si>
  <si>
    <t>Devis initial est respecté en terme des objectifs et des coûts</t>
  </si>
  <si>
    <t>RESPECT DU DELAI ADMINISTRATIF</t>
  </si>
  <si>
    <t>Prestataire de service a fait preuve d'une bonne gestion de la communication lors du mandat (proactivité, sens de l'écoute ...)</t>
  </si>
  <si>
    <t>ADAPTABILITE FACE A DES MODIFICATIONS</t>
  </si>
  <si>
    <t>RESPECT DU DEVIS INITIAL</t>
  </si>
  <si>
    <t>COMMUNICATION PENDANT LE MANDAT</t>
  </si>
  <si>
    <t>ANNEXES A FOURNIR</t>
  </si>
  <si>
    <t>Coefficient maximum</t>
  </si>
  <si>
    <t>Notation de l'évaluation</t>
  </si>
  <si>
    <t>COMMENTAIRES</t>
  </si>
  <si>
    <t>Très Insuffisant = 1</t>
  </si>
  <si>
    <t>Insuffisant = 2</t>
  </si>
  <si>
    <t>Passable = 3</t>
  </si>
  <si>
    <t>Bien = 4</t>
  </si>
  <si>
    <t>Très Bien = 5</t>
  </si>
  <si>
    <t>Pour effectuer cette évaluation, veuillez attribuer pour chaque indicateur, une note comprise entre 1 et 5 dans les cases "vertes"</t>
  </si>
  <si>
    <t>Notation obtenue</t>
  </si>
  <si>
    <t>!!! Ne pas modifier cette colonne !!! Calcul automatique</t>
  </si>
  <si>
    <t>Type de rapport</t>
  </si>
  <si>
    <t>Titre du rapport</t>
  </si>
  <si>
    <t>Date du rapport</t>
  </si>
  <si>
    <t>pm</t>
  </si>
  <si>
    <r>
      <rPr>
        <i/>
        <sz val="12"/>
        <rFont val="Arial"/>
        <family val="2"/>
      </rPr>
      <t>pm</t>
    </r>
    <r>
      <rPr>
        <sz val="12"/>
        <rFont val="Arial"/>
        <family val="2"/>
      </rPr>
      <t xml:space="preserve">: Pour mémoire, l'évaluation des documents est donnée sous le paragraphe </t>
    </r>
    <r>
      <rPr>
        <b/>
        <sz val="12"/>
        <rFont val="Arial"/>
        <family val="2"/>
      </rPr>
      <t>"Annexes de base"</t>
    </r>
  </si>
  <si>
    <t>GRILLE D'EVALUATION POUR RAPPORT FINAL DE SURVEILLANCE</t>
  </si>
  <si>
    <t>Contexte géologique et hydrogéologique général</t>
  </si>
  <si>
    <t>Liste des documents utilisés (rapport d'investigation, plan de surveillance)</t>
  </si>
  <si>
    <t xml:space="preserve">TRAVAUX EFFECTUES </t>
  </si>
  <si>
    <t>PROGRAMME DE SURVEILLANCE</t>
  </si>
  <si>
    <t xml:space="preserve">RESULTATS DE LA SURVEILLANCE </t>
  </si>
  <si>
    <t>RESULTATS DES MESURES IN SITU</t>
  </si>
  <si>
    <t>RESULTATS DES ANALYSES (laboratoire)</t>
  </si>
  <si>
    <t>INTERPRETATION DES RESULTATS IN SITU ET EN LABORATOIRE</t>
  </si>
  <si>
    <t>Evolution temporelle observée des teneurs en polluants déterminants et discussion/interprétation de l'évolution constatée</t>
  </si>
  <si>
    <t>Evaluation des résultats selon Osites (art. 9, 10 et 11)</t>
  </si>
  <si>
    <t>Evaluation de l'urgence de mettre en œuvre d'autres mesures</t>
  </si>
  <si>
    <t>Proposition sans ambiguïté du statut Osites</t>
  </si>
  <si>
    <t>Coefficient Pondération</t>
  </si>
  <si>
    <t>NOTE FINALE</t>
  </si>
  <si>
    <t>RECOMMANDATIONS A L'ATTENTION DE L'AUTORITE CANTONALE  (Art. 13 OSites)</t>
  </si>
  <si>
    <t>Le cas échéant, travaux complémentaires nécessaires (ajustement surveillance)</t>
  </si>
  <si>
    <t>CHEF DE PROJET/BE</t>
  </si>
  <si>
    <t>CARTOUCHE CQ ET RESUME SUCCINT</t>
  </si>
  <si>
    <t>Equipe de projet/ propriétaire et contact propriétaire/ resp.AQ/ versions, dates, etc… / résumé</t>
  </si>
  <si>
    <t>INTRODUCTION, CONTEXTE INITIAL ET CONDITIONS CADRES (tabulaire)</t>
  </si>
  <si>
    <t>Objet de l’investigation : nom du site / raison sociale, N° de parcelle(s), cas échéant numéro cantonal, motif de l'investigation/urgence</t>
  </si>
  <si>
    <t>Conditions cadres (décision administrative directrice, calendrier, délais, mandat)</t>
  </si>
  <si>
    <t>Description sous forme tabulaire des lieux de prélèvement des échantillons (emplacement, matériau, profondeur, technique de mise en place des ouvrage, équipement des piézomètres/prondeur de la section crépinée, plan de situation détaillé en annexe</t>
  </si>
  <si>
    <t>Réseau d'observation et programme analytique (sous forme tabulaire avec mise en évidence des ouvrages situés à l'aval immédiat du site pollué)</t>
  </si>
  <si>
    <t>Protocoles de prélèvements, de décontamination du matériel, bordereaux de calibration des appareils, conditionnements des échantillons et bordereaux de terrain en annexe (y c. le cas échéant au format informatique spécifié – onglets "échantillons"), en annexe.</t>
  </si>
  <si>
    <t>Rapports d'analyses du laboratoire en annexe (y c. le cas échéant au format informatique spécifié – EDD laboratoire, limites de quantification et incertitudes reportées sur les résultats), en annexe</t>
  </si>
  <si>
    <t>Historique (dates) des campagnes d'échantillonnage réalisées (sous forme tabulaire)</t>
  </si>
  <si>
    <t>Synthèse des contextes météorologiques/ hydrologiques rencontrés lors des échantillonnages</t>
  </si>
  <si>
    <t>Synthèse du contexte hydrogéologique. Synthèse des cartes iso-piézométriques</t>
  </si>
  <si>
    <t>Synthèse des contrôles qualité réalisés sur les échantillonnages et mesures des paramètres physico-chimiques et évaluation des biais à considérer (représentativité, contamination croisée, blancs de transport, blanc de rinçage, etc…). Prise de position claire sur la qualité des échantillonnages en regard de l'interprétation OSites.</t>
  </si>
  <si>
    <t xml:space="preserve">Synthèse des paramètres pertinents et déterminants sous forme de tableau et graphiques, en annexe </t>
  </si>
  <si>
    <t>Synthèse des résultats de la campagne d'analyse des composés déterminants sous la forme de tableaux de synthèse des analyses et graphiques des polluants déterminants, (synthétique ici et complets en annexe)</t>
  </si>
  <si>
    <t>Annexe 2: Plan de situation de détail des lieux de prélèvement, des résultats déterminants et carte piézométrique</t>
  </si>
  <si>
    <t>Annexe 3: Tableaux de synthèse des paramètres physico-chimiques, des résultats d'analyses et graphiques des composés déterminants</t>
  </si>
  <si>
    <t>Annexe 4: Protocoles des prélèvements et de conditionnement des échantillons, de décontamination du matériel, bordereau de calibration des appareils de terrain</t>
  </si>
  <si>
    <t>Annexe 5: Bordereaux d'échantillonnage (y c. format électronique EDD)</t>
  </si>
  <si>
    <t>Annexe 6: Rapports d'analyses laboratoire - Inc.&amp;LQ (y c. format électronique EDD)</t>
  </si>
  <si>
    <t>Annexe 7: Autres annexes éventuelles</t>
  </si>
  <si>
    <t>Synthèse des contrôles qualité réalisés sur les analyses et évaluation des biais à considérer (blancs de laboratoire, temps d'attente, ajouts dosés, duplicatas, échantillons aveugles, etc…). Prise de position claire sur la qualité des analyses en regard de l'interprétation OSites.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</si>
</sst>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i/>
      <sz val="11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b/>
      <i/>
      <sz val="11"/>
      <color theme="9" tint="-0.249977111117893"/>
      <name val="Arial"/>
      <family val="2"/>
    </font>
    <font>
      <sz val="11"/>
      <color theme="9" tint="-0.249977111117893"/>
      <name val="Calibri"/>
      <family val="2"/>
      <scheme val="minor"/>
    </font>
    <font>
      <b/>
      <i/>
      <sz val="9"/>
      <color rgb="FFFF0000"/>
      <name val="Arial"/>
      <family val="2"/>
    </font>
    <font>
      <sz val="9"/>
      <color rgb="FFFF0000"/>
      <name val="Calibri"/>
      <family val="2"/>
      <scheme val="minor"/>
    </font>
    <font>
      <b/>
      <sz val="14"/>
      <name val="Arial"/>
      <family val="2"/>
    </font>
    <font>
      <b/>
      <sz val="14"/>
      <color theme="0"/>
      <name val="Arial"/>
      <family val="2"/>
    </font>
    <font>
      <sz val="11"/>
      <name val="Arial"/>
      <family val="2"/>
    </font>
    <font>
      <b/>
      <i/>
      <sz val="14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8"/>
      <name val="Arial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6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vertical="center" wrapText="1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10" fontId="2" fillId="2" borderId="0" xfId="0" applyNumberFormat="1" applyFont="1" applyFill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0" fontId="6" fillId="3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3" fillId="0" borderId="5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10" fillId="3" borderId="0" xfId="0" applyNumberFormat="1" applyFont="1" applyFill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2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1" fontId="17" fillId="3" borderId="0" xfId="0" applyNumberFormat="1" applyFont="1" applyFill="1" applyAlignment="1">
      <alignment horizontal="center" vertical="center"/>
    </xf>
    <xf numFmtId="1" fontId="16" fillId="2" borderId="0" xfId="0" applyNumberFormat="1" applyFont="1" applyFill="1" applyAlignment="1">
      <alignment horizontal="center" vertical="center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1" fontId="4" fillId="4" borderId="7" xfId="0" applyNumberFormat="1" applyFont="1" applyFill="1" applyBorder="1" applyAlignment="1" applyProtection="1">
      <alignment horizontal="center" vertical="center"/>
      <protection locked="0"/>
    </xf>
    <xf numFmtId="1" fontId="4" fillId="4" borderId="8" xfId="0" applyNumberFormat="1" applyFont="1" applyFill="1" applyBorder="1" applyAlignment="1" applyProtection="1">
      <alignment horizontal="center" vertical="center"/>
      <protection locked="0"/>
    </xf>
    <xf numFmtId="1" fontId="4" fillId="4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wrapText="1"/>
    </xf>
    <xf numFmtId="0" fontId="1" fillId="0" borderId="9" xfId="0" applyFont="1" applyBorder="1"/>
    <xf numFmtId="10" fontId="1" fillId="0" borderId="1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10" fontId="11" fillId="0" borderId="0" xfId="0" applyNumberFormat="1" applyFont="1" applyBorder="1" applyAlignment="1">
      <alignment horizontal="center" vertical="center" wrapText="1"/>
    </xf>
    <xf numFmtId="10" fontId="2" fillId="0" borderId="11" xfId="0" applyNumberFormat="1" applyFont="1" applyBorder="1" applyAlignment="1">
      <alignment horizontal="left" vertical="center"/>
    </xf>
    <xf numFmtId="10" fontId="2" fillId="0" borderId="13" xfId="0" applyNumberFormat="1" applyFont="1" applyBorder="1" applyAlignment="1">
      <alignment horizontal="left" vertical="center"/>
    </xf>
    <xf numFmtId="10" fontId="2" fillId="0" borderId="15" xfId="0" applyNumberFormat="1" applyFont="1" applyBorder="1" applyAlignment="1">
      <alignment horizontal="left" vertical="center"/>
    </xf>
    <xf numFmtId="10" fontId="16" fillId="0" borderId="0" xfId="0" applyNumberFormat="1" applyFont="1" applyAlignment="1">
      <alignment horizontal="left" vertical="center"/>
    </xf>
    <xf numFmtId="0" fontId="5" fillId="3" borderId="4" xfId="0" applyFont="1" applyFill="1" applyBorder="1" applyAlignment="1" applyProtection="1">
      <alignment horizontal="left" vertical="center"/>
      <protection locked="0"/>
    </xf>
    <xf numFmtId="0" fontId="5" fillId="3" borderId="4" xfId="0" applyFont="1" applyFill="1" applyBorder="1" applyProtection="1">
      <protection locked="0"/>
    </xf>
    <xf numFmtId="1" fontId="19" fillId="4" borderId="7" xfId="0" applyNumberFormat="1" applyFont="1" applyFill="1" applyBorder="1" applyAlignment="1" applyProtection="1">
      <alignment horizontal="center" vertical="center"/>
    </xf>
    <xf numFmtId="0" fontId="20" fillId="0" borderId="0" xfId="0" applyFont="1" applyAlignment="1">
      <alignment wrapText="1"/>
    </xf>
    <xf numFmtId="0" fontId="1" fillId="2" borderId="4" xfId="0" applyFont="1" applyFill="1" applyBorder="1" applyAlignment="1" applyProtection="1">
      <alignment horizontal="left" vertical="center"/>
      <protection locked="0"/>
    </xf>
    <xf numFmtId="164" fontId="6" fillId="3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16" fillId="0" borderId="12" xfId="0" applyFont="1" applyBorder="1" applyAlignment="1" applyProtection="1">
      <alignment horizontal="left" vertical="center" wrapText="1"/>
      <protection locked="0"/>
    </xf>
    <xf numFmtId="0" fontId="16" fillId="0" borderId="14" xfId="0" applyFont="1" applyBorder="1" applyAlignment="1" applyProtection="1">
      <alignment horizontal="left" vertical="center" wrapText="1"/>
      <protection locked="0"/>
    </xf>
    <xf numFmtId="0" fontId="16" fillId="0" borderId="16" xfId="0" applyFont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5" fillId="3" borderId="4" xfId="0" applyFont="1" applyFill="1" applyBorder="1" applyAlignment="1" applyProtection="1">
      <alignment vertical="center"/>
      <protection locked="0"/>
    </xf>
    <xf numFmtId="0" fontId="18" fillId="2" borderId="4" xfId="0" applyFont="1" applyFill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10" fontId="2" fillId="0" borderId="9" xfId="0" applyNumberFormat="1" applyFont="1" applyBorder="1" applyAlignment="1">
      <alignment horizontal="center" vertical="center" textRotation="90"/>
    </xf>
    <xf numFmtId="0" fontId="0" fillId="0" borderId="4" xfId="0" applyBorder="1" applyAlignment="1">
      <alignment horizontal="center" vertical="center" textRotation="90"/>
    </xf>
    <xf numFmtId="10" fontId="16" fillId="0" borderId="9" xfId="0" applyNumberFormat="1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10" fontId="22" fillId="0" borderId="9" xfId="0" applyNumberFormat="1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wrapText="1"/>
    </xf>
    <xf numFmtId="10" fontId="14" fillId="0" borderId="0" xfId="0" applyNumberFormat="1" applyFont="1" applyBorder="1" applyAlignment="1">
      <alignment horizontal="center" vertical="center" wrapText="1"/>
    </xf>
    <xf numFmtId="10" fontId="15" fillId="0" borderId="0" xfId="0" applyNumberFormat="1" applyFont="1" applyBorder="1" applyAlignment="1">
      <alignment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</xdr:row>
          <xdr:rowOff>85725</xdr:rowOff>
        </xdr:from>
        <xdr:to>
          <xdr:col>6</xdr:col>
          <xdr:colOff>3114675</xdr:colOff>
          <xdr:row>11</xdr:row>
          <xdr:rowOff>104775</xdr:rowOff>
        </xdr:to>
        <xdr:sp macro="" textlink="">
          <xdr:nvSpPr>
            <xdr:cNvPr id="1025" name="CommandButton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B1:G72"/>
  <sheetViews>
    <sheetView showGridLines="0" tabSelected="1" zoomScaleNormal="100" workbookViewId="0">
      <pane ySplit="13" topLeftCell="A14" activePane="bottomLeft" state="frozen"/>
      <selection pane="bottomLeft" activeCell="B1" sqref="B1"/>
    </sheetView>
  </sheetViews>
  <sheetFormatPr baseColWidth="10" defaultColWidth="3.85546875" defaultRowHeight="15" x14ac:dyDescent="0.2"/>
  <cols>
    <col min="1" max="1" width="1.28515625" style="1" customWidth="1"/>
    <col min="2" max="2" width="12.42578125" style="1" customWidth="1"/>
    <col min="3" max="3" width="17.28515625" style="12" customWidth="1"/>
    <col min="4" max="4" width="116.85546875" style="2" customWidth="1"/>
    <col min="5" max="5" width="14.5703125" style="1" customWidth="1"/>
    <col min="6" max="6" width="15" style="21" customWidth="1"/>
    <col min="7" max="7" width="49.7109375" style="1" customWidth="1"/>
    <col min="8" max="16384" width="3.85546875" style="1"/>
  </cols>
  <sheetData>
    <row r="1" spans="2:7" ht="28.5" customHeight="1" thickBot="1" x14ac:dyDescent="0.25">
      <c r="C1" s="42" t="s">
        <v>39</v>
      </c>
    </row>
    <row r="2" spans="2:7" ht="26.25" customHeight="1" x14ac:dyDescent="0.2">
      <c r="C2" s="39" t="s">
        <v>56</v>
      </c>
      <c r="D2" s="54"/>
      <c r="F2" s="63" t="s">
        <v>53</v>
      </c>
      <c r="G2" s="65">
        <f>IF(C72=0,0,F72/B72)</f>
        <v>0</v>
      </c>
    </row>
    <row r="3" spans="2:7" ht="26.25" customHeight="1" thickBot="1" x14ac:dyDescent="0.25">
      <c r="C3" s="40" t="s">
        <v>34</v>
      </c>
      <c r="D3" s="55"/>
      <c r="F3" s="64"/>
      <c r="G3" s="66"/>
    </row>
    <row r="4" spans="2:7" ht="26.25" customHeight="1" x14ac:dyDescent="0.2">
      <c r="C4" s="40" t="s">
        <v>35</v>
      </c>
      <c r="D4" s="55"/>
    </row>
    <row r="5" spans="2:7" ht="26.25" customHeight="1" thickBot="1" x14ac:dyDescent="0.25">
      <c r="C5" s="41" t="s">
        <v>36</v>
      </c>
      <c r="D5" s="56"/>
    </row>
    <row r="6" spans="2:7" ht="6" customHeight="1" thickBot="1" x14ac:dyDescent="0.25"/>
    <row r="7" spans="2:7" ht="15" customHeight="1" x14ac:dyDescent="0.2">
      <c r="B7" s="61" t="s">
        <v>52</v>
      </c>
      <c r="C7" s="61" t="s">
        <v>23</v>
      </c>
      <c r="D7" s="34"/>
      <c r="E7" s="35"/>
      <c r="F7" s="36"/>
      <c r="G7" s="35"/>
    </row>
    <row r="8" spans="2:7" ht="44.25" customHeight="1" x14ac:dyDescent="0.2">
      <c r="B8" s="62"/>
      <c r="C8" s="62"/>
      <c r="D8" s="37" t="s">
        <v>0</v>
      </c>
      <c r="E8" s="17" t="s">
        <v>24</v>
      </c>
      <c r="F8" s="38" t="s">
        <v>32</v>
      </c>
      <c r="G8" s="19" t="s">
        <v>25</v>
      </c>
    </row>
    <row r="9" spans="2:7" s="15" customFormat="1" ht="15" customHeight="1" x14ac:dyDescent="0.2">
      <c r="B9" s="62"/>
      <c r="C9" s="62"/>
      <c r="D9" s="67" t="s">
        <v>31</v>
      </c>
      <c r="E9" s="18" t="s">
        <v>26</v>
      </c>
      <c r="F9" s="69" t="s">
        <v>33</v>
      </c>
      <c r="G9" s="71"/>
    </row>
    <row r="10" spans="2:7" s="15" customFormat="1" ht="15" customHeight="1" x14ac:dyDescent="0.2">
      <c r="B10" s="62"/>
      <c r="C10" s="62"/>
      <c r="D10" s="68"/>
      <c r="E10" s="18" t="s">
        <v>27</v>
      </c>
      <c r="F10" s="70"/>
      <c r="G10" s="72"/>
    </row>
    <row r="11" spans="2:7" s="15" customFormat="1" ht="15" customHeight="1" x14ac:dyDescent="0.2">
      <c r="B11" s="62"/>
      <c r="C11" s="62"/>
      <c r="D11" s="68"/>
      <c r="E11" s="18" t="s">
        <v>28</v>
      </c>
      <c r="F11" s="70"/>
      <c r="G11" s="72"/>
    </row>
    <row r="12" spans="2:7" s="15" customFormat="1" ht="15" customHeight="1" x14ac:dyDescent="0.2">
      <c r="B12" s="62"/>
      <c r="C12" s="62"/>
      <c r="D12" s="68"/>
      <c r="E12" s="18" t="s">
        <v>29</v>
      </c>
      <c r="F12" s="70"/>
      <c r="G12" s="72"/>
    </row>
    <row r="13" spans="2:7" s="15" customFormat="1" ht="15" customHeight="1" x14ac:dyDescent="0.2">
      <c r="B13" s="62"/>
      <c r="C13" s="62"/>
      <c r="D13" s="68"/>
      <c r="E13" s="18" t="s">
        <v>30</v>
      </c>
      <c r="F13" s="70"/>
      <c r="G13" s="72"/>
    </row>
    <row r="14" spans="2:7" s="5" customFormat="1" ht="28.5" customHeight="1" x14ac:dyDescent="0.25">
      <c r="B14" s="48">
        <f>B15+B17+B22</f>
        <v>9.0000000000000011E-2</v>
      </c>
      <c r="C14" s="13">
        <f>C15+C17+C22</f>
        <v>0</v>
      </c>
      <c r="D14" s="6" t="s">
        <v>2</v>
      </c>
      <c r="E14" s="27" t="str">
        <f>IF(C14=0,"",(F14/C14)/0.2)</f>
        <v/>
      </c>
      <c r="F14" s="22" t="str">
        <f>IF(SUM(F15)+SUM(F17)+SUM(F22)=0,"",SUM(F15)+SUM(F17)+SUM(F22))</f>
        <v/>
      </c>
      <c r="G14" s="43"/>
    </row>
    <row r="15" spans="2:7" s="9" customFormat="1" ht="24.95" customHeight="1" x14ac:dyDescent="0.25">
      <c r="B15" s="49">
        <f>B16</f>
        <v>0.02</v>
      </c>
      <c r="C15" s="14">
        <f>C16</f>
        <v>0</v>
      </c>
      <c r="D15" s="8" t="s">
        <v>57</v>
      </c>
      <c r="E15" s="28" t="str">
        <f>IF(C15=0,"",(F15/C15)/0.2)</f>
        <v/>
      </c>
      <c r="F15" s="11" t="str">
        <f>IF(SUM(F16)=0,"",SUM(F16))</f>
        <v/>
      </c>
      <c r="G15" s="57"/>
    </row>
    <row r="16" spans="2:7" s="10" customFormat="1" ht="24.95" customHeight="1" x14ac:dyDescent="0.25">
      <c r="B16" s="50">
        <v>0.02</v>
      </c>
      <c r="C16" s="20">
        <f>IF(E16=0,0,IF(E16=1,B16,IF(E16=2,B16,IF(E16=3,B16,IF(E16=4,B16,IF(E16=5,B16))))))</f>
        <v>0</v>
      </c>
      <c r="D16" s="3" t="s">
        <v>58</v>
      </c>
      <c r="E16" s="29"/>
      <c r="F16" s="23" t="str">
        <f>IF(E16="","",C16*E16/5)</f>
        <v/>
      </c>
      <c r="G16" s="25"/>
    </row>
    <row r="17" spans="2:7" s="9" customFormat="1" ht="24.95" customHeight="1" x14ac:dyDescent="0.25">
      <c r="B17" s="49">
        <f>B18+B21+B19</f>
        <v>0.05</v>
      </c>
      <c r="C17" s="14">
        <f>C18+C21+C19</f>
        <v>0</v>
      </c>
      <c r="D17" s="8" t="s">
        <v>59</v>
      </c>
      <c r="E17" s="28" t="str">
        <f>IF(C17=0,"",(F17/C17)/0.2)</f>
        <v/>
      </c>
      <c r="F17" s="11" t="str">
        <f>IF(SUM(F18:F21)=0,"",SUM(F18:F21))</f>
        <v/>
      </c>
      <c r="G17" s="57"/>
    </row>
    <row r="18" spans="2:7" s="10" customFormat="1" ht="24.95" customHeight="1" x14ac:dyDescent="0.25">
      <c r="B18" s="50">
        <v>0.01</v>
      </c>
      <c r="C18" s="20">
        <f>IF(E18=0,0,IF(E18=1,B18,IF(E18=2,B18,IF(E18=3,B18,IF(E18=4,B18,IF(E18=5,B18))))))</f>
        <v>0</v>
      </c>
      <c r="D18" s="3" t="s">
        <v>60</v>
      </c>
      <c r="E18" s="30"/>
      <c r="F18" s="23" t="str">
        <f>IF(E18="","",C18*E18/5)</f>
        <v/>
      </c>
      <c r="G18" s="25"/>
    </row>
    <row r="19" spans="2:7" s="10" customFormat="1" ht="24.95" customHeight="1" x14ac:dyDescent="0.25">
      <c r="B19" s="50">
        <v>0.02</v>
      </c>
      <c r="C19" s="20">
        <f>IF(E19=0,0,IF(E19=1,B19,IF(E19=2,B19,IF(E19=3,B19,IF(E19=4,B19,IF(E19=5,B19))))))</f>
        <v>0</v>
      </c>
      <c r="D19" s="3" t="s">
        <v>61</v>
      </c>
      <c r="E19" s="32"/>
      <c r="F19" s="23" t="str">
        <f>IF(E19="","",C19*E19/5)</f>
        <v/>
      </c>
      <c r="G19" s="25"/>
    </row>
    <row r="20" spans="2:7" s="10" customFormat="1" ht="24.95" customHeight="1" x14ac:dyDescent="0.25">
      <c r="B20" s="50"/>
      <c r="C20" s="20"/>
      <c r="D20" s="3" t="s">
        <v>3</v>
      </c>
      <c r="E20" s="45" t="s">
        <v>37</v>
      </c>
      <c r="F20" s="23"/>
      <c r="G20" s="25"/>
    </row>
    <row r="21" spans="2:7" s="10" customFormat="1" ht="24.95" customHeight="1" x14ac:dyDescent="0.25">
      <c r="B21" s="50">
        <v>0.02</v>
      </c>
      <c r="C21" s="20">
        <f>IF(E21=0,0,IF(E21=1,B21,IF(E21=2,B21,IF(E21=3,B21,IF(E21=4,B21,IF(E21=5,B21))))))</f>
        <v>0</v>
      </c>
      <c r="D21" s="3" t="s">
        <v>40</v>
      </c>
      <c r="E21" s="32"/>
      <c r="F21" s="23" t="str">
        <f>IF(E21="","",C21*E21/5)</f>
        <v/>
      </c>
      <c r="G21" s="25"/>
    </row>
    <row r="22" spans="2:7" s="9" customFormat="1" ht="24.95" customHeight="1" x14ac:dyDescent="0.25">
      <c r="B22" s="49">
        <f>B23</f>
        <v>0.02</v>
      </c>
      <c r="C22" s="14">
        <f>C23</f>
        <v>0</v>
      </c>
      <c r="D22" s="8" t="s">
        <v>1</v>
      </c>
      <c r="E22" s="28" t="str">
        <f>IF(C22=0,"",(F22/C22)/0.2)</f>
        <v/>
      </c>
      <c r="F22" s="11" t="str">
        <f>IF(SUM(F23)=0,"",SUM(F23))</f>
        <v/>
      </c>
      <c r="G22" s="47"/>
    </row>
    <row r="23" spans="2:7" s="10" customFormat="1" ht="24.95" customHeight="1" x14ac:dyDescent="0.25">
      <c r="B23" s="50">
        <v>0.02</v>
      </c>
      <c r="C23" s="20">
        <f>IF(E23=0,0,IF(E23=1,B23,IF(E23=2,B23,IF(E23=3,B23,IF(E23=4,B23,IF(E23=5,B23))))))</f>
        <v>0</v>
      </c>
      <c r="D23" s="3" t="s">
        <v>41</v>
      </c>
      <c r="E23" s="29"/>
      <c r="F23" s="23" t="str">
        <f>IF(E23="","",C23*E23/5)</f>
        <v/>
      </c>
      <c r="G23" s="25"/>
    </row>
    <row r="24" spans="2:7" s="5" customFormat="1" ht="24.95" customHeight="1" x14ac:dyDescent="0.25">
      <c r="B24" s="48">
        <f>B25+B29+B34</f>
        <v>0.3</v>
      </c>
      <c r="C24" s="13">
        <f>C25+C29+C34</f>
        <v>0</v>
      </c>
      <c r="D24" s="6" t="s">
        <v>42</v>
      </c>
      <c r="E24" s="27"/>
      <c r="F24" s="22" t="str">
        <f>IF(SUM(F25)+SUM(F29)+SUM(F34)=0,"",SUM(F25)+SUM(F29)+SUM(F34))</f>
        <v/>
      </c>
      <c r="G24" s="58"/>
    </row>
    <row r="25" spans="2:7" s="9" customFormat="1" ht="24.95" customHeight="1" x14ac:dyDescent="0.25">
      <c r="B25" s="49">
        <f>SUM(B26:B28)</f>
        <v>0.15000000000000002</v>
      </c>
      <c r="C25" s="14">
        <f>SUM(C26:C28)</f>
        <v>0</v>
      </c>
      <c r="D25" s="8" t="s">
        <v>43</v>
      </c>
      <c r="E25" s="28"/>
      <c r="F25" s="11" t="str">
        <f>IF(SUM(F26:F28)=0,"",SUM(F26:F28))</f>
        <v/>
      </c>
      <c r="G25" s="59"/>
    </row>
    <row r="26" spans="2:7" s="10" customFormat="1" ht="32.25" customHeight="1" x14ac:dyDescent="0.25">
      <c r="B26" s="50">
        <v>0.05</v>
      </c>
      <c r="C26" s="20">
        <f>IF(E26=0,0,IF(E26=1,B26,IF(E26=2,B26,IF(E26=3,B26,IF(E26=4,B26,IF(E26=5,B26))))))</f>
        <v>0</v>
      </c>
      <c r="D26" s="3" t="s">
        <v>62</v>
      </c>
      <c r="E26" s="29"/>
      <c r="F26" s="23" t="str">
        <f>IF(E26="","",C26*E26/5)</f>
        <v/>
      </c>
      <c r="G26" s="60"/>
    </row>
    <row r="27" spans="2:7" s="10" customFormat="1" ht="24.95" customHeight="1" x14ac:dyDescent="0.25">
      <c r="B27" s="50">
        <v>0.05</v>
      </c>
      <c r="C27" s="20">
        <f>IF(E27=0,0,IF(E27=1,B27,IF(E27=2,B27,IF(E27=3,B27,IF(E27=4,B27,IF(E27=5,B27))))))</f>
        <v>0</v>
      </c>
      <c r="D27" s="4" t="s">
        <v>63</v>
      </c>
      <c r="E27" s="31"/>
      <c r="F27" s="23" t="str">
        <f>IF(E27="","",C27*E27/5)</f>
        <v/>
      </c>
      <c r="G27" s="60"/>
    </row>
    <row r="28" spans="2:7" s="10" customFormat="1" ht="24.95" customHeight="1" x14ac:dyDescent="0.25">
      <c r="B28" s="50">
        <v>0.05</v>
      </c>
      <c r="C28" s="20">
        <f>IF(E28=0,0,IF(E28=1,B28,IF(E28=2,B28,IF(E28=3,B28,IF(E28=4,B28,IF(E28=5,B28))))))</f>
        <v>0</v>
      </c>
      <c r="D28" s="4" t="s">
        <v>66</v>
      </c>
      <c r="E28" s="31"/>
      <c r="F28" s="23" t="str">
        <f>IF(E28="","",C28*E28/5)</f>
        <v/>
      </c>
      <c r="G28" s="60"/>
    </row>
    <row r="29" spans="2:7" s="9" customFormat="1" ht="24.95" customHeight="1" x14ac:dyDescent="0.25">
      <c r="B29" s="49">
        <f>SUM(B30:B33)</f>
        <v>0.11</v>
      </c>
      <c r="C29" s="14">
        <f>SUM(C30:C33)</f>
        <v>0</v>
      </c>
      <c r="D29" s="8" t="s">
        <v>4</v>
      </c>
      <c r="E29" s="28"/>
      <c r="F29" s="11" t="str">
        <f>IF(SUM(F30:F33)=0,"",SUM(F30:F33))</f>
        <v/>
      </c>
      <c r="G29" s="59"/>
    </row>
    <row r="30" spans="2:7" s="10" customFormat="1" ht="21.75" customHeight="1" x14ac:dyDescent="0.25">
      <c r="B30" s="50">
        <v>0.03</v>
      </c>
      <c r="C30" s="20">
        <f>IF(E30=0,0,IF(E30=1,B30,IF(E30=2,B30,IF(E30=3,B30,IF(E30=4,B30,IF(E30=5,B30))))))</f>
        <v>0</v>
      </c>
      <c r="D30" s="4" t="s">
        <v>67</v>
      </c>
      <c r="E30" s="30"/>
      <c r="F30" s="23" t="str">
        <f>IF(E30="","",C30*E30/5)</f>
        <v/>
      </c>
      <c r="G30" s="60"/>
    </row>
    <row r="31" spans="2:7" s="10" customFormat="1" ht="24.75" customHeight="1" x14ac:dyDescent="0.25">
      <c r="B31" s="50">
        <v>0.03</v>
      </c>
      <c r="C31" s="20">
        <f>IF(E31=0,0,IF(E31=1,B31,IF(E31=2,B31,IF(E31=3,B31,IF(E31=4,B31,IF(E31=5,B31))))))</f>
        <v>0</v>
      </c>
      <c r="D31" s="4" t="s">
        <v>68</v>
      </c>
      <c r="E31" s="30"/>
      <c r="F31" s="23" t="str">
        <f>IF(E31="","",C31*E31/5)</f>
        <v/>
      </c>
      <c r="G31" s="60"/>
    </row>
    <row r="32" spans="2:7" s="10" customFormat="1" ht="38.25" x14ac:dyDescent="0.25">
      <c r="B32" s="50">
        <v>0.03</v>
      </c>
      <c r="C32" s="20">
        <f>IF(E32=0,0,IF(E32=1,B32,IF(E32=2,B32,IF(E32=3,B32,IF(E32=4,B32,IF(E32=5,B32))))))</f>
        <v>0</v>
      </c>
      <c r="D32" s="4" t="s">
        <v>69</v>
      </c>
      <c r="E32" s="31"/>
      <c r="F32" s="23" t="str">
        <f>IF(E32="","",C32*E32/5)</f>
        <v/>
      </c>
      <c r="G32" s="60"/>
    </row>
    <row r="33" spans="2:7" s="10" customFormat="1" ht="25.5" x14ac:dyDescent="0.25">
      <c r="B33" s="50">
        <v>0.02</v>
      </c>
      <c r="C33" s="20">
        <f>IF(E33=0,0,IF(E33=1,B33,IF(E33=2,B33,IF(E33=3,B33,IF(E33=4,B33,IF(E33=5,B33))))))</f>
        <v>0</v>
      </c>
      <c r="D33" s="4" t="s">
        <v>64</v>
      </c>
      <c r="E33" s="31"/>
      <c r="F33" s="23" t="str">
        <f>IF(E33="","",C33*E33/5)</f>
        <v/>
      </c>
      <c r="G33" s="60"/>
    </row>
    <row r="34" spans="2:7" s="9" customFormat="1" ht="24.95" customHeight="1" x14ac:dyDescent="0.25">
      <c r="B34" s="49">
        <f>SUM(B35:B37)</f>
        <v>0.04</v>
      </c>
      <c r="C34" s="14">
        <f>SUM(C35:C36)</f>
        <v>0</v>
      </c>
      <c r="D34" s="8" t="s">
        <v>5</v>
      </c>
      <c r="E34" s="28"/>
      <c r="F34" s="11" t="str">
        <f>IF(SUM(F35:F36)=0,"",SUM(F35:F36))</f>
        <v/>
      </c>
      <c r="G34" s="59"/>
    </row>
    <row r="35" spans="2:7" s="10" customFormat="1" ht="24.95" customHeight="1" x14ac:dyDescent="0.25">
      <c r="B35" s="50">
        <v>0.01</v>
      </c>
      <c r="C35" s="20">
        <f>IF(E35=0,0,IF(E35=1,B35,IF(E35=2,B35,IF(E35=3,B35,IF(E35=4,B35,IF(E35=5,B35))))))</f>
        <v>0</v>
      </c>
      <c r="D35" s="4" t="s">
        <v>6</v>
      </c>
      <c r="E35" s="30"/>
      <c r="F35" s="23" t="str">
        <f>IF(E35="","",C35*E35/5)</f>
        <v/>
      </c>
      <c r="G35" s="60"/>
    </row>
    <row r="36" spans="2:7" s="10" customFormat="1" ht="38.25" x14ac:dyDescent="0.25">
      <c r="B36" s="50">
        <v>0.03</v>
      </c>
      <c r="C36" s="20">
        <f>IF(E36=0,0,IF(E36=1,B36,IF(E36=2,B36,IF(E36=3,B36,IF(E36=4,B36,IF(E36=5,B36))))))</f>
        <v>0</v>
      </c>
      <c r="D36" s="4" t="s">
        <v>78</v>
      </c>
      <c r="E36" s="31"/>
      <c r="F36" s="23" t="str">
        <f>IF(E36="","",C36*E36/5)</f>
        <v/>
      </c>
      <c r="G36" s="60"/>
    </row>
    <row r="37" spans="2:7" s="10" customFormat="1" ht="25.5" x14ac:dyDescent="0.25">
      <c r="B37" s="50"/>
      <c r="C37" s="20"/>
      <c r="D37" s="4" t="s">
        <v>65</v>
      </c>
      <c r="E37" s="31" t="s">
        <v>37</v>
      </c>
      <c r="F37" s="23"/>
      <c r="G37" s="60"/>
    </row>
    <row r="38" spans="2:7" ht="24.95" customHeight="1" x14ac:dyDescent="0.2">
      <c r="B38" s="48">
        <f>B39+B41</f>
        <v>0.06</v>
      </c>
      <c r="C38" s="13">
        <f>C39+C41</f>
        <v>0</v>
      </c>
      <c r="D38" s="6" t="s">
        <v>44</v>
      </c>
      <c r="E38" s="27" t="str">
        <f>IF(C38=0,"",(F38/C38)/0.2)</f>
        <v/>
      </c>
      <c r="F38" s="22" t="str">
        <f>IF(SUM(F39)+SUM(F41)=0,"",SUM(F39)+SUM(F41))</f>
        <v/>
      </c>
      <c r="G38" s="43"/>
    </row>
    <row r="39" spans="2:7" s="9" customFormat="1" ht="24.95" customHeight="1" x14ac:dyDescent="0.25">
      <c r="B39" s="49">
        <f>B40</f>
        <v>0.03</v>
      </c>
      <c r="C39" s="14">
        <f>C40</f>
        <v>0</v>
      </c>
      <c r="D39" s="8" t="s">
        <v>45</v>
      </c>
      <c r="E39" s="28" t="str">
        <f>IF(C39=0,"",(F39/C39)/0.2)</f>
        <v/>
      </c>
      <c r="F39" s="11" t="str">
        <f>IF(SUM(F40)=0,"",SUM(F40))</f>
        <v/>
      </c>
      <c r="G39" s="47"/>
    </row>
    <row r="40" spans="2:7" s="10" customFormat="1" ht="24.95" customHeight="1" x14ac:dyDescent="0.25">
      <c r="B40" s="50">
        <v>0.03</v>
      </c>
      <c r="C40" s="20">
        <f>IF(E40=0,0,IF(E40=1,B40,IF(E40=2,B40,IF(E40=3,B40,IF(E40=4,B40,IF(E40=5,B40))))))</f>
        <v>0</v>
      </c>
      <c r="D40" s="4" t="s">
        <v>70</v>
      </c>
      <c r="E40" s="29"/>
      <c r="F40" s="23" t="str">
        <f>IF(E40="","",C40*E40/5)</f>
        <v/>
      </c>
      <c r="G40" s="25"/>
    </row>
    <row r="41" spans="2:7" s="9" customFormat="1" ht="24.95" customHeight="1" x14ac:dyDescent="0.25">
      <c r="B41" s="49">
        <f>B42</f>
        <v>0.03</v>
      </c>
      <c r="C41" s="14">
        <f>C42</f>
        <v>0</v>
      </c>
      <c r="D41" s="8" t="s">
        <v>46</v>
      </c>
      <c r="E41" s="28" t="str">
        <f>IF(C41=0,"",(F41/C41)/0.2)</f>
        <v/>
      </c>
      <c r="F41" s="11" t="str">
        <f>IF(SUM(F42)=0,"",SUM(F42))</f>
        <v/>
      </c>
      <c r="G41" s="47"/>
    </row>
    <row r="42" spans="2:7" s="10" customFormat="1" ht="35.25" customHeight="1" x14ac:dyDescent="0.25">
      <c r="B42" s="50">
        <v>0.03</v>
      </c>
      <c r="C42" s="20">
        <f>IF(E42=0,0,IF(E42=1,B42,IF(E42=2,B42,IF(E42=3,B42,IF(E42=4,B42,IF(E42=5,B42))))))</f>
        <v>0</v>
      </c>
      <c r="D42" s="4" t="s">
        <v>71</v>
      </c>
      <c r="E42" s="30"/>
      <c r="F42" s="23" t="str">
        <f>IF(E42="","",C42*E42/5)</f>
        <v/>
      </c>
      <c r="G42" s="25"/>
    </row>
    <row r="43" spans="2:7" s="10" customFormat="1" ht="35.25" customHeight="1" x14ac:dyDescent="0.25">
      <c r="B43" s="48">
        <f>B44</f>
        <v>0.11</v>
      </c>
      <c r="C43" s="13">
        <f>C44</f>
        <v>0</v>
      </c>
      <c r="D43" s="6" t="s">
        <v>7</v>
      </c>
      <c r="E43" s="27" t="str">
        <f>IF(C43=0,"",(F43/C43)/0.2)</f>
        <v/>
      </c>
      <c r="F43" s="22" t="str">
        <f>IF(SUM(F44)=0,"",SUM(F44))</f>
        <v/>
      </c>
      <c r="G43" s="43"/>
    </row>
    <row r="44" spans="2:7" s="9" customFormat="1" ht="24.95" customHeight="1" x14ac:dyDescent="0.25">
      <c r="B44" s="51">
        <f>SUM(B45:B47)</f>
        <v>0.11</v>
      </c>
      <c r="C44" s="11">
        <f>SUM(C45:C47)</f>
        <v>0</v>
      </c>
      <c r="D44" s="8" t="s">
        <v>47</v>
      </c>
      <c r="E44" s="28" t="str">
        <f>IF(C44=0,"",(F44/C44)/0.2)</f>
        <v/>
      </c>
      <c r="F44" s="11" t="str">
        <f>IF(SUM(F45:F47)=0,"",SUM(F45:F47))</f>
        <v/>
      </c>
      <c r="G44" s="47"/>
    </row>
    <row r="45" spans="2:7" s="10" customFormat="1" ht="24.95" customHeight="1" x14ac:dyDescent="0.25">
      <c r="B45" s="50">
        <v>0.05</v>
      </c>
      <c r="C45" s="20">
        <f>IF(E45=0,0,IF(E45=1,B45,IF(E45=2,B45,IF(E45=3,B45,IF(E45=4,B45,IF(E45=5,B45))))))</f>
        <v>0</v>
      </c>
      <c r="D45" s="4" t="s">
        <v>48</v>
      </c>
      <c r="E45" s="30"/>
      <c r="F45" s="23" t="str">
        <f>IF(E45="","",C45*E45/5)</f>
        <v/>
      </c>
      <c r="G45" s="25"/>
    </row>
    <row r="46" spans="2:7" s="10" customFormat="1" ht="24.95" customHeight="1" x14ac:dyDescent="0.25">
      <c r="B46" s="50">
        <v>0.03</v>
      </c>
      <c r="C46" s="20">
        <f>IF(E46=0,0,IF(E46=1,B46,IF(E46=2,B46,IF(E46=3,B46,IF(E46=4,B46,IF(E46=5,B46))))))</f>
        <v>0</v>
      </c>
      <c r="D46" s="4" t="s">
        <v>49</v>
      </c>
      <c r="E46" s="31"/>
      <c r="F46" s="23" t="str">
        <f>IF(E46="","",C46*E46/5)</f>
        <v/>
      </c>
      <c r="G46" s="25"/>
    </row>
    <row r="47" spans="2:7" s="10" customFormat="1" ht="24.95" customHeight="1" x14ac:dyDescent="0.25">
      <c r="B47" s="50">
        <v>0.03</v>
      </c>
      <c r="C47" s="20">
        <f>IF(E47=0,0,IF(E47=1,B47,IF(E47=2,B47,IF(E47=3,B47,IF(E47=4,B47,IF(E47=5,B47))))))</f>
        <v>0</v>
      </c>
      <c r="D47" s="4" t="s">
        <v>50</v>
      </c>
      <c r="E47" s="31"/>
      <c r="F47" s="23" t="str">
        <f>IF(E47="","",C47*E47/5)</f>
        <v/>
      </c>
      <c r="G47" s="25"/>
    </row>
    <row r="48" spans="2:7" ht="24.95" customHeight="1" x14ac:dyDescent="0.2">
      <c r="B48" s="48">
        <f>B49</f>
        <v>7.0000000000000007E-2</v>
      </c>
      <c r="C48" s="13">
        <f>C49</f>
        <v>0</v>
      </c>
      <c r="D48" s="7" t="s">
        <v>8</v>
      </c>
      <c r="E48" s="27" t="str">
        <f>IF(C48=0,"",(F48/C48)/0.2)</f>
        <v/>
      </c>
      <c r="F48" s="22" t="str">
        <f>IF(SUM(F49)=0,"",SUM(F49))</f>
        <v/>
      </c>
      <c r="G48" s="44"/>
    </row>
    <row r="49" spans="2:7" s="9" customFormat="1" ht="24.95" customHeight="1" x14ac:dyDescent="0.25">
      <c r="B49" s="49">
        <f>B50+B51</f>
        <v>7.0000000000000007E-2</v>
      </c>
      <c r="C49" s="14">
        <f>C50+C51</f>
        <v>0</v>
      </c>
      <c r="D49" s="8" t="s">
        <v>54</v>
      </c>
      <c r="E49" s="28" t="str">
        <f>IF(C49=0,"",(F49/C49)/0.2)</f>
        <v/>
      </c>
      <c r="F49" s="11" t="str">
        <f>IF(SUM(F50:F51)=0,"",SUM(F50:F51))</f>
        <v/>
      </c>
      <c r="G49" s="47"/>
    </row>
    <row r="50" spans="2:7" s="10" customFormat="1" ht="24.95" customHeight="1" x14ac:dyDescent="0.25">
      <c r="B50" s="50">
        <v>0.05</v>
      </c>
      <c r="C50" s="20">
        <f>IF(E50=0,0,IF(E50=1,B50,IF(E50=2,B50,IF(E50=3,B50,IF(E50=4,B50,IF(E50=5,B50))))))</f>
        <v>0</v>
      </c>
      <c r="D50" s="4" t="s">
        <v>51</v>
      </c>
      <c r="E50" s="32"/>
      <c r="F50" s="23" t="str">
        <f>IF(E50="","",C50*E50/5)</f>
        <v/>
      </c>
      <c r="G50" s="25"/>
    </row>
    <row r="51" spans="2:7" s="10" customFormat="1" ht="24.95" customHeight="1" x14ac:dyDescent="0.25">
      <c r="B51" s="50">
        <v>0.02</v>
      </c>
      <c r="C51" s="20">
        <f>IF(E51=0,0,IF(E51=1,B51,IF(E51=2,B51,IF(E51=3,B51,IF(E51=4,B51,IF(E51=5,B51))))))</f>
        <v>0</v>
      </c>
      <c r="D51" s="4" t="s">
        <v>55</v>
      </c>
      <c r="E51" s="32"/>
      <c r="F51" s="23" t="str">
        <f>IF(E51="","",C51*E51/5)</f>
        <v/>
      </c>
      <c r="G51" s="25"/>
    </row>
    <row r="52" spans="2:7" ht="24.95" customHeight="1" x14ac:dyDescent="0.2">
      <c r="B52" s="48">
        <f>B53</f>
        <v>0.27</v>
      </c>
      <c r="C52" s="13">
        <f>C53</f>
        <v>0</v>
      </c>
      <c r="D52" s="7" t="s">
        <v>22</v>
      </c>
      <c r="E52" s="27" t="str">
        <f>IF(C52=0,"",(F52/C52)/0.2)</f>
        <v/>
      </c>
      <c r="F52" s="22" t="str">
        <f>IF(SUM(F53)=0,"",SUM(F53))</f>
        <v/>
      </c>
      <c r="G52" s="43"/>
    </row>
    <row r="53" spans="2:7" s="9" customFormat="1" ht="24.95" customHeight="1" x14ac:dyDescent="0.25">
      <c r="B53" s="51">
        <f>SUM(B54:B60)</f>
        <v>0.27</v>
      </c>
      <c r="C53" s="11">
        <f>SUM(C54:C60)</f>
        <v>0</v>
      </c>
      <c r="D53" s="8" t="s">
        <v>9</v>
      </c>
      <c r="E53" s="28" t="str">
        <f>IF(C53=0,"",(F53/C53)/0.2)</f>
        <v/>
      </c>
      <c r="F53" s="11" t="str">
        <f>IF(SUM(F54:F60)=0,"",SUM(F54:F60))</f>
        <v/>
      </c>
      <c r="G53" s="47"/>
    </row>
    <row r="54" spans="2:7" s="10" customFormat="1" ht="24.95" customHeight="1" x14ac:dyDescent="0.25">
      <c r="B54" s="50">
        <v>0.01</v>
      </c>
      <c r="C54" s="20">
        <f t="shared" ref="C54:C59" si="0">IF(E54=0,0,IF(E54=1,B54,IF(E54=2,B54,IF(E54=3,B54,IF(E54=4,B54,IF(E54=5,B54))))))</f>
        <v>0</v>
      </c>
      <c r="D54" s="4" t="s">
        <v>10</v>
      </c>
      <c r="E54" s="30"/>
      <c r="F54" s="23" t="str">
        <f t="shared" ref="F54:F59" si="1">IF(E54="","",C54*E54/5)</f>
        <v/>
      </c>
      <c r="G54" s="60"/>
    </row>
    <row r="55" spans="2:7" s="10" customFormat="1" ht="24.95" customHeight="1" x14ac:dyDescent="0.25">
      <c r="B55" s="50">
        <v>0.05</v>
      </c>
      <c r="C55" s="20">
        <f t="shared" si="0"/>
        <v>0</v>
      </c>
      <c r="D55" s="4" t="s">
        <v>72</v>
      </c>
      <c r="E55" s="31"/>
      <c r="F55" s="23" t="str">
        <f t="shared" si="1"/>
        <v/>
      </c>
      <c r="G55" s="60"/>
    </row>
    <row r="56" spans="2:7" s="10" customFormat="1" ht="24.95" customHeight="1" x14ac:dyDescent="0.25">
      <c r="B56" s="50">
        <v>0.05</v>
      </c>
      <c r="C56" s="20">
        <f t="shared" si="0"/>
        <v>0</v>
      </c>
      <c r="D56" s="4" t="s">
        <v>73</v>
      </c>
      <c r="E56" s="31"/>
      <c r="F56" s="23" t="str">
        <f t="shared" si="1"/>
        <v/>
      </c>
      <c r="G56" s="60"/>
    </row>
    <row r="57" spans="2:7" s="10" customFormat="1" ht="24.95" customHeight="1" x14ac:dyDescent="0.25">
      <c r="B57" s="50">
        <v>0.04</v>
      </c>
      <c r="C57" s="20">
        <f t="shared" si="0"/>
        <v>0</v>
      </c>
      <c r="D57" s="4" t="s">
        <v>74</v>
      </c>
      <c r="E57" s="31"/>
      <c r="F57" s="23" t="str">
        <f t="shared" si="1"/>
        <v/>
      </c>
      <c r="G57" s="60"/>
    </row>
    <row r="58" spans="2:7" s="10" customFormat="1" ht="24.95" customHeight="1" x14ac:dyDescent="0.25">
      <c r="B58" s="50">
        <v>0.05</v>
      </c>
      <c r="C58" s="20">
        <f t="shared" si="0"/>
        <v>0</v>
      </c>
      <c r="D58" s="4" t="s">
        <v>75</v>
      </c>
      <c r="E58" s="31"/>
      <c r="F58" s="23" t="str">
        <f t="shared" si="1"/>
        <v/>
      </c>
      <c r="G58" s="60"/>
    </row>
    <row r="59" spans="2:7" s="10" customFormat="1" ht="24.95" customHeight="1" x14ac:dyDescent="0.25">
      <c r="B59" s="50">
        <v>0.05</v>
      </c>
      <c r="C59" s="20">
        <f t="shared" si="0"/>
        <v>0</v>
      </c>
      <c r="D59" s="4" t="s">
        <v>76</v>
      </c>
      <c r="E59" s="31"/>
      <c r="F59" s="23" t="str">
        <f t="shared" si="1"/>
        <v/>
      </c>
      <c r="G59" s="60"/>
    </row>
    <row r="60" spans="2:7" s="10" customFormat="1" ht="24.95" customHeight="1" x14ac:dyDescent="0.25">
      <c r="B60" s="50">
        <v>0.02</v>
      </c>
      <c r="C60" s="20">
        <f t="shared" ref="C60" si="2">IF(E60=0,0,IF(E60=1,B60,IF(E60=2,B60,IF(E60=3,B60,IF(E60=4,B60,IF(E60=5,B60))))))</f>
        <v>0</v>
      </c>
      <c r="D60" s="4" t="s">
        <v>77</v>
      </c>
      <c r="E60" s="31"/>
      <c r="F60" s="23" t="str">
        <f t="shared" ref="F60" si="3">IF(E60="","",C60*E60/5)</f>
        <v/>
      </c>
      <c r="G60" s="25"/>
    </row>
    <row r="61" spans="2:7" ht="24.95" customHeight="1" x14ac:dyDescent="0.2">
      <c r="B61" s="48">
        <f>B62+B64+B66+B68+B70</f>
        <v>0.1</v>
      </c>
      <c r="C61" s="13">
        <f>C62+C64+C66+C68+C70</f>
        <v>0</v>
      </c>
      <c r="D61" s="6" t="s">
        <v>11</v>
      </c>
      <c r="E61" s="27" t="str">
        <f>IF(C61=0,"",(F61/C61)/0.2)</f>
        <v/>
      </c>
      <c r="F61" s="22" t="str">
        <f>IF(SUM(F62)+SUM(F64)+SUM(F66)+SUM(F68)+SUM(F70)=0,"",SUM(F62)+SUM(F64)+SUM(F66)+SUM(F68)+SUM(F70))</f>
        <v/>
      </c>
      <c r="G61" s="43"/>
    </row>
    <row r="62" spans="2:7" s="9" customFormat="1" ht="24.95" customHeight="1" x14ac:dyDescent="0.25">
      <c r="B62" s="49">
        <f>B63</f>
        <v>0.02</v>
      </c>
      <c r="C62" s="14">
        <f>C63</f>
        <v>0</v>
      </c>
      <c r="D62" s="8" t="s">
        <v>12</v>
      </c>
      <c r="E62" s="28" t="str">
        <f>IF(C62=0,"",(F62/C62)/0.2)</f>
        <v/>
      </c>
      <c r="F62" s="11" t="str">
        <f>IF(SUM(F63)=0,"",SUM(F63))</f>
        <v/>
      </c>
      <c r="G62" s="47"/>
    </row>
    <row r="63" spans="2:7" s="10" customFormat="1" ht="24.95" customHeight="1" x14ac:dyDescent="0.25">
      <c r="B63" s="50">
        <v>0.02</v>
      </c>
      <c r="C63" s="20">
        <f>IF(E63=0,0,IF(E63=1,B63,IF(E63=2,B63,IF(E63=3,B63,IF(E63=4,B63,IF(E63=5,B63))))))</f>
        <v>0</v>
      </c>
      <c r="D63" s="4" t="s">
        <v>13</v>
      </c>
      <c r="E63" s="29"/>
      <c r="F63" s="23" t="str">
        <f>IF(E63="","",C63*E63/5)</f>
        <v/>
      </c>
      <c r="G63" s="25"/>
    </row>
    <row r="64" spans="2:7" s="9" customFormat="1" ht="24.95" customHeight="1" x14ac:dyDescent="0.25">
      <c r="B64" s="49">
        <f>B65</f>
        <v>0.02</v>
      </c>
      <c r="C64" s="14">
        <f>C65</f>
        <v>0</v>
      </c>
      <c r="D64" s="8" t="s">
        <v>19</v>
      </c>
      <c r="E64" s="28" t="str">
        <f>IF(C64=0,"",(F64/C64)/0.2)</f>
        <v/>
      </c>
      <c r="F64" s="11" t="str">
        <f>IF(SUM(F65)=0,"",SUM(F65))</f>
        <v/>
      </c>
      <c r="G64" s="47"/>
    </row>
    <row r="65" spans="2:7" s="10" customFormat="1" ht="24.95" customHeight="1" x14ac:dyDescent="0.25">
      <c r="B65" s="50">
        <v>0.02</v>
      </c>
      <c r="C65" s="20">
        <f>IF(E65=0,0,IF(E65=1,B65,IF(E65=2,B65,IF(E65=3,B65,IF(E65=4,B65,IF(E65=5,B65))))))</f>
        <v>0</v>
      </c>
      <c r="D65" s="4" t="s">
        <v>14</v>
      </c>
      <c r="E65" s="29"/>
      <c r="F65" s="23" t="str">
        <f>IF(E65="","",C65*E65/5)</f>
        <v/>
      </c>
      <c r="G65" s="25"/>
    </row>
    <row r="66" spans="2:7" s="9" customFormat="1" ht="24.95" customHeight="1" x14ac:dyDescent="0.25">
      <c r="B66" s="49">
        <f>B67</f>
        <v>0.02</v>
      </c>
      <c r="C66" s="14">
        <f>C67</f>
        <v>0</v>
      </c>
      <c r="D66" s="8" t="s">
        <v>17</v>
      </c>
      <c r="E66" s="28" t="str">
        <f>IF(C66=0,"",(F66/C66)/0.2)</f>
        <v/>
      </c>
      <c r="F66" s="11" t="str">
        <f>IF(SUM(F67)=0,"",SUM(F67))</f>
        <v/>
      </c>
      <c r="G66" s="47"/>
    </row>
    <row r="67" spans="2:7" s="10" customFormat="1" ht="24.95" customHeight="1" x14ac:dyDescent="0.25">
      <c r="B67" s="50">
        <v>0.02</v>
      </c>
      <c r="C67" s="20">
        <f>IF(E67=0,0,IF(E67=1,B67,IF(E67=2,B67,IF(E67=3,B67,IF(E67=4,B67,IF(E67=5,B67))))))</f>
        <v>0</v>
      </c>
      <c r="D67" s="4" t="s">
        <v>15</v>
      </c>
      <c r="E67" s="29"/>
      <c r="F67" s="23" t="str">
        <f>IF(E67="","",C67*E67/5)</f>
        <v/>
      </c>
      <c r="G67" s="25"/>
    </row>
    <row r="68" spans="2:7" s="9" customFormat="1" ht="24.95" customHeight="1" x14ac:dyDescent="0.25">
      <c r="B68" s="49">
        <f>B69</f>
        <v>0.02</v>
      </c>
      <c r="C68" s="14">
        <f>C69</f>
        <v>0</v>
      </c>
      <c r="D68" s="8" t="s">
        <v>20</v>
      </c>
      <c r="E68" s="28" t="str">
        <f>IF(C68=0,"",(F68/C68)/0.2)</f>
        <v/>
      </c>
      <c r="F68" s="11" t="str">
        <f>IF(SUM(F69)=0,"",SUM(F69))</f>
        <v/>
      </c>
      <c r="G68" s="47"/>
    </row>
    <row r="69" spans="2:7" s="10" customFormat="1" ht="24.95" customHeight="1" x14ac:dyDescent="0.25">
      <c r="B69" s="50">
        <v>0.02</v>
      </c>
      <c r="C69" s="20">
        <f>IF(E69=0,0,IF(E69=1,B69,IF(E69=2,B69,IF(E69=3,B69,IF(E69=4,B69,IF(E69=5,B69))))))</f>
        <v>0</v>
      </c>
      <c r="D69" s="4" t="s">
        <v>16</v>
      </c>
      <c r="E69" s="29"/>
      <c r="F69" s="23" t="str">
        <f>IF(E69="","",C69*E69/5)</f>
        <v/>
      </c>
      <c r="G69" s="25"/>
    </row>
    <row r="70" spans="2:7" s="9" customFormat="1" ht="24.95" customHeight="1" x14ac:dyDescent="0.25">
      <c r="B70" s="49">
        <f>B71</f>
        <v>0.02</v>
      </c>
      <c r="C70" s="14">
        <f>C71</f>
        <v>0</v>
      </c>
      <c r="D70" s="8" t="s">
        <v>21</v>
      </c>
      <c r="E70" s="28" t="str">
        <f>IF(C70=0,"",(F70/C70)/0.2)</f>
        <v/>
      </c>
      <c r="F70" s="11" t="str">
        <f>IF(SUM(F71)=0,"",SUM(F71))</f>
        <v/>
      </c>
      <c r="G70" s="47"/>
    </row>
    <row r="71" spans="2:7" s="10" customFormat="1" ht="24.95" customHeight="1" thickBot="1" x14ac:dyDescent="0.3">
      <c r="B71" s="52">
        <v>0.02</v>
      </c>
      <c r="C71" s="20">
        <f>IF(E71=0,0,IF(E71=1,B71,IF(E71=2,B71,IF(E71=3,B71,IF(E71=4,B71,IF(E71=5,B71))))))</f>
        <v>0</v>
      </c>
      <c r="D71" s="16" t="s">
        <v>18</v>
      </c>
      <c r="E71" s="33"/>
      <c r="F71" s="23" t="str">
        <f>IF(E71="","",C71*E71/5)</f>
        <v/>
      </c>
      <c r="G71" s="26"/>
    </row>
    <row r="72" spans="2:7" ht="24.95" customHeight="1" thickBot="1" x14ac:dyDescent="0.3">
      <c r="B72" s="53">
        <f>B61+B52+B48+B43+B38+B24+B14</f>
        <v>1.0000000000000002</v>
      </c>
      <c r="C72" s="24">
        <f>C61+C52+C48+C43+C38+C24+C14</f>
        <v>0</v>
      </c>
      <c r="D72" s="46" t="s">
        <v>38</v>
      </c>
      <c r="F72" s="24">
        <f>SUM(F61)+SUM(F52)+SUM(F48)+SUM(F43)+SUM(F38)+SUM(F24)+SUM(F14)</f>
        <v>0</v>
      </c>
    </row>
  </sheetData>
  <sheetProtection selectLockedCells="1"/>
  <customSheetViews>
    <customSheetView guid="{2D8C9892-3581-45C5-BFB9-8ACD40C538B5}" showGridLines="0" fitToPage="1">
      <pane ySplit="7" topLeftCell="A8" activePane="bottomLeft" state="frozen"/>
      <selection pane="bottomLeft" activeCell="D10" sqref="D10"/>
      <pageMargins left="0.7" right="0.7" top="0.75" bottom="0.75" header="0.3" footer="0.3"/>
      <pageSetup paperSize="9" scale="36" fitToHeight="0" orientation="portrait" horizontalDpi="4294967293" verticalDpi="0" r:id="rId1"/>
    </customSheetView>
  </customSheetViews>
  <mergeCells count="7">
    <mergeCell ref="C7:C13"/>
    <mergeCell ref="B7:B13"/>
    <mergeCell ref="F2:F3"/>
    <mergeCell ref="G2:G3"/>
    <mergeCell ref="D9:D13"/>
    <mergeCell ref="F9:F13"/>
    <mergeCell ref="G9:G13"/>
  </mergeCells>
  <pageMargins left="0.70866141732283472" right="0.70866141732283472" top="0.74803149606299213" bottom="0.74803149606299213" header="0.31496062992125984" footer="0.31496062992125984"/>
  <pageSetup paperSize="8" scale="57" fitToHeight="0" orientation="portrait" horizontalDpi="4294967293" verticalDpi="4294967293" r:id="rId2"/>
  <headerFooter>
    <oddFooter>&amp;L&amp;F</oddFooter>
  </headerFooter>
  <drawing r:id="rId3"/>
  <legacyDrawing r:id="rId4"/>
  <controls>
    <mc:AlternateContent xmlns:mc="http://schemas.openxmlformats.org/markup-compatibility/2006">
      <mc:Choice Requires="x14">
        <control shapeId="1025" r:id="rId5" name="CommandButton1">
          <controlPr defaultSize="0" autoLine="0" r:id="rId6">
            <anchor moveWithCells="1">
              <from>
                <xdr:col>6</xdr:col>
                <xdr:colOff>152400</xdr:colOff>
                <xdr:row>8</xdr:row>
                <xdr:rowOff>85725</xdr:rowOff>
              </from>
              <to>
                <xdr:col>6</xdr:col>
                <xdr:colOff>3114675</xdr:colOff>
                <xdr:row>11</xdr:row>
                <xdr:rowOff>104775</xdr:rowOff>
              </to>
            </anchor>
          </controlPr>
        </control>
      </mc:Choice>
      <mc:Fallback>
        <control shapeId="1025" r:id="rId5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SURVEILLANCE FINALE</vt:lpstr>
      <vt:lpstr>'SURVEILLANCE FINALE'!Impression_des_titres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Magconseil</dc:creator>
  <cp:lastModifiedBy>cuccodoros</cp:lastModifiedBy>
  <cp:lastPrinted>2020-11-17T16:33:14Z</cp:lastPrinted>
  <dcterms:created xsi:type="dcterms:W3CDTF">2016-11-17T09:18:07Z</dcterms:created>
  <dcterms:modified xsi:type="dcterms:W3CDTF">2020-11-17T16:33:20Z</dcterms:modified>
</cp:coreProperties>
</file>