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 codeName="{51196F13-6AD0-C1B8-E2B4-A1F9AE17003E}"/>
  <workbookPr codeName="ThisWorkbook"/>
  <mc:AlternateContent xmlns:mc="http://schemas.openxmlformats.org/markup-compatibility/2006">
    <mc:Choice Requires="x15">
      <x15ac:absPath xmlns:x15ac="http://schemas.microsoft.com/office/spreadsheetml/2010/11/ac" url="F:\10.3 Mandats\2020-Màj Canevas_OSites\"/>
    </mc:Choice>
  </mc:AlternateContent>
  <bookViews>
    <workbookView xWindow="0" yWindow="0" windowWidth="28800" windowHeight="13740"/>
  </bookViews>
  <sheets>
    <sheet name="PROJET D'ASSAINISSEMENT" sheetId="1" r:id="rId1"/>
  </sheets>
  <definedNames>
    <definedName name="_xlnm.Print_Titles" localSheetId="0">'PROJET D''ASSAINISSEMENT'!$1:$13</definedName>
  </definedNames>
  <calcPr calcId="162913"/>
  <customWorkbookViews>
    <customWorkbookView name="vagassiz - Affichage personnalisé" guid="{2D8C9892-3581-45C5-BFB9-8ACD40C538B5}" mergeInterval="0" personalView="1" maximized="1" xWindow="-8" yWindow="-8" windowWidth="1936" windowHeight="1056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9" i="1" l="1"/>
  <c r="B83" i="1"/>
  <c r="C119" i="1" l="1"/>
  <c r="F119" i="1"/>
  <c r="C108" i="1"/>
  <c r="F108" i="1" s="1"/>
  <c r="C91" i="1"/>
  <c r="F91" i="1" s="1"/>
  <c r="C82" i="1"/>
  <c r="F82" i="1" s="1"/>
  <c r="F81" i="1" s="1"/>
  <c r="B81" i="1"/>
  <c r="C80" i="1"/>
  <c r="C79" i="1" s="1"/>
  <c r="B79" i="1"/>
  <c r="C78" i="1"/>
  <c r="F78" i="1" s="1"/>
  <c r="C77" i="1"/>
  <c r="F77" i="1" s="1"/>
  <c r="C76" i="1"/>
  <c r="F76" i="1" s="1"/>
  <c r="C74" i="1"/>
  <c r="F74" i="1" s="1"/>
  <c r="C73" i="1"/>
  <c r="F73" i="1" s="1"/>
  <c r="C72" i="1"/>
  <c r="B71" i="1"/>
  <c r="C70" i="1"/>
  <c r="F70" i="1" s="1"/>
  <c r="C69" i="1"/>
  <c r="B68" i="1"/>
  <c r="B65" i="1"/>
  <c r="C66" i="1"/>
  <c r="F66" i="1" s="1"/>
  <c r="F65" i="1" s="1"/>
  <c r="B61" i="1"/>
  <c r="C63" i="1"/>
  <c r="F63" i="1" s="1"/>
  <c r="B18" i="1"/>
  <c r="B67" i="1" l="1"/>
  <c r="B57" i="1"/>
  <c r="C65" i="1"/>
  <c r="C81" i="1"/>
  <c r="E81" i="1" s="1"/>
  <c r="F80" i="1"/>
  <c r="F79" i="1" s="1"/>
  <c r="C71" i="1"/>
  <c r="F72" i="1"/>
  <c r="F71" i="1" s="1"/>
  <c r="C68" i="1"/>
  <c r="F69" i="1"/>
  <c r="F68" i="1" s="1"/>
  <c r="B15" i="1"/>
  <c r="C17" i="1"/>
  <c r="F17" i="1" s="1"/>
  <c r="C16" i="1"/>
  <c r="C67" i="1" l="1"/>
  <c r="E79" i="1"/>
  <c r="F67" i="1"/>
  <c r="E67" i="1" s="1"/>
  <c r="C15" i="1"/>
  <c r="F16" i="1"/>
  <c r="F15" i="1" l="1"/>
  <c r="E15" i="1" l="1"/>
  <c r="C131" i="1" l="1"/>
  <c r="F131" i="1" s="1"/>
  <c r="F130" i="1" s="1"/>
  <c r="C129" i="1"/>
  <c r="F129" i="1" s="1"/>
  <c r="F128" i="1" s="1"/>
  <c r="C123" i="1"/>
  <c r="F123" i="1" s="1"/>
  <c r="F122" i="1" s="1"/>
  <c r="C127" i="1"/>
  <c r="F127" i="1" s="1"/>
  <c r="F126" i="1" s="1"/>
  <c r="C125" i="1"/>
  <c r="F125" i="1" s="1"/>
  <c r="F124" i="1" s="1"/>
  <c r="C120" i="1"/>
  <c r="F120" i="1" s="1"/>
  <c r="C118" i="1"/>
  <c r="F118" i="1" s="1"/>
  <c r="C117" i="1"/>
  <c r="F117" i="1" s="1"/>
  <c r="C116" i="1"/>
  <c r="F116" i="1" s="1"/>
  <c r="C114" i="1"/>
  <c r="F114" i="1" s="1"/>
  <c r="C113" i="1"/>
  <c r="F113" i="1" s="1"/>
  <c r="C112" i="1"/>
  <c r="F112" i="1" s="1"/>
  <c r="C111" i="1"/>
  <c r="F111" i="1" s="1"/>
  <c r="C110" i="1"/>
  <c r="F110" i="1" s="1"/>
  <c r="C109" i="1"/>
  <c r="F109" i="1" s="1"/>
  <c r="C107" i="1"/>
  <c r="F107" i="1" s="1"/>
  <c r="C106" i="1"/>
  <c r="F106" i="1" s="1"/>
  <c r="C102" i="1"/>
  <c r="F102" i="1" s="1"/>
  <c r="F101" i="1" s="1"/>
  <c r="C100" i="1"/>
  <c r="F100" i="1" s="1"/>
  <c r="F99" i="1" s="1"/>
  <c r="C98" i="1"/>
  <c r="F98" i="1" s="1"/>
  <c r="C97" i="1"/>
  <c r="C94" i="1"/>
  <c r="F94" i="1" s="1"/>
  <c r="F93" i="1" s="1"/>
  <c r="C92" i="1"/>
  <c r="F92" i="1" s="1"/>
  <c r="C90" i="1"/>
  <c r="C88" i="1"/>
  <c r="F88" i="1" s="1"/>
  <c r="F87" i="1" s="1"/>
  <c r="C86" i="1"/>
  <c r="F86" i="1" s="1"/>
  <c r="C85" i="1"/>
  <c r="F85" i="1" s="1"/>
  <c r="C64" i="1"/>
  <c r="F64" i="1" s="1"/>
  <c r="C62" i="1"/>
  <c r="C60" i="1"/>
  <c r="F60" i="1" s="1"/>
  <c r="C59" i="1"/>
  <c r="F59" i="1" s="1"/>
  <c r="C56" i="1"/>
  <c r="F56" i="1" s="1"/>
  <c r="C55" i="1"/>
  <c r="F55" i="1" s="1"/>
  <c r="C54" i="1"/>
  <c r="F54" i="1" s="1"/>
  <c r="C51" i="1"/>
  <c r="F51" i="1" s="1"/>
  <c r="C50" i="1"/>
  <c r="F50" i="1" s="1"/>
  <c r="C48" i="1"/>
  <c r="F48" i="1" s="1"/>
  <c r="C47" i="1"/>
  <c r="F47" i="1" s="1"/>
  <c r="C45" i="1"/>
  <c r="F45" i="1" s="1"/>
  <c r="F44" i="1" s="1"/>
  <c r="C42" i="1"/>
  <c r="F42" i="1" s="1"/>
  <c r="C41" i="1"/>
  <c r="F41" i="1" s="1"/>
  <c r="C40" i="1"/>
  <c r="F40" i="1" s="1"/>
  <c r="C38" i="1"/>
  <c r="F38" i="1" s="1"/>
  <c r="F37" i="1" s="1"/>
  <c r="C35" i="1"/>
  <c r="F35" i="1" s="1"/>
  <c r="C34" i="1"/>
  <c r="F34" i="1" s="1"/>
  <c r="C33" i="1"/>
  <c r="F33" i="1" s="1"/>
  <c r="C31" i="1"/>
  <c r="F31" i="1" s="1"/>
  <c r="F30" i="1" s="1"/>
  <c r="C29" i="1"/>
  <c r="F29" i="1" s="1"/>
  <c r="F28" i="1" s="1"/>
  <c r="C27" i="1"/>
  <c r="F27" i="1" s="1"/>
  <c r="C26" i="1"/>
  <c r="F26" i="1" s="1"/>
  <c r="C25" i="1"/>
  <c r="F25" i="1" s="1"/>
  <c r="C24" i="1"/>
  <c r="F24" i="1" s="1"/>
  <c r="C21" i="1"/>
  <c r="F21" i="1" s="1"/>
  <c r="C20" i="1"/>
  <c r="F90" i="1" l="1"/>
  <c r="C89" i="1"/>
  <c r="F62" i="1"/>
  <c r="F61" i="1" s="1"/>
  <c r="C61" i="1"/>
  <c r="F20" i="1"/>
  <c r="F18" i="1" s="1"/>
  <c r="F14" i="1" s="1"/>
  <c r="C18" i="1"/>
  <c r="F97" i="1"/>
  <c r="F96" i="1" s="1"/>
  <c r="F95" i="1" s="1"/>
  <c r="F84" i="1"/>
  <c r="F49" i="1"/>
  <c r="F46" i="1"/>
  <c r="F115" i="1"/>
  <c r="F105" i="1"/>
  <c r="F89" i="1"/>
  <c r="F58" i="1"/>
  <c r="F53" i="1"/>
  <c r="F52" i="1" s="1"/>
  <c r="F39" i="1"/>
  <c r="F36" i="1" s="1"/>
  <c r="F32" i="1"/>
  <c r="F23" i="1"/>
  <c r="F121" i="1"/>
  <c r="F83" i="1" l="1"/>
  <c r="F57" i="1"/>
  <c r="F43" i="1"/>
  <c r="F104" i="1"/>
  <c r="F22" i="1"/>
  <c r="F132" i="1" l="1"/>
  <c r="B130" i="1"/>
  <c r="B14" i="1"/>
  <c r="B23" i="1"/>
  <c r="B28" i="1"/>
  <c r="B30" i="1"/>
  <c r="B32" i="1"/>
  <c r="B37" i="1"/>
  <c r="B39" i="1"/>
  <c r="B44" i="1"/>
  <c r="B46" i="1"/>
  <c r="B49" i="1"/>
  <c r="B53" i="1"/>
  <c r="B52" i="1" s="1"/>
  <c r="B58" i="1"/>
  <c r="B84" i="1"/>
  <c r="B87" i="1"/>
  <c r="B93" i="1"/>
  <c r="B96" i="1"/>
  <c r="B99" i="1"/>
  <c r="B101" i="1"/>
  <c r="B105" i="1"/>
  <c r="B115" i="1"/>
  <c r="B122" i="1"/>
  <c r="B124" i="1"/>
  <c r="B126" i="1"/>
  <c r="B128" i="1"/>
  <c r="B43" i="1" l="1"/>
  <c r="B95" i="1"/>
  <c r="B104" i="1"/>
  <c r="B36" i="1"/>
  <c r="B121" i="1"/>
  <c r="B22" i="1"/>
  <c r="C44" i="1"/>
  <c r="B132" i="1" l="1"/>
  <c r="C105" i="1"/>
  <c r="C115" i="1"/>
  <c r="C101" i="1"/>
  <c r="C99" i="1"/>
  <c r="C96" i="1"/>
  <c r="E96" i="1" s="1"/>
  <c r="C95" i="1" l="1"/>
  <c r="E89" i="1"/>
  <c r="C84" i="1"/>
  <c r="C93" i="1"/>
  <c r="C58" i="1"/>
  <c r="E61" i="1"/>
  <c r="C28" i="1"/>
  <c r="E28" i="1" s="1"/>
  <c r="C30" i="1"/>
  <c r="C32" i="1"/>
  <c r="C39" i="1"/>
  <c r="C46" i="1"/>
  <c r="C49" i="1"/>
  <c r="E49" i="1" s="1"/>
  <c r="C53" i="1"/>
  <c r="C23" i="1"/>
  <c r="E84" i="1" l="1"/>
  <c r="E58" i="1"/>
  <c r="C57" i="1"/>
  <c r="C43" i="1"/>
  <c r="C14" i="1"/>
  <c r="C52" i="1"/>
  <c r="E52" i="1" s="1"/>
  <c r="E43" i="1"/>
  <c r="C22" i="1"/>
  <c r="E22" i="1" s="1"/>
  <c r="C87" i="1"/>
  <c r="C83" i="1" s="1"/>
  <c r="E14" i="1" l="1"/>
  <c r="C130" i="1"/>
  <c r="C128" i="1"/>
  <c r="C126" i="1"/>
  <c r="E126" i="1" s="1"/>
  <c r="C124" i="1"/>
  <c r="C122" i="1"/>
  <c r="C37" i="1"/>
  <c r="C36" i="1" l="1"/>
  <c r="E36" i="1" s="1"/>
  <c r="C121" i="1"/>
  <c r="C104" i="1"/>
  <c r="E121" i="1" l="1"/>
  <c r="C132" i="1"/>
  <c r="G2" i="1" s="1"/>
</calcChain>
</file>

<file path=xl/sharedStrings.xml><?xml version="1.0" encoding="utf-8"?>
<sst xmlns="http://schemas.openxmlformats.org/spreadsheetml/2006/main" count="141" uniqueCount="138">
  <si>
    <t>INDICATEURS D'EVALUATION</t>
  </si>
  <si>
    <t>Liste des documents utilisés</t>
  </si>
  <si>
    <t>BIENS A PROTEGER</t>
  </si>
  <si>
    <t>ANNEXES DE BASE</t>
  </si>
  <si>
    <t>Annexe 1: Situation géographique générale (1:2'500 ou échelle adaptée)</t>
  </si>
  <si>
    <t>AUTRES ANNEXES</t>
  </si>
  <si>
    <t>AUTRES CRITERES SUPPLEMENTAIRES</t>
  </si>
  <si>
    <t>IMPLICATION DU CHEF DE PROJET</t>
  </si>
  <si>
    <t>Participation et disponibilité du chef de projet</t>
  </si>
  <si>
    <t>Capacité du prestataire de s'adapter à des contraintes spécifiques et à d'éventuelles modifications au cours du projet</t>
  </si>
  <si>
    <t>Rapport rendu dans le délai administratif</t>
  </si>
  <si>
    <t>Devis initial est respecté en terme des objectifs et des coûts</t>
  </si>
  <si>
    <t>RESPECT DU DELAI ADMINISTRATIF</t>
  </si>
  <si>
    <t>Prestataire de service a fait preuve d'une bonne gestion de la communication lors du mandat (proactivité, sens de l'écoute ...)</t>
  </si>
  <si>
    <t>ADAPTABILITE FACE A DES MODIFICATIONS</t>
  </si>
  <si>
    <t>RESPECT DU DEVIS INITIAL</t>
  </si>
  <si>
    <t>COMMUNICATION PENDANT LE MANDAT</t>
  </si>
  <si>
    <t>ANNEXES A FOURNIR</t>
  </si>
  <si>
    <t>Coefficient maximum</t>
  </si>
  <si>
    <t>Notation de l'évaluation</t>
  </si>
  <si>
    <t>COMMENTAIRES</t>
  </si>
  <si>
    <t>Très Insuffisant = 1</t>
  </si>
  <si>
    <t>Insuffisant = 2</t>
  </si>
  <si>
    <t>Passable = 3</t>
  </si>
  <si>
    <t>Bien = 4</t>
  </si>
  <si>
    <t>Très Bien = 5</t>
  </si>
  <si>
    <t>Pour effectuer cette évaluation, veuillez attribuer pour chaque indicateur, une note comprise entre 1 et 5 dans les cases "vertes"</t>
  </si>
  <si>
    <t>Notation obtenue</t>
  </si>
  <si>
    <t>!!! Ne pas modifier cette colonne !!! Calcul automatique</t>
  </si>
  <si>
    <t>Type de rapport</t>
  </si>
  <si>
    <t>Titre du rapport</t>
  </si>
  <si>
    <t>Date du rapport</t>
  </si>
  <si>
    <t>pm</t>
  </si>
  <si>
    <t>GRILLE D'EVALUATION POUR PROJET D'ASSAINISSEMENT</t>
  </si>
  <si>
    <t>CONTEXTE HYDROGEOLOGIQUE ET ENVIRONNEMENTAL</t>
  </si>
  <si>
    <t>INVESTIGATIONS PRECEDENTES, DONNEES A DISPOSITION</t>
  </si>
  <si>
    <t>Résultats de la surveillance mise en place selon art. 13 al.2 lit.b Osites</t>
  </si>
  <si>
    <t>Contrôle de la plausibilité, le cas échéant présentation des lacunes dans l'information</t>
  </si>
  <si>
    <t>CADRE GEOLOGIQUE</t>
  </si>
  <si>
    <t>Description générale du sous-sol, coupes géologiques</t>
  </si>
  <si>
    <t>HYDROLOGIE/HYDROGEOLOGIE</t>
  </si>
  <si>
    <t>Description générale</t>
  </si>
  <si>
    <t>Caractéristiques hydrauliques et piézométrie</t>
  </si>
  <si>
    <t>Autres (relation cours d'eau-nappe, etc.)</t>
  </si>
  <si>
    <t>ETAT DE POLLUTION DES TERRAINS</t>
  </si>
  <si>
    <t>SYNTHESE DE LA POLLUTION DES TERRAINS</t>
  </si>
  <si>
    <t>Description de la pollution, cartes iso-valeurs</t>
  </si>
  <si>
    <t>CATEGORIES DE MATERIAUX</t>
  </si>
  <si>
    <t>Définition des catégories de matériaux en fonction de l'OLED</t>
  </si>
  <si>
    <t>Volumes et masses estimées de polluant par catégories</t>
  </si>
  <si>
    <t>Potentiel de mobilisation vers le(s) bien(s) à protéger, calculs etc.</t>
  </si>
  <si>
    <t>SYNTHESE DES FOYERS DE POLLUTION</t>
  </si>
  <si>
    <t>Synthèse des foyer de pollution à l'origine de la nécessité d'assainir</t>
  </si>
  <si>
    <t>DONNEES RELATIVES A L'AMENAGEMENT FUTUR DU SITE</t>
  </si>
  <si>
    <t>PROCEDURE D'AUTORISATION</t>
  </si>
  <si>
    <t>Détermination de la procédure d'autorisation de construire</t>
  </si>
  <si>
    <t>Evaluation et comparaison des coûts (frais d'assainissement sans projet de construction et coût de la construction sur site non pollué)</t>
  </si>
  <si>
    <t>VARIANTES D'ASSAINISSEMENT</t>
  </si>
  <si>
    <t>IDENTIFICATION DES VARIANTES D'ASSAINISSEMENT</t>
  </si>
  <si>
    <t>VARIANTE OPTIMALE</t>
  </si>
  <si>
    <t>Rapport intermédiaire concernant les variantes d'assainissement et le choix de la variante optimale pour validation par l'autorité compétente</t>
  </si>
  <si>
    <t>Identification des variantes d'assainissement</t>
  </si>
  <si>
    <t>Identification de la variante optimale</t>
  </si>
  <si>
    <t>Description de la variante d'assainissement optimale proposée en détaillant les points de l'art. 17 Osites</t>
  </si>
  <si>
    <t>ORGANISATION</t>
  </si>
  <si>
    <t>ORGANISATION DE PROJET</t>
  </si>
  <si>
    <t>Organigramme des personnes impliquées dans le projet (y c. description de leurs tâches et responsabilités au sein du projet). Comité de pilotage, comité de projet, bureau d'aide à maîtrise d'ouvrage, autorités</t>
  </si>
  <si>
    <t>Procédures d'autorisation</t>
  </si>
  <si>
    <t>CONTRÔLE QUALITE</t>
  </si>
  <si>
    <t>Plan assurance qualité (objectif qualité, organisation de projet, procédures de coordination et de validation, gestion des documents, indicateurs</t>
  </si>
  <si>
    <t>HYGIENE ET SECURITE</t>
  </si>
  <si>
    <t>COÛTS ET DELAIS</t>
  </si>
  <si>
    <t>INFORMATION ET COMMUNICATION</t>
  </si>
  <si>
    <t>Concept d'information et de communication</t>
  </si>
  <si>
    <t>PROJET DEFINITIF D'ASSAINISSEMENT</t>
  </si>
  <si>
    <t>ETUDES COMPLEMENTAIRES</t>
  </si>
  <si>
    <t>Description et justification d'études complémentaires nécessaires</t>
  </si>
  <si>
    <t>Installation de chantier nécessaire</t>
  </si>
  <si>
    <t>Description détaillée des travaux préparatoires</t>
  </si>
  <si>
    <t>Calcul et dimensionnement</t>
  </si>
  <si>
    <t>Plans d'exécution (situation, coupes, détails)</t>
  </si>
  <si>
    <t>Traitement des eaux de chantier</t>
  </si>
  <si>
    <t>Concept du tri des matériaux et des filières de traitement selon OLED (essais, analyses nécessaire, etc.)</t>
  </si>
  <si>
    <t>RECOMMANDATIONS - SUITE DES OPERATIONS</t>
  </si>
  <si>
    <t>RECOMMANDATIONS</t>
  </si>
  <si>
    <t>SUITE DES OPERATIONS</t>
  </si>
  <si>
    <t>CONCLUSIONS DE L'AUTEUR</t>
  </si>
  <si>
    <t>Le cas échéant, proposition de clé de répartition des coûts incluant les possibilités de subventions OTAS</t>
  </si>
  <si>
    <t>Prise de position claire et efficiente de l'auteur du rapport avec impartialité et cohérence</t>
  </si>
  <si>
    <t>Annexe 2: Récapitulation des données existantes sous forme de tableaux</t>
  </si>
  <si>
    <t>Calendrier définitif des travaux et consolidation des coûts estimés de l'assainissement</t>
  </si>
  <si>
    <t>Appel d'offres pour les entreprises (conditions d'appel d'offres, cahier des charges et soumission), évaluation des offres</t>
  </si>
  <si>
    <t>Annexe 12: Autres information utiles (toxicité, etc.)</t>
  </si>
  <si>
    <r>
      <rPr>
        <b/>
        <i/>
        <sz val="11"/>
        <rFont val="Arial"/>
        <family val="2"/>
      </rPr>
      <t>pm</t>
    </r>
    <r>
      <rPr>
        <i/>
        <sz val="11"/>
        <rFont val="Arial"/>
        <family val="2"/>
      </rPr>
      <t>: Pour mémoire, l'évaluation des documents est donnée sous le paragraphe "Annexes de base"</t>
    </r>
  </si>
  <si>
    <t>Programme de mesures de contrôle des émanations (paramètres, périodicité par phase)</t>
  </si>
  <si>
    <t>Manipulation des matériaux selon OMoD (entreposage intermédiaire, transport)</t>
  </si>
  <si>
    <t>Coefficient Pondération</t>
  </si>
  <si>
    <t>NOTE FINALE</t>
  </si>
  <si>
    <t>CHEF DE PROJET/BE</t>
  </si>
  <si>
    <t>Equipe de projet/ propriétaire et contact propriétaire/ resp.AQ/ versions, dates, etc…</t>
  </si>
  <si>
    <t>CARTOUCHE CQ ET RESUME</t>
  </si>
  <si>
    <t>Résumé. Description de l’emplacement, de la situation en ce qui concerne la protection des biens et des objets à protéger, de l’évaluation et de la procédure ultérieure</t>
  </si>
  <si>
    <t>RESUME, CONTEXTE INITIAL ET CONDITIONS CADRE</t>
  </si>
  <si>
    <t>CONDITIONS CADRE (décision administrative directrice, calendrier, délais)</t>
  </si>
  <si>
    <t>Objet du projet d’assainissement : nom et n°officiel du site pollué / raison sociale, N° de parcelle(s)</t>
  </si>
  <si>
    <t>Situation géographique</t>
  </si>
  <si>
    <t>Conditions cadres (décision administrative directrice, calendrier, délais, mandat)</t>
  </si>
  <si>
    <t>Récapitulation des données existantes (références à l'ID)</t>
  </si>
  <si>
    <t>Description de l'ensemble des biens environnementaux à protéger et des impacts avérés (eaux souterraines et eaux de surface, sols et air)</t>
  </si>
  <si>
    <t>Description de la pollution</t>
  </si>
  <si>
    <t>ETAT DE POLLUTION DES EAUX, DES SOLS ET DE L'AIR INTERSTITIEL</t>
  </si>
  <si>
    <t>SYNTHESE DE LA POLLUTION DES EAUX, DES SOLS ET DE L'AIR INTERSTITIEL</t>
  </si>
  <si>
    <t>AVAL IMMEDIAT</t>
  </si>
  <si>
    <t>Aval immédiat selon OSites retenu pour l'assainissement et pour la surveillance post-assainissement</t>
  </si>
  <si>
    <t>Réseau d'observation des eaux souterraines/air interstitiel à considérer dans le cadre de la surveillance</t>
  </si>
  <si>
    <t>Description du (des) projet(s) de construction sur le site et planning prévisionnel, le cas échéant</t>
  </si>
  <si>
    <t>Evaluation des variantes d'assainissement techniquement réalisables : pour chaque variante, évaluation de la faisabilité, de l'efficacité, du respect de l'environnement et des coûts (tableur ECOSOL du GESDEC – 2020, tableaux selon directives OFEV Evaluation des variantes d'assainissement 2014 )</t>
  </si>
  <si>
    <t>Pollution résiduelle et effet sur l’environnement à long terme</t>
  </si>
  <si>
    <t>RAPPORT INTERMEDIAIRE (optionnel)</t>
  </si>
  <si>
    <t>Rapport de synthèse de l’étude complémentaire, cas échéant</t>
  </si>
  <si>
    <t>DOSSIER DE SOUMISSION</t>
  </si>
  <si>
    <t>SURVEILLANCE DURANT L'ASSAINISSEMENT (GLOBAL)</t>
  </si>
  <si>
    <t>Définition des programmes de surveillance (réseau d'observation, paramètres, périodicité par phase et post travaux d’assainissement)</t>
  </si>
  <si>
    <t>Estimation des coûts (± 15%) et proposition de calendrier prévisionnel pour l'exécution des mesures d'assainissement (y c. durée  des procédures d'autorisation, procédures d'appel d'offres et délais administratifs)</t>
  </si>
  <si>
    <t xml:space="preserve">Nécessité de confinement du site. Emissions et immiscions du chantier, sécurité des travailleurs et du voisinage </t>
  </si>
  <si>
    <t>Concept hygiène et sécurité : description des mesures permettant d'assurer la sécurité au travail</t>
  </si>
  <si>
    <t>Restrictions éventuelles d'utilisation, etc</t>
  </si>
  <si>
    <t>Annexe 3: Cartes géologiques et hydrogéologiques</t>
  </si>
  <si>
    <t>Annexe 4: Plan de synthèse des contaminations mis à jour</t>
  </si>
  <si>
    <t>Annexe 5: Tableau de comparaison des variantes d'assainissement, yc bilan ECOSOL</t>
  </si>
  <si>
    <t>Annexe 6: Organigramme de l'organisation de projet</t>
  </si>
  <si>
    <t>Annexe 7: Plans du projet d'assainissement (plan, coupes, détails)</t>
  </si>
  <si>
    <t>Annexe 8: Devis estimatif détaillé  des travaux d'assainissement</t>
  </si>
  <si>
    <t>Annexe 9: Calendrier prévisionnel pour l'exécution des mesures d'assainissement (y c. durée procédure d'autorisation, procédure d'appel d'offres et délais administratifs)</t>
  </si>
  <si>
    <t>Annexe 10: Plan assurance qualité</t>
  </si>
  <si>
    <t>Annexe 11: Projet de plan hygiène et sécurité</t>
  </si>
  <si>
    <t>Annexe 12: Phasage du projet (plan/coupe par étape de l'assainissement</t>
  </si>
  <si>
    <t>Annexe 13: Concept d'information et de communication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</si>
</sst>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i/>
      <sz val="10"/>
      <name val="Arial"/>
      <family val="2"/>
    </font>
    <font>
      <b/>
      <sz val="16"/>
      <name val="Arial"/>
      <family val="2"/>
    </font>
    <font>
      <i/>
      <sz val="10"/>
      <color theme="1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Arial"/>
      <family val="2"/>
    </font>
    <font>
      <b/>
      <i/>
      <sz val="11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i/>
      <sz val="11"/>
      <name val="Arial"/>
      <family val="2"/>
    </font>
    <font>
      <b/>
      <sz val="11"/>
      <color theme="0"/>
      <name val="Arial"/>
      <family val="2"/>
    </font>
    <font>
      <b/>
      <sz val="12"/>
      <name val="Arial"/>
      <family val="2"/>
    </font>
    <font>
      <b/>
      <i/>
      <sz val="11"/>
      <color theme="9" tint="-0.249977111117893"/>
      <name val="Arial"/>
      <family val="2"/>
    </font>
    <font>
      <sz val="11"/>
      <color theme="9" tint="-0.249977111117893"/>
      <name val="Calibri"/>
      <family val="2"/>
      <scheme val="minor"/>
    </font>
    <font>
      <b/>
      <i/>
      <sz val="9"/>
      <color rgb="FFFF0000"/>
      <name val="Arial"/>
      <family val="2"/>
    </font>
    <font>
      <sz val="9"/>
      <color rgb="FFFF0000"/>
      <name val="Calibri"/>
      <family val="2"/>
      <scheme val="minor"/>
    </font>
    <font>
      <b/>
      <sz val="14"/>
      <name val="Arial"/>
      <family val="2"/>
    </font>
    <font>
      <b/>
      <sz val="14"/>
      <color theme="0"/>
      <name val="Arial"/>
      <family val="2"/>
    </font>
    <font>
      <b/>
      <sz val="14"/>
      <color theme="1"/>
      <name val="Arial"/>
      <family val="2"/>
    </font>
    <font>
      <b/>
      <sz val="10"/>
      <name val="Arial"/>
      <family val="2"/>
    </font>
    <font>
      <b/>
      <i/>
      <sz val="14"/>
      <name val="Arial"/>
      <family val="2"/>
    </font>
    <font>
      <b/>
      <sz val="18"/>
      <name val="Arial"/>
      <family val="2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6795556505021"/>
        <bgColor indexed="64"/>
      </patternFill>
    </fill>
  </fills>
  <borders count="19">
    <border>
      <left/>
      <right/>
      <top/>
      <bottom/>
      <diagonal/>
    </border>
    <border>
      <left style="thick">
        <color auto="1"/>
      </left>
      <right style="medium">
        <color auto="1"/>
      </right>
      <top/>
      <bottom/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/>
    </xf>
    <xf numFmtId="0" fontId="6" fillId="3" borderId="0" xfId="0" applyFont="1" applyFill="1" applyAlignment="1">
      <alignment horizontal="left" vertical="center" wrapText="1"/>
    </xf>
    <xf numFmtId="0" fontId="6" fillId="3" borderId="0" xfId="0" applyFont="1" applyFill="1" applyAlignment="1">
      <alignment vertical="center" wrapText="1"/>
    </xf>
    <xf numFmtId="0" fontId="2" fillId="2" borderId="0" xfId="0" applyFont="1" applyFill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10" fontId="2" fillId="0" borderId="0" xfId="0" applyNumberFormat="1" applyFont="1" applyAlignment="1">
      <alignment horizontal="center" vertical="center"/>
    </xf>
    <xf numFmtId="10" fontId="6" fillId="3" borderId="1" xfId="0" applyNumberFormat="1" applyFont="1" applyFill="1" applyBorder="1" applyAlignment="1">
      <alignment horizontal="center" vertical="center"/>
    </xf>
    <xf numFmtId="10" fontId="2" fillId="2" borderId="1" xfId="0" applyNumberFormat="1" applyFont="1" applyFill="1" applyBorder="1" applyAlignment="1">
      <alignment horizontal="center" vertical="center"/>
    </xf>
    <xf numFmtId="0" fontId="9" fillId="0" borderId="0" xfId="0" applyFont="1"/>
    <xf numFmtId="0" fontId="3" fillId="0" borderId="5" xfId="0" applyFont="1" applyBorder="1" applyAlignment="1">
      <alignment vertical="center" wrapText="1"/>
    </xf>
    <xf numFmtId="0" fontId="13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10" fontId="11" fillId="0" borderId="1" xfId="0" applyNumberFormat="1" applyFont="1" applyBorder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10" fontId="3" fillId="0" borderId="0" xfId="0" applyNumberFormat="1" applyFont="1" applyAlignment="1">
      <alignment horizontal="center" vertical="center"/>
    </xf>
    <xf numFmtId="10" fontId="2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 applyProtection="1">
      <alignment vertical="center"/>
      <protection locked="0"/>
    </xf>
    <xf numFmtId="0" fontId="3" fillId="0" borderId="5" xfId="0" applyFont="1" applyBorder="1" applyAlignment="1" applyProtection="1">
      <alignment vertical="center"/>
      <protection locked="0"/>
    </xf>
    <xf numFmtId="1" fontId="19" fillId="3" borderId="0" xfId="0" applyNumberFormat="1" applyFont="1" applyFill="1" applyAlignment="1">
      <alignment horizontal="center" vertical="center"/>
    </xf>
    <xf numFmtId="1" fontId="18" fillId="2" borderId="0" xfId="0" applyNumberFormat="1" applyFont="1" applyFill="1" applyAlignment="1">
      <alignment horizontal="center" vertical="center"/>
    </xf>
    <xf numFmtId="0" fontId="1" fillId="0" borderId="10" xfId="0" applyFont="1" applyBorder="1" applyAlignment="1">
      <alignment wrapText="1"/>
    </xf>
    <xf numFmtId="0" fontId="1" fillId="0" borderId="9" xfId="0" applyFont="1" applyBorder="1"/>
    <xf numFmtId="10" fontId="1" fillId="0" borderId="1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10" fontId="13" fillId="0" borderId="0" xfId="0" applyNumberFormat="1" applyFont="1" applyBorder="1" applyAlignment="1">
      <alignment horizontal="center" vertical="center" wrapText="1"/>
    </xf>
    <xf numFmtId="10" fontId="2" fillId="0" borderId="11" xfId="0" applyNumberFormat="1" applyFont="1" applyBorder="1" applyAlignment="1">
      <alignment horizontal="left" vertical="center"/>
    </xf>
    <xf numFmtId="10" fontId="2" fillId="0" borderId="13" xfId="0" applyNumberFormat="1" applyFont="1" applyBorder="1" applyAlignment="1">
      <alignment horizontal="left" vertical="center"/>
    </xf>
    <xf numFmtId="10" fontId="2" fillId="0" borderId="15" xfId="0" applyNumberFormat="1" applyFont="1" applyBorder="1" applyAlignment="1">
      <alignment horizontal="left" vertical="center"/>
    </xf>
    <xf numFmtId="10" fontId="18" fillId="0" borderId="0" xfId="0" applyNumberFormat="1" applyFont="1" applyAlignment="1">
      <alignment horizontal="left" vertical="center"/>
    </xf>
    <xf numFmtId="0" fontId="2" fillId="5" borderId="0" xfId="0" applyFont="1" applyFill="1" applyAlignment="1">
      <alignment vertical="center" wrapText="1"/>
    </xf>
    <xf numFmtId="0" fontId="3" fillId="0" borderId="0" xfId="0" applyFont="1" applyFill="1" applyAlignment="1">
      <alignment horizontal="left" vertical="center" wrapText="1"/>
    </xf>
    <xf numFmtId="1" fontId="18" fillId="4" borderId="4" xfId="0" applyNumberFormat="1" applyFont="1" applyFill="1" applyBorder="1" applyAlignment="1" applyProtection="1">
      <alignment horizontal="center" vertical="center"/>
      <protection locked="0"/>
    </xf>
    <xf numFmtId="1" fontId="18" fillId="4" borderId="6" xfId="0" applyNumberFormat="1" applyFont="1" applyFill="1" applyBorder="1" applyAlignment="1" applyProtection="1">
      <alignment horizontal="center" vertical="center"/>
      <protection locked="0"/>
    </xf>
    <xf numFmtId="1" fontId="18" fillId="4" borderId="7" xfId="0" applyNumberFormat="1" applyFont="1" applyFill="1" applyBorder="1" applyAlignment="1" applyProtection="1">
      <alignment horizontal="center" vertical="center"/>
      <protection locked="0"/>
    </xf>
    <xf numFmtId="1" fontId="18" fillId="4" borderId="8" xfId="0" applyNumberFormat="1" applyFont="1" applyFill="1" applyBorder="1" applyAlignment="1" applyProtection="1">
      <alignment horizontal="center" vertical="center"/>
      <protection locked="0"/>
    </xf>
    <xf numFmtId="1" fontId="20" fillId="4" borderId="6" xfId="0" applyNumberFormat="1" applyFont="1" applyFill="1" applyBorder="1" applyAlignment="1" applyProtection="1">
      <alignment horizontal="center" vertical="center"/>
      <protection locked="0"/>
    </xf>
    <xf numFmtId="1" fontId="20" fillId="4" borderId="8" xfId="0" applyNumberFormat="1" applyFont="1" applyFill="1" applyBorder="1" applyAlignment="1" applyProtection="1">
      <alignment horizontal="center" vertical="center"/>
      <protection locked="0"/>
    </xf>
    <xf numFmtId="1" fontId="18" fillId="4" borderId="5" xfId="0" applyNumberFormat="1" applyFont="1" applyFill="1" applyBorder="1" applyAlignment="1" applyProtection="1">
      <alignment horizontal="center" vertical="center"/>
      <protection locked="0"/>
    </xf>
    <xf numFmtId="10" fontId="2" fillId="5" borderId="1" xfId="0" applyNumberFormat="1" applyFont="1" applyFill="1" applyBorder="1" applyAlignment="1">
      <alignment horizontal="center" vertical="center"/>
    </xf>
    <xf numFmtId="1" fontId="20" fillId="4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left" vertical="center"/>
      <protection locked="0"/>
    </xf>
    <xf numFmtId="0" fontId="12" fillId="3" borderId="4" xfId="0" applyFont="1" applyFill="1" applyBorder="1" applyAlignment="1" applyProtection="1">
      <alignment horizontal="left" vertical="center"/>
      <protection locked="0"/>
    </xf>
    <xf numFmtId="0" fontId="21" fillId="0" borderId="4" xfId="0" applyFont="1" applyFill="1" applyBorder="1" applyAlignment="1" applyProtection="1">
      <alignment horizontal="left" vertical="center"/>
      <protection locked="0"/>
    </xf>
    <xf numFmtId="1" fontId="22" fillId="4" borderId="7" xfId="0" applyNumberFormat="1" applyFont="1" applyFill="1" applyBorder="1" applyAlignment="1" applyProtection="1">
      <alignment horizontal="center" vertical="center"/>
    </xf>
    <xf numFmtId="1" fontId="20" fillId="4" borderId="7" xfId="0" applyNumberFormat="1" applyFont="1" applyFill="1" applyBorder="1" applyAlignment="1" applyProtection="1">
      <alignment horizontal="center" vertical="center"/>
      <protection locked="0"/>
    </xf>
    <xf numFmtId="1" fontId="22" fillId="4" borderId="8" xfId="0" applyNumberFormat="1" applyFont="1" applyFill="1" applyBorder="1" applyAlignment="1" applyProtection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2" fillId="2" borderId="17" xfId="0" applyFont="1" applyFill="1" applyBorder="1" applyAlignment="1" applyProtection="1">
      <alignment horizontal="left" vertical="center"/>
      <protection locked="0"/>
    </xf>
    <xf numFmtId="10" fontId="2" fillId="2" borderId="0" xfId="0" applyNumberFormat="1" applyFont="1" applyFill="1" applyBorder="1" applyAlignment="1">
      <alignment horizontal="center" vertical="center"/>
    </xf>
    <xf numFmtId="0" fontId="12" fillId="3" borderId="17" xfId="0" applyFont="1" applyFill="1" applyBorder="1" applyAlignment="1" applyProtection="1">
      <alignment horizontal="left" vertical="center"/>
      <protection locked="0"/>
    </xf>
    <xf numFmtId="0" fontId="3" fillId="5" borderId="17" xfId="0" applyFont="1" applyFill="1" applyBorder="1" applyAlignment="1" applyProtection="1">
      <alignment vertical="center"/>
      <protection locked="0"/>
    </xf>
    <xf numFmtId="0" fontId="12" fillId="3" borderId="17" xfId="0" applyFont="1" applyFill="1" applyBorder="1" applyAlignment="1" applyProtection="1">
      <alignment vertical="center"/>
      <protection locked="0"/>
    </xf>
    <xf numFmtId="10" fontId="6" fillId="3" borderId="0" xfId="0" applyNumberFormat="1" applyFont="1" applyFill="1" applyBorder="1" applyAlignment="1">
      <alignment horizontal="center" vertical="center"/>
    </xf>
    <xf numFmtId="0" fontId="7" fillId="3" borderId="17" xfId="0" applyFont="1" applyFill="1" applyBorder="1" applyAlignment="1" applyProtection="1">
      <alignment horizontal="left" vertical="center"/>
      <protection locked="0"/>
    </xf>
    <xf numFmtId="164" fontId="6" fillId="3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164" fontId="11" fillId="0" borderId="1" xfId="0" applyNumberFormat="1" applyFont="1" applyBorder="1" applyAlignment="1">
      <alignment horizontal="center" vertical="center"/>
    </xf>
    <xf numFmtId="164" fontId="11" fillId="0" borderId="1" xfId="0" applyNumberFormat="1" applyFont="1" applyFill="1" applyBorder="1" applyAlignment="1">
      <alignment horizontal="center" vertical="center"/>
    </xf>
    <xf numFmtId="164" fontId="2" fillId="5" borderId="1" xfId="0" applyNumberFormat="1" applyFont="1" applyFill="1" applyBorder="1" applyAlignment="1">
      <alignment horizontal="center" vertical="center"/>
    </xf>
    <xf numFmtId="164" fontId="11" fillId="0" borderId="2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0" fontId="18" fillId="0" borderId="12" xfId="0" applyFont="1" applyBorder="1" applyAlignment="1" applyProtection="1">
      <alignment horizontal="left" vertical="center" wrapText="1"/>
      <protection locked="0"/>
    </xf>
    <xf numFmtId="0" fontId="18" fillId="0" borderId="14" xfId="0" applyFont="1" applyBorder="1" applyAlignment="1" applyProtection="1">
      <alignment horizontal="left" vertical="center" wrapText="1"/>
      <protection locked="0"/>
    </xf>
    <xf numFmtId="0" fontId="18" fillId="0" borderId="16" xfId="0" applyFont="1" applyBorder="1" applyAlignment="1" applyProtection="1">
      <alignment horizontal="left" vertical="center" wrapText="1"/>
      <protection locked="0"/>
    </xf>
    <xf numFmtId="10" fontId="12" fillId="3" borderId="0" xfId="0" applyNumberFormat="1" applyFont="1" applyFill="1" applyAlignment="1">
      <alignment horizontal="center" vertical="center"/>
    </xf>
    <xf numFmtId="0" fontId="26" fillId="3" borderId="4" xfId="0" applyFont="1" applyFill="1" applyBorder="1" applyAlignment="1" applyProtection="1">
      <alignment horizontal="left" vertical="center"/>
      <protection locked="0"/>
    </xf>
    <xf numFmtId="10" fontId="2" fillId="2" borderId="0" xfId="0" applyNumberFormat="1" applyFont="1" applyFill="1" applyAlignment="1">
      <alignment horizontal="center" vertical="center"/>
    </xf>
    <xf numFmtId="1" fontId="4" fillId="4" borderId="4" xfId="0" applyNumberFormat="1" applyFont="1" applyFill="1" applyBorder="1" applyAlignment="1" applyProtection="1">
      <alignment horizontal="center" vertical="center"/>
      <protection locked="0"/>
    </xf>
    <xf numFmtId="1" fontId="18" fillId="4" borderId="18" xfId="0" applyNumberFormat="1" applyFont="1" applyFill="1" applyBorder="1" applyAlignment="1" applyProtection="1">
      <alignment horizontal="center" vertical="center"/>
      <protection locked="0"/>
    </xf>
    <xf numFmtId="1" fontId="22" fillId="4" borderId="4" xfId="0" applyNumberFormat="1" applyFont="1" applyFill="1" applyBorder="1" applyAlignment="1" applyProtection="1">
      <alignment horizontal="center" vertical="center"/>
    </xf>
    <xf numFmtId="10" fontId="2" fillId="0" borderId="9" xfId="0" applyNumberFormat="1" applyFont="1" applyBorder="1" applyAlignment="1">
      <alignment horizontal="center" vertical="center" textRotation="90"/>
    </xf>
    <xf numFmtId="0" fontId="0" fillId="0" borderId="4" xfId="0" applyBorder="1" applyAlignment="1">
      <alignment horizontal="center" vertical="center" textRotation="90"/>
    </xf>
    <xf numFmtId="10" fontId="18" fillId="0" borderId="9" xfId="0" applyNumberFormat="1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 wrapText="1"/>
    </xf>
    <xf numFmtId="10" fontId="23" fillId="0" borderId="9" xfId="0" applyNumberFormat="1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wrapText="1"/>
    </xf>
    <xf numFmtId="10" fontId="16" fillId="0" borderId="0" xfId="0" applyNumberFormat="1" applyFont="1" applyBorder="1" applyAlignment="1">
      <alignment horizontal="center" vertical="center" wrapText="1"/>
    </xf>
    <xf numFmtId="10" fontId="17" fillId="0" borderId="0" xfId="0" applyNumberFormat="1" applyFont="1" applyBorder="1" applyAlignment="1">
      <alignment wrapText="1"/>
    </xf>
    <xf numFmtId="0" fontId="10" fillId="0" borderId="4" xfId="0" applyFont="1" applyBorder="1" applyAlignment="1">
      <alignment horizontal="center" vertical="center"/>
    </xf>
    <xf numFmtId="0" fontId="0" fillId="0" borderId="4" xfId="0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06/relationships/vbaProject" Target="vbaProject.bin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8</xdr:row>
          <xdr:rowOff>85725</xdr:rowOff>
        </xdr:from>
        <xdr:to>
          <xdr:col>6</xdr:col>
          <xdr:colOff>3114675</xdr:colOff>
          <xdr:row>10</xdr:row>
          <xdr:rowOff>180975</xdr:rowOff>
        </xdr:to>
        <xdr:sp macro="" textlink="">
          <xdr:nvSpPr>
            <xdr:cNvPr id="1025" name="CommandButton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5" Type="http://schemas.openxmlformats.org/officeDocument/2006/relationships/control" Target="../activeX/activeX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1">
    <pageSetUpPr fitToPage="1"/>
  </sheetPr>
  <dimension ref="B1:G132"/>
  <sheetViews>
    <sheetView showGridLines="0" tabSelected="1" zoomScale="80" zoomScaleNormal="80" workbookViewId="0">
      <pane ySplit="13" topLeftCell="A14" activePane="bottomLeft" state="frozen"/>
      <selection pane="bottomLeft" activeCell="B1" sqref="B1"/>
    </sheetView>
  </sheetViews>
  <sheetFormatPr baseColWidth="10" defaultColWidth="3.85546875" defaultRowHeight="15" x14ac:dyDescent="0.2"/>
  <cols>
    <col min="1" max="1" width="1.28515625" style="1" customWidth="1"/>
    <col min="2" max="2" width="11.140625" style="1" customWidth="1"/>
    <col min="3" max="3" width="17.42578125" style="13" customWidth="1"/>
    <col min="4" max="4" width="100.85546875" style="2" customWidth="1"/>
    <col min="5" max="5" width="14.28515625" style="1" customWidth="1"/>
    <col min="6" max="6" width="12.7109375" style="22" customWidth="1"/>
    <col min="7" max="7" width="49.7109375" style="1" customWidth="1"/>
    <col min="8" max="16384" width="3.85546875" style="1"/>
  </cols>
  <sheetData>
    <row r="1" spans="2:7" ht="28.5" customHeight="1" thickBot="1" x14ac:dyDescent="0.25">
      <c r="C1" s="37" t="s">
        <v>33</v>
      </c>
    </row>
    <row r="2" spans="2:7" ht="26.25" customHeight="1" x14ac:dyDescent="0.2">
      <c r="C2" s="34" t="s">
        <v>98</v>
      </c>
      <c r="D2" s="70"/>
      <c r="F2" s="81" t="s">
        <v>97</v>
      </c>
      <c r="G2" s="83">
        <f>IF(C132=0,0,F132/B132)</f>
        <v>0</v>
      </c>
    </row>
    <row r="3" spans="2:7" ht="26.25" customHeight="1" thickBot="1" x14ac:dyDescent="0.25">
      <c r="C3" s="35" t="s">
        <v>29</v>
      </c>
      <c r="D3" s="71"/>
      <c r="F3" s="82"/>
      <c r="G3" s="84"/>
    </row>
    <row r="4" spans="2:7" ht="26.25" customHeight="1" x14ac:dyDescent="0.2">
      <c r="C4" s="35" t="s">
        <v>30</v>
      </c>
      <c r="D4" s="71"/>
    </row>
    <row r="5" spans="2:7" ht="26.25" customHeight="1" thickBot="1" x14ac:dyDescent="0.25">
      <c r="C5" s="36" t="s">
        <v>31</v>
      </c>
      <c r="D5" s="72"/>
    </row>
    <row r="6" spans="2:7" ht="6" customHeight="1" thickBot="1" x14ac:dyDescent="0.25"/>
    <row r="7" spans="2:7" ht="15" customHeight="1" x14ac:dyDescent="0.2">
      <c r="B7" s="79" t="s">
        <v>96</v>
      </c>
      <c r="C7" s="79" t="s">
        <v>18</v>
      </c>
      <c r="D7" s="29"/>
      <c r="E7" s="30"/>
      <c r="F7" s="31"/>
      <c r="G7" s="30"/>
    </row>
    <row r="8" spans="2:7" ht="44.25" customHeight="1" x14ac:dyDescent="0.2">
      <c r="B8" s="80"/>
      <c r="C8" s="80"/>
      <c r="D8" s="32" t="s">
        <v>0</v>
      </c>
      <c r="E8" s="18" t="s">
        <v>19</v>
      </c>
      <c r="F8" s="33" t="s">
        <v>27</v>
      </c>
      <c r="G8" s="20" t="s">
        <v>20</v>
      </c>
    </row>
    <row r="9" spans="2:7" s="16" customFormat="1" ht="19.5" customHeight="1" x14ac:dyDescent="0.2">
      <c r="B9" s="80"/>
      <c r="C9" s="80"/>
      <c r="D9" s="85" t="s">
        <v>26</v>
      </c>
      <c r="E9" s="19" t="s">
        <v>21</v>
      </c>
      <c r="F9" s="87" t="s">
        <v>28</v>
      </c>
      <c r="G9" s="89"/>
    </row>
    <row r="10" spans="2:7" s="16" customFormat="1" ht="19.5" customHeight="1" x14ac:dyDescent="0.2">
      <c r="B10" s="80"/>
      <c r="C10" s="80"/>
      <c r="D10" s="86"/>
      <c r="E10" s="19" t="s">
        <v>22</v>
      </c>
      <c r="F10" s="88"/>
      <c r="G10" s="90"/>
    </row>
    <row r="11" spans="2:7" s="16" customFormat="1" ht="19.5" customHeight="1" x14ac:dyDescent="0.2">
      <c r="B11" s="80"/>
      <c r="C11" s="80"/>
      <c r="D11" s="86"/>
      <c r="E11" s="19" t="s">
        <v>23</v>
      </c>
      <c r="F11" s="88"/>
      <c r="G11" s="90"/>
    </row>
    <row r="12" spans="2:7" s="16" customFormat="1" ht="19.5" customHeight="1" x14ac:dyDescent="0.2">
      <c r="B12" s="80"/>
      <c r="C12" s="80"/>
      <c r="D12" s="86"/>
      <c r="E12" s="19" t="s">
        <v>24</v>
      </c>
      <c r="F12" s="88"/>
      <c r="G12" s="90"/>
    </row>
    <row r="13" spans="2:7" s="16" customFormat="1" ht="19.5" customHeight="1" x14ac:dyDescent="0.2">
      <c r="B13" s="80"/>
      <c r="C13" s="80"/>
      <c r="D13" s="86"/>
      <c r="E13" s="19" t="s">
        <v>25</v>
      </c>
      <c r="F13" s="88"/>
      <c r="G13" s="90"/>
    </row>
    <row r="14" spans="2:7" s="5" customFormat="1" ht="28.5" customHeight="1" x14ac:dyDescent="0.25">
      <c r="B14" s="63">
        <f>B15+B18</f>
        <v>0.05</v>
      </c>
      <c r="C14" s="14">
        <f>C15+C18</f>
        <v>0</v>
      </c>
      <c r="D14" s="6" t="s">
        <v>102</v>
      </c>
      <c r="E14" s="27" t="str">
        <f>IF(C14=0,"",(F14/C14)/0.2)</f>
        <v/>
      </c>
      <c r="F14" s="73" t="str">
        <f>IF(SUM(F15)+SUM(F18)=0,"",SUM(F15)+SUM(F18))</f>
        <v/>
      </c>
      <c r="G14" s="74"/>
    </row>
    <row r="15" spans="2:7" s="9" customFormat="1" ht="24.95" customHeight="1" x14ac:dyDescent="0.25">
      <c r="B15" s="64">
        <f>B16+B17</f>
        <v>0.03</v>
      </c>
      <c r="C15" s="15">
        <f>C16+C17</f>
        <v>0</v>
      </c>
      <c r="D15" s="8" t="s">
        <v>100</v>
      </c>
      <c r="E15" s="28" t="str">
        <f>IF(C15=0,"",(F15/C15)/0.2)</f>
        <v/>
      </c>
      <c r="F15" s="75" t="str">
        <f>IF(SUM(F16:F17)=0,"",SUM(F16:F17))</f>
        <v/>
      </c>
      <c r="G15" s="49"/>
    </row>
    <row r="16" spans="2:7" s="10" customFormat="1" ht="24.95" customHeight="1" x14ac:dyDescent="0.25">
      <c r="B16" s="65">
        <v>0.01</v>
      </c>
      <c r="C16" s="21">
        <f>IF(E16=0,0,IF(E16=1,B16,IF(E16=2,B16,IF(E16=3,B16,IF(E16=4,B16,IF(E16=5,B16))))))</f>
        <v>0</v>
      </c>
      <c r="D16" s="3" t="s">
        <v>99</v>
      </c>
      <c r="E16" s="76"/>
      <c r="F16" s="23" t="str">
        <f>IF(E16="","",C16*E16/5)</f>
        <v/>
      </c>
      <c r="G16" s="25"/>
    </row>
    <row r="17" spans="2:7" s="10" customFormat="1" ht="33.75" customHeight="1" x14ac:dyDescent="0.25">
      <c r="B17" s="65">
        <v>0.02</v>
      </c>
      <c r="C17" s="21">
        <f>IF(E17=0,0,IF(E17=1,B17,IF(E17=2,B17,IF(E17=3,B17,IF(E17=4,B17,IF(E17=5,B17))))))</f>
        <v>0</v>
      </c>
      <c r="D17" s="3" t="s">
        <v>101</v>
      </c>
      <c r="E17" s="76"/>
      <c r="F17" s="23" t="str">
        <f>IF(E17="","",C17*E17/5)</f>
        <v/>
      </c>
      <c r="G17" s="25"/>
    </row>
    <row r="18" spans="2:7" s="9" customFormat="1" ht="24.95" customHeight="1" x14ac:dyDescent="0.25">
      <c r="B18" s="64">
        <f>B20+B21</f>
        <v>0.02</v>
      </c>
      <c r="C18" s="15">
        <f>C20+C21</f>
        <v>0</v>
      </c>
      <c r="D18" s="8" t="s">
        <v>103</v>
      </c>
      <c r="E18" s="28"/>
      <c r="F18" s="57" t="str">
        <f>IF(SUM(F20:F21)=0,"",SUM(F20:F21))</f>
        <v/>
      </c>
      <c r="G18" s="56"/>
    </row>
    <row r="19" spans="2:7" s="10" customFormat="1" ht="24.95" customHeight="1" x14ac:dyDescent="0.25">
      <c r="B19" s="65"/>
      <c r="C19" s="21"/>
      <c r="D19" s="3" t="s">
        <v>105</v>
      </c>
      <c r="E19" s="52" t="s">
        <v>32</v>
      </c>
      <c r="F19" s="23"/>
      <c r="G19" s="25"/>
    </row>
    <row r="20" spans="2:7" s="10" customFormat="1" ht="24.95" customHeight="1" x14ac:dyDescent="0.25">
      <c r="B20" s="65">
        <v>0.01</v>
      </c>
      <c r="C20" s="21">
        <f>IF(E20=0,0,IF(E20=1,B20,IF(E20=2,B20,IF(E20=3,B20,IF(E20=4,B20,IF(E20=5,B20))))))</f>
        <v>0</v>
      </c>
      <c r="D20" s="3" t="s">
        <v>104</v>
      </c>
      <c r="E20" s="41"/>
      <c r="F20" s="23" t="str">
        <f>IF(E20="","",C20*E20/5)</f>
        <v/>
      </c>
      <c r="G20" s="25"/>
    </row>
    <row r="21" spans="2:7" s="10" customFormat="1" ht="24.95" customHeight="1" x14ac:dyDescent="0.25">
      <c r="B21" s="65">
        <v>0.01</v>
      </c>
      <c r="C21" s="21">
        <f>IF(E21=0,0,IF(E21=1,B21,IF(E21=2,B21,IF(E21=3,B21,IF(E21=4,B21,IF(E21=5,B21))))))</f>
        <v>0</v>
      </c>
      <c r="D21" s="4" t="s">
        <v>106</v>
      </c>
      <c r="E21" s="40"/>
      <c r="F21" s="23" t="str">
        <f>IF(E21="","",C21*E21/5)</f>
        <v/>
      </c>
      <c r="G21" s="25"/>
    </row>
    <row r="22" spans="2:7" s="5" customFormat="1" ht="24.95" customHeight="1" x14ac:dyDescent="0.25">
      <c r="B22" s="63">
        <f>B23+B28+B30+B32</f>
        <v>0.08</v>
      </c>
      <c r="C22" s="14">
        <f>C23+C28+C30+C32</f>
        <v>0</v>
      </c>
      <c r="D22" s="6" t="s">
        <v>34</v>
      </c>
      <c r="E22" s="27" t="str">
        <f>IF(C22=0,"",(F22/C22)/0.2)</f>
        <v/>
      </c>
      <c r="F22" s="61" t="str">
        <f>IF(SUM(F23)+SUM(F28)+SUM(F30)+SUM(F32)=0,"",SUM(F23)+SUM(F28)+SUM(F30)+SUM(F32))</f>
        <v/>
      </c>
      <c r="G22" s="58"/>
    </row>
    <row r="23" spans="2:7" s="9" customFormat="1" ht="24.95" customHeight="1" x14ac:dyDescent="0.25">
      <c r="B23" s="64">
        <f>SUM(B24:B27)</f>
        <v>0.04</v>
      </c>
      <c r="C23" s="15">
        <f>SUM(C24:C27)</f>
        <v>0</v>
      </c>
      <c r="D23" s="8" t="s">
        <v>35</v>
      </c>
      <c r="E23" s="28"/>
      <c r="F23" s="57" t="str">
        <f>IF(SUM(F24:F27)=0,"",SUM(F24:F27))</f>
        <v/>
      </c>
      <c r="G23" s="56"/>
    </row>
    <row r="24" spans="2:7" s="9" customFormat="1" ht="24.95" customHeight="1" x14ac:dyDescent="0.25">
      <c r="B24" s="65">
        <v>0.01</v>
      </c>
      <c r="C24" s="21">
        <f>IF(E24=0,0,IF(E24=1,B24,IF(E24=2,B24,IF(E24=3,B24,IF(E24=4,B24,IF(E24=5,B24))))))</f>
        <v>0</v>
      </c>
      <c r="D24" s="3" t="s">
        <v>1</v>
      </c>
      <c r="E24" s="40"/>
      <c r="F24" s="23" t="str">
        <f>IF(E24="","",C24*E24/5)</f>
        <v/>
      </c>
      <c r="G24" s="25"/>
    </row>
    <row r="25" spans="2:7" s="9" customFormat="1" ht="24.95" customHeight="1" x14ac:dyDescent="0.25">
      <c r="B25" s="65">
        <v>0.01</v>
      </c>
      <c r="C25" s="21">
        <f>IF(E25=0,0,IF(E25=1,B25,IF(E25=2,B25,IF(E25=3,B25,IF(E25=4,B25,IF(E25=5,B25))))))</f>
        <v>0</v>
      </c>
      <c r="D25" s="3" t="s">
        <v>107</v>
      </c>
      <c r="E25" s="43"/>
      <c r="F25" s="23" t="str">
        <f>IF(E25="","",C25*E25/5)</f>
        <v/>
      </c>
      <c r="G25" s="25"/>
    </row>
    <row r="26" spans="2:7" s="9" customFormat="1" ht="22.5" customHeight="1" x14ac:dyDescent="0.25">
      <c r="B26" s="65">
        <v>0.01</v>
      </c>
      <c r="C26" s="21">
        <f>IF(E26=0,0,IF(E26=1,B26,IF(E26=2,B26,IF(E26=3,B26,IF(E26=4,B26,IF(E26=5,B26))))))</f>
        <v>0</v>
      </c>
      <c r="D26" s="3" t="s">
        <v>36</v>
      </c>
      <c r="E26" s="43"/>
      <c r="F26" s="23" t="str">
        <f>IF(E26="","",C26*E26/5)</f>
        <v/>
      </c>
      <c r="G26" s="25"/>
    </row>
    <row r="27" spans="2:7" s="10" customFormat="1" ht="21.75" customHeight="1" x14ac:dyDescent="0.25">
      <c r="B27" s="65">
        <v>0.01</v>
      </c>
      <c r="C27" s="21">
        <f>IF(E27=0,0,IF(E27=1,B27,IF(E27=2,B27,IF(E27=3,B27,IF(E27=4,B27,IF(E27=5,B27))))))</f>
        <v>0</v>
      </c>
      <c r="D27" s="3" t="s">
        <v>37</v>
      </c>
      <c r="E27" s="43"/>
      <c r="F27" s="23" t="str">
        <f>IF(E27="","",C27*E27/5)</f>
        <v/>
      </c>
      <c r="G27" s="25"/>
    </row>
    <row r="28" spans="2:7" s="9" customFormat="1" ht="24.95" customHeight="1" x14ac:dyDescent="0.25">
      <c r="B28" s="64">
        <f>B29</f>
        <v>0.01</v>
      </c>
      <c r="C28" s="15">
        <f>C29</f>
        <v>0</v>
      </c>
      <c r="D28" s="8" t="s">
        <v>2</v>
      </c>
      <c r="E28" s="28" t="str">
        <f>IF(C28=0,"",(F28/C28)/0.2)</f>
        <v/>
      </c>
      <c r="F28" s="57" t="str">
        <f>IF(SUM(F29)=0,"",SUM(F29))</f>
        <v/>
      </c>
      <c r="G28" s="56"/>
    </row>
    <row r="29" spans="2:7" s="10" customFormat="1" ht="25.5" x14ac:dyDescent="0.25">
      <c r="B29" s="65">
        <v>0.01</v>
      </c>
      <c r="C29" s="21">
        <f>IF(E29=0,0,IF(E29=1,B29,IF(E29=2,B29,IF(E29=3,B29,IF(E29=4,B29,IF(E29=5,B29))))))</f>
        <v>0</v>
      </c>
      <c r="D29" s="4" t="s">
        <v>108</v>
      </c>
      <c r="E29" s="40"/>
      <c r="F29" s="23" t="str">
        <f>IF(E29="","",C29*E29/5)</f>
        <v/>
      </c>
      <c r="G29" s="25"/>
    </row>
    <row r="30" spans="2:7" s="10" customFormat="1" ht="24.95" customHeight="1" x14ac:dyDescent="0.25">
      <c r="B30" s="64">
        <f>B31</f>
        <v>0.01</v>
      </c>
      <c r="C30" s="15">
        <f>C31</f>
        <v>0</v>
      </c>
      <c r="D30" s="8" t="s">
        <v>38</v>
      </c>
      <c r="E30" s="28"/>
      <c r="F30" s="57" t="str">
        <f>IF(SUM(F31)=0,"",SUM(F31))</f>
        <v/>
      </c>
      <c r="G30" s="56"/>
    </row>
    <row r="31" spans="2:7" s="10" customFormat="1" ht="24.95" customHeight="1" x14ac:dyDescent="0.25">
      <c r="B31" s="65">
        <v>0.01</v>
      </c>
      <c r="C31" s="21">
        <f>IF(E31=0,0,IF(E31=1,B31,IF(E31=2,B31,IF(E31=3,B31,IF(E31=4,B31,IF(E31=5,B31))))))</f>
        <v>0</v>
      </c>
      <c r="D31" s="4" t="s">
        <v>39</v>
      </c>
      <c r="E31" s="40"/>
      <c r="F31" s="23" t="str">
        <f>IF(E31="","",C31*E31/5)</f>
        <v/>
      </c>
      <c r="G31" s="25"/>
    </row>
    <row r="32" spans="2:7" s="9" customFormat="1" ht="24.95" customHeight="1" x14ac:dyDescent="0.25">
      <c r="B32" s="64">
        <f>B33+B34+B35</f>
        <v>0.02</v>
      </c>
      <c r="C32" s="15">
        <f>C33+C34+C35</f>
        <v>0</v>
      </c>
      <c r="D32" s="8" t="s">
        <v>40</v>
      </c>
      <c r="E32" s="28"/>
      <c r="F32" s="57" t="str">
        <f>IF(SUM(F33:F35)=0,"",SUM(F33:F35))</f>
        <v/>
      </c>
      <c r="G32" s="56"/>
    </row>
    <row r="33" spans="2:7" s="10" customFormat="1" ht="24.95" customHeight="1" x14ac:dyDescent="0.25">
      <c r="B33" s="65">
        <v>5.0000000000000001E-3</v>
      </c>
      <c r="C33" s="21">
        <f>IF(E33=0,0,IF(E33=1,B33,IF(E33=2,B33,IF(E33=3,B33,IF(E33=4,B33,IF(E33=5,B33))))))</f>
        <v>0</v>
      </c>
      <c r="D33" s="4" t="s">
        <v>41</v>
      </c>
      <c r="E33" s="41"/>
      <c r="F33" s="23" t="str">
        <f>IF(E33="","",C33*E33/5)</f>
        <v/>
      </c>
      <c r="G33" s="25"/>
    </row>
    <row r="34" spans="2:7" s="10" customFormat="1" ht="24.95" customHeight="1" x14ac:dyDescent="0.25">
      <c r="B34" s="65">
        <v>0.01</v>
      </c>
      <c r="C34" s="21">
        <f>IF(E34=0,0,IF(E34=1,B34,IF(E34=2,B34,IF(E34=3,B34,IF(E34=4,B34,IF(E34=5,B34))))))</f>
        <v>0</v>
      </c>
      <c r="D34" s="4" t="s">
        <v>42</v>
      </c>
      <c r="E34" s="42"/>
      <c r="F34" s="23" t="str">
        <f>IF(E34="","",C34*E34/5)</f>
        <v/>
      </c>
      <c r="G34" s="25"/>
    </row>
    <row r="35" spans="2:7" s="10" customFormat="1" ht="24.95" customHeight="1" x14ac:dyDescent="0.25">
      <c r="B35" s="65">
        <v>5.0000000000000001E-3</v>
      </c>
      <c r="C35" s="21">
        <f>IF(E35=0,0,IF(E35=1,B35,IF(E35=2,B35,IF(E35=3,B35,IF(E35=4,B35,IF(E35=5,B35))))))</f>
        <v>0</v>
      </c>
      <c r="D35" s="4" t="s">
        <v>43</v>
      </c>
      <c r="E35" s="42"/>
      <c r="F35" s="23" t="str">
        <f>IF(E35="","",C35*E35/5)</f>
        <v/>
      </c>
      <c r="G35" s="25"/>
    </row>
    <row r="36" spans="2:7" ht="24.95" customHeight="1" x14ac:dyDescent="0.2">
      <c r="B36" s="63">
        <f>B37+B39</f>
        <v>0.04</v>
      </c>
      <c r="C36" s="14">
        <f>C37+C39</f>
        <v>0</v>
      </c>
      <c r="D36" s="6" t="s">
        <v>44</v>
      </c>
      <c r="E36" s="27" t="str">
        <f>IF(C36=0,"",(F36/C36)/0.2)</f>
        <v/>
      </c>
      <c r="F36" s="61" t="str">
        <f>IF(SUM(F37)+SUM(F39)=0,"",SUM(F37)+SUM(F39))</f>
        <v/>
      </c>
      <c r="G36" s="60"/>
    </row>
    <row r="37" spans="2:7" s="9" customFormat="1" ht="24.95" customHeight="1" x14ac:dyDescent="0.25">
      <c r="B37" s="64">
        <f>B38</f>
        <v>0.01</v>
      </c>
      <c r="C37" s="15">
        <f>C38</f>
        <v>0</v>
      </c>
      <c r="D37" s="8" t="s">
        <v>45</v>
      </c>
      <c r="E37" s="28"/>
      <c r="F37" s="57" t="str">
        <f>IF(SUM(F38)=0,"",SUM(F38))</f>
        <v/>
      </c>
      <c r="G37" s="56"/>
    </row>
    <row r="38" spans="2:7" s="10" customFormat="1" ht="24.95" customHeight="1" x14ac:dyDescent="0.25">
      <c r="B38" s="65">
        <v>0.01</v>
      </c>
      <c r="C38" s="21">
        <f>IF(E38=0,0,IF(E38=1,B38,IF(E38=2,B38,IF(E38=3,B38,IF(E38=4,B38,IF(E38=5,B38))))))</f>
        <v>0</v>
      </c>
      <c r="D38" s="4" t="s">
        <v>109</v>
      </c>
      <c r="E38" s="40"/>
      <c r="F38" s="23" t="str">
        <f>IF(E38="","",C38*E38/5)</f>
        <v/>
      </c>
      <c r="G38" s="25"/>
    </row>
    <row r="39" spans="2:7" s="9" customFormat="1" ht="24.95" customHeight="1" x14ac:dyDescent="0.25">
      <c r="B39" s="64">
        <f>B40+B41+B42</f>
        <v>0.03</v>
      </c>
      <c r="C39" s="15">
        <f>C40+C41+C42</f>
        <v>0</v>
      </c>
      <c r="D39" s="8" t="s">
        <v>47</v>
      </c>
      <c r="E39" s="28"/>
      <c r="F39" s="57" t="str">
        <f>IF(SUM(F40:F42)=0,"",SUM(F40:F42))</f>
        <v/>
      </c>
      <c r="G39" s="56"/>
    </row>
    <row r="40" spans="2:7" s="10" customFormat="1" ht="24.95" customHeight="1" x14ac:dyDescent="0.25">
      <c r="B40" s="65">
        <v>0.01</v>
      </c>
      <c r="C40" s="21">
        <f>IF(E40=0,0,IF(E40=1,B40,IF(E40=2,B40,IF(E40=3,B40,IF(E40=4,B40,IF(E40=5,B40))))))</f>
        <v>0</v>
      </c>
      <c r="D40" s="3" t="s">
        <v>48</v>
      </c>
      <c r="E40" s="41"/>
      <c r="F40" s="23" t="str">
        <f>IF(E40="","",C40*E40/5)</f>
        <v/>
      </c>
      <c r="G40" s="25"/>
    </row>
    <row r="41" spans="2:7" s="10" customFormat="1" ht="24.95" customHeight="1" x14ac:dyDescent="0.25">
      <c r="B41" s="65">
        <v>0.01</v>
      </c>
      <c r="C41" s="21">
        <f>IF(E41=0,0,IF(E41=1,B41,IF(E41=2,B41,IF(E41=3,B41,IF(E41=4,B41,IF(E41=5,B41))))))</f>
        <v>0</v>
      </c>
      <c r="D41" s="3" t="s">
        <v>49</v>
      </c>
      <c r="E41" s="40"/>
      <c r="F41" s="23" t="str">
        <f>IF(E41="","",C41*E41/5)</f>
        <v/>
      </c>
      <c r="G41" s="25"/>
    </row>
    <row r="42" spans="2:7" s="10" customFormat="1" ht="24.95" customHeight="1" x14ac:dyDescent="0.25">
      <c r="B42" s="65">
        <v>0.01</v>
      </c>
      <c r="C42" s="21">
        <f>IF(E42=0,0,IF(E42=1,B42,IF(E42=2,B42,IF(E42=3,B42,IF(E42=4,B42,IF(E42=5,B42))))))</f>
        <v>0</v>
      </c>
      <c r="D42" s="4" t="s">
        <v>50</v>
      </c>
      <c r="E42" s="43"/>
      <c r="F42" s="23" t="str">
        <f>IF(E42="","",C42*E42/5)</f>
        <v/>
      </c>
      <c r="G42" s="25"/>
    </row>
    <row r="43" spans="2:7" s="10" customFormat="1" ht="24.95" customHeight="1" x14ac:dyDescent="0.25">
      <c r="B43" s="63">
        <f>B44+B46+B49</f>
        <v>0.08</v>
      </c>
      <c r="C43" s="14">
        <f>C44+C46+C49</f>
        <v>0</v>
      </c>
      <c r="D43" s="6" t="s">
        <v>110</v>
      </c>
      <c r="E43" s="27" t="str">
        <f>IF(C43=0,"",(F43/C43)/0.2)</f>
        <v/>
      </c>
      <c r="F43" s="61" t="str">
        <f>IF(SUM(F44)+SUM(F46)+SUM(F49)=0,"",SUM(F44)+SUM(F46)+SUM(F49))</f>
        <v/>
      </c>
      <c r="G43" s="60"/>
    </row>
    <row r="44" spans="2:7" s="9" customFormat="1" ht="24.95" customHeight="1" x14ac:dyDescent="0.25">
      <c r="B44" s="64">
        <f>B45</f>
        <v>0.04</v>
      </c>
      <c r="C44" s="15">
        <f>C45</f>
        <v>0</v>
      </c>
      <c r="D44" s="8" t="s">
        <v>111</v>
      </c>
      <c r="E44" s="28"/>
      <c r="F44" s="57" t="str">
        <f>IF(SUM(F45)=0,"",SUM(F45))</f>
        <v/>
      </c>
      <c r="G44" s="56"/>
    </row>
    <row r="45" spans="2:7" s="10" customFormat="1" ht="24.95" customHeight="1" x14ac:dyDescent="0.25">
      <c r="B45" s="65">
        <v>0.04</v>
      </c>
      <c r="C45" s="21">
        <f>IF(E45=0,0,IF(E45=1,B45,IF(E45=2,B45,IF(E45=3,B45,IF(E45=4,B45,IF(E45=5,B45))))))</f>
        <v>0</v>
      </c>
      <c r="D45" s="4" t="s">
        <v>46</v>
      </c>
      <c r="E45" s="40"/>
      <c r="F45" s="23" t="str">
        <f>IF(E45="","",C45*E45/5)</f>
        <v/>
      </c>
      <c r="G45" s="25"/>
    </row>
    <row r="46" spans="2:7" s="9" customFormat="1" ht="24.95" customHeight="1" x14ac:dyDescent="0.25">
      <c r="B46" s="64">
        <f>B47+B48</f>
        <v>0.02</v>
      </c>
      <c r="C46" s="15">
        <f>C47+C48</f>
        <v>0</v>
      </c>
      <c r="D46" s="8" t="s">
        <v>51</v>
      </c>
      <c r="E46" s="28"/>
      <c r="F46" s="57" t="str">
        <f>IF(SUM(F47:F48)=0,"",SUM(F47:F48))</f>
        <v/>
      </c>
      <c r="G46" s="49"/>
    </row>
    <row r="47" spans="2:7" s="10" customFormat="1" ht="24.95" customHeight="1" x14ac:dyDescent="0.25">
      <c r="B47" s="65">
        <v>0.01</v>
      </c>
      <c r="C47" s="21">
        <f>IF(E47=0,0,IF(E47=1,B47,IF(E47=2,B47,IF(E47=3,B47,IF(E47=4,B47,IF(E47=5,B47))))))</f>
        <v>0</v>
      </c>
      <c r="D47" s="4" t="s">
        <v>52</v>
      </c>
      <c r="E47" s="41"/>
      <c r="F47" s="23" t="str">
        <f>IF(E47="","",C47*E47/5)</f>
        <v/>
      </c>
      <c r="G47" s="25"/>
    </row>
    <row r="48" spans="2:7" s="10" customFormat="1" ht="24.95" customHeight="1" x14ac:dyDescent="0.25">
      <c r="B48" s="65">
        <v>0.01</v>
      </c>
      <c r="C48" s="21">
        <f>IF(E48=0,0,IF(E48=1,B48,IF(E48=2,B48,IF(E48=3,B48,IF(E48=4,B48,IF(E48=5,B48))))))</f>
        <v>0</v>
      </c>
      <c r="D48" s="4" t="s">
        <v>50</v>
      </c>
      <c r="E48" s="43"/>
      <c r="F48" s="23" t="str">
        <f>IF(E48="","",C48*E48/5)</f>
        <v/>
      </c>
      <c r="G48" s="25"/>
    </row>
    <row r="49" spans="2:7" s="10" customFormat="1" ht="24.95" customHeight="1" x14ac:dyDescent="0.25">
      <c r="B49" s="64">
        <f>B50+B51</f>
        <v>0.02</v>
      </c>
      <c r="C49" s="15">
        <f>C50+C51</f>
        <v>0</v>
      </c>
      <c r="D49" s="8" t="s">
        <v>112</v>
      </c>
      <c r="E49" s="28" t="str">
        <f>IF(C49=0,"",(F49/C49)/0.2)</f>
        <v/>
      </c>
      <c r="F49" s="57" t="str">
        <f>IF(SUM(F50:F51)=0,"",SUM(F50:F51))</f>
        <v/>
      </c>
      <c r="G49" s="56"/>
    </row>
    <row r="50" spans="2:7" s="10" customFormat="1" ht="24.95" customHeight="1" x14ac:dyDescent="0.25">
      <c r="B50" s="65">
        <v>0.01</v>
      </c>
      <c r="C50" s="21">
        <f>IF(E50=0,0,IF(E50=1,B50,IF(E50=2,B50,IF(E50=3,B50,IF(E50=4,B50,IF(E50=5,B50))))))</f>
        <v>0</v>
      </c>
      <c r="D50" s="4" t="s">
        <v>113</v>
      </c>
      <c r="E50" s="40"/>
      <c r="F50" s="23" t="str">
        <f>IF(E50="","",C50*E50/5)</f>
        <v/>
      </c>
      <c r="G50" s="25"/>
    </row>
    <row r="51" spans="2:7" s="10" customFormat="1" ht="24.95" customHeight="1" x14ac:dyDescent="0.25">
      <c r="B51" s="65">
        <v>0.01</v>
      </c>
      <c r="C51" s="21">
        <f>IF(E51=0,0,IF(E51=1,B51,IF(E51=2,B51,IF(E51=3,B51,IF(E51=4,B51,IF(E51=5,B51))))))</f>
        <v>0</v>
      </c>
      <c r="D51" s="4" t="s">
        <v>114</v>
      </c>
      <c r="E51" s="43"/>
      <c r="F51" s="23" t="str">
        <f>IF(E51="","",C51*E51/5)</f>
        <v/>
      </c>
      <c r="G51" s="25"/>
    </row>
    <row r="52" spans="2:7" ht="24.95" customHeight="1" x14ac:dyDescent="0.2">
      <c r="B52" s="63">
        <f>B53</f>
        <v>0.03</v>
      </c>
      <c r="C52" s="14">
        <f>C53</f>
        <v>0</v>
      </c>
      <c r="D52" s="6" t="s">
        <v>53</v>
      </c>
      <c r="E52" s="27" t="str">
        <f>IF(C52=0,"",(F52/C52)/0.2)</f>
        <v/>
      </c>
      <c r="F52" s="61" t="str">
        <f>IF(SUM(F53)=0,"",SUM(F53))</f>
        <v/>
      </c>
      <c r="G52" s="58"/>
    </row>
    <row r="53" spans="2:7" s="9" customFormat="1" ht="24.95" customHeight="1" x14ac:dyDescent="0.25">
      <c r="B53" s="64">
        <f>B54+B55+B56</f>
        <v>0.03</v>
      </c>
      <c r="C53" s="15">
        <f>C54+C55+C56</f>
        <v>0</v>
      </c>
      <c r="D53" s="8" t="s">
        <v>54</v>
      </c>
      <c r="E53" s="28"/>
      <c r="F53" s="57" t="str">
        <f>IF(SUM(F54:F56)=0,"",SUM(F54:F56))</f>
        <v/>
      </c>
      <c r="G53" s="56"/>
    </row>
    <row r="54" spans="2:7" s="10" customFormat="1" ht="24.95" customHeight="1" x14ac:dyDescent="0.25">
      <c r="B54" s="65">
        <v>0.01</v>
      </c>
      <c r="C54" s="21">
        <f>IF(E54=0,0,IF(E54=1,B54,IF(E54=2,B54,IF(E54=3,B54,IF(E54=4,B54,IF(E54=5,B54))))))</f>
        <v>0</v>
      </c>
      <c r="D54" s="4" t="s">
        <v>55</v>
      </c>
      <c r="E54" s="40"/>
      <c r="F54" s="23" t="str">
        <f>IF(E54="","",C54*E54/5)</f>
        <v/>
      </c>
      <c r="G54" s="25"/>
    </row>
    <row r="55" spans="2:7" s="9" customFormat="1" ht="24.95" customHeight="1" x14ac:dyDescent="0.25">
      <c r="B55" s="65">
        <v>0.01</v>
      </c>
      <c r="C55" s="21">
        <f>IF(E55=0,0,IF(E55=1,B55,IF(E55=2,B55,IF(E55=3,B55,IF(E55=4,B55,IF(E55=5,B55))))))</f>
        <v>0</v>
      </c>
      <c r="D55" s="4" t="s">
        <v>115</v>
      </c>
      <c r="E55" s="43"/>
      <c r="F55" s="23" t="str">
        <f>IF(E55="","",C55*E55/5)</f>
        <v/>
      </c>
      <c r="G55" s="25"/>
    </row>
    <row r="56" spans="2:7" s="10" customFormat="1" ht="35.25" customHeight="1" x14ac:dyDescent="0.25">
      <c r="B56" s="65">
        <v>0.01</v>
      </c>
      <c r="C56" s="21">
        <f>IF(E56=0,0,IF(E56=1,B56,IF(E56=2,B56,IF(E56=3,B56,IF(E56=4,B56,IF(E56=5,B56))))))</f>
        <v>0</v>
      </c>
      <c r="D56" s="4" t="s">
        <v>56</v>
      </c>
      <c r="E56" s="43"/>
      <c r="F56" s="23" t="str">
        <f>IF(E56="","",C56*E56/5)</f>
        <v/>
      </c>
      <c r="G56" s="25"/>
    </row>
    <row r="57" spans="2:7" s="10" customFormat="1" ht="24.95" customHeight="1" x14ac:dyDescent="0.25">
      <c r="B57" s="63">
        <f>B58+B61+B65</f>
        <v>0.18000000000000002</v>
      </c>
      <c r="C57" s="14">
        <f>C58+C61+C65</f>
        <v>0</v>
      </c>
      <c r="D57" s="6" t="s">
        <v>57</v>
      </c>
      <c r="E57" s="27"/>
      <c r="F57" s="61" t="str">
        <f>IF(SUM(F58)+SUM(F61)+SUM(F65)=0,"",SUM(F58)+SUM(F61)+SUM(F65))</f>
        <v/>
      </c>
      <c r="G57" s="58"/>
    </row>
    <row r="58" spans="2:7" s="10" customFormat="1" ht="24.95" customHeight="1" x14ac:dyDescent="0.25">
      <c r="B58" s="64">
        <f>B59+B60</f>
        <v>7.0000000000000007E-2</v>
      </c>
      <c r="C58" s="15">
        <f>C59+C60</f>
        <v>0</v>
      </c>
      <c r="D58" s="8" t="s">
        <v>58</v>
      </c>
      <c r="E58" s="28" t="str">
        <f>IF(C58=0,"",(F58/C58)/0.2)</f>
        <v/>
      </c>
      <c r="F58" s="57" t="str">
        <f>IF(SUM(F59:F60)=0,"",SUM(F59:F60))</f>
        <v/>
      </c>
      <c r="G58" s="56"/>
    </row>
    <row r="59" spans="2:7" s="10" customFormat="1" ht="24.95" customHeight="1" x14ac:dyDescent="0.25">
      <c r="B59" s="65">
        <v>0.02</v>
      </c>
      <c r="C59" s="21">
        <f>IF(E59=0,0,IF(E59=1,B59,IF(E59=2,B59,IF(E59=3,B59,IF(E59=4,B59,IF(E59=5,B59))))))</f>
        <v>0</v>
      </c>
      <c r="D59" s="4" t="s">
        <v>61</v>
      </c>
      <c r="E59" s="77"/>
      <c r="F59" s="23" t="str">
        <f>IF(E59="","",C59*E59/5)</f>
        <v/>
      </c>
      <c r="G59" s="25"/>
    </row>
    <row r="60" spans="2:7" s="10" customFormat="1" ht="48" customHeight="1" x14ac:dyDescent="0.25">
      <c r="B60" s="65">
        <v>0.05</v>
      </c>
      <c r="C60" s="21">
        <f>IF(E60=0,0,IF(E60=1,B60,IF(E60=2,B60,IF(E60=3,B60,IF(E60=4,B60,IF(E60=5,B60))))))</f>
        <v>0</v>
      </c>
      <c r="D60" s="4" t="s">
        <v>116</v>
      </c>
      <c r="E60" s="77"/>
      <c r="F60" s="23" t="str">
        <f>IF(E60="","",C60*E60/5)</f>
        <v/>
      </c>
      <c r="G60" s="25"/>
    </row>
    <row r="61" spans="2:7" s="9" customFormat="1" ht="24.95" customHeight="1" x14ac:dyDescent="0.25">
      <c r="B61" s="64">
        <f>B62+B64+B63</f>
        <v>0.08</v>
      </c>
      <c r="C61" s="15">
        <f>C62+C64+C63</f>
        <v>0</v>
      </c>
      <c r="D61" s="8" t="s">
        <v>59</v>
      </c>
      <c r="E61" s="28" t="str">
        <f>IF(C61=0,"",(F61/C61)/0.2)</f>
        <v/>
      </c>
      <c r="F61" s="57" t="str">
        <f>IF(SUM(F62:F64)=0,"",SUM(F62:F64))</f>
        <v/>
      </c>
      <c r="G61" s="56"/>
    </row>
    <row r="62" spans="2:7" s="9" customFormat="1" ht="24.95" customHeight="1" x14ac:dyDescent="0.25">
      <c r="B62" s="66">
        <v>0.02</v>
      </c>
      <c r="C62" s="21">
        <f>IF(E62=0,0,IF(E62=1,B62,IF(E62=2,B62,IF(E62=3,B62,IF(E62=4,B62,IF(E62=5,B62))))))</f>
        <v>0</v>
      </c>
      <c r="D62" s="39" t="s">
        <v>62</v>
      </c>
      <c r="E62" s="40"/>
      <c r="F62" s="23" t="str">
        <f>IF(E62="","",C62*E62/5)</f>
        <v/>
      </c>
      <c r="G62" s="51"/>
    </row>
    <row r="63" spans="2:7" s="10" customFormat="1" ht="24.95" customHeight="1" x14ac:dyDescent="0.25">
      <c r="B63" s="65">
        <v>0.03</v>
      </c>
      <c r="C63" s="21">
        <f>IF(E63=0,0,IF(E63=1,B63,IF(E63=2,B63,IF(E63=3,B63,IF(E63=4,B63,IF(E63=5,B63))))))</f>
        <v>0</v>
      </c>
      <c r="D63" s="4" t="s">
        <v>63</v>
      </c>
      <c r="E63" s="43"/>
      <c r="F63" s="23" t="str">
        <f>IF(E63="","",C63*E63/5)</f>
        <v/>
      </c>
      <c r="G63" s="25"/>
    </row>
    <row r="64" spans="2:7" s="10" customFormat="1" ht="24.95" customHeight="1" x14ac:dyDescent="0.25">
      <c r="B64" s="65">
        <v>0.03</v>
      </c>
      <c r="C64" s="21">
        <f>IF(E64=0,0,IF(E64=1,B64,IF(E64=2,B64,IF(E64=3,B64,IF(E64=4,B64,IF(E64=5,B64))))))</f>
        <v>0</v>
      </c>
      <c r="D64" s="4" t="s">
        <v>117</v>
      </c>
      <c r="E64" s="43"/>
      <c r="F64" s="23" t="str">
        <f>IF(E64="","",C64*E64/5)</f>
        <v/>
      </c>
      <c r="G64" s="25"/>
    </row>
    <row r="65" spans="2:7" s="9" customFormat="1" ht="24.95" customHeight="1" x14ac:dyDescent="0.25">
      <c r="B65" s="64">
        <f>B66</f>
        <v>0.03</v>
      </c>
      <c r="C65" s="15">
        <f>C66</f>
        <v>0</v>
      </c>
      <c r="D65" s="8" t="s">
        <v>118</v>
      </c>
      <c r="E65" s="28"/>
      <c r="F65" s="57" t="str">
        <f>IF(SUM(F66:F66)=0,"",SUM(F66:F66))</f>
        <v/>
      </c>
      <c r="G65" s="56"/>
    </row>
    <row r="66" spans="2:7" s="10" customFormat="1" ht="30.75" customHeight="1" x14ac:dyDescent="0.25">
      <c r="B66" s="65">
        <v>0.03</v>
      </c>
      <c r="C66" s="21">
        <f>IF(E66=0,0,IF(E66=1,B66,IF(E66=2,B66,IF(E66=3,B66,IF(E66=4,B66,IF(E66=5,B66))))))</f>
        <v>0</v>
      </c>
      <c r="D66" s="4" t="s">
        <v>60</v>
      </c>
      <c r="E66" s="78"/>
      <c r="F66" s="23" t="str">
        <f>IF(E66="","",C66*E66/5)</f>
        <v/>
      </c>
      <c r="G66" s="25"/>
    </row>
    <row r="67" spans="2:7" ht="24.95" customHeight="1" x14ac:dyDescent="0.2">
      <c r="B67" s="63">
        <f>B68+B71+B79+B81</f>
        <v>0.16499999999999998</v>
      </c>
      <c r="C67" s="14">
        <f>C68+C71+C79+C81</f>
        <v>0</v>
      </c>
      <c r="D67" s="7" t="s">
        <v>74</v>
      </c>
      <c r="E67" s="27" t="str">
        <f>IF(C67=0,"",(F67/C67)/0.2)</f>
        <v/>
      </c>
      <c r="F67" s="61" t="str">
        <f>IF(SUM(F68)+SUM(F71)+SUM(F79)+SUM(F81)=0,"",SUM(F68)+SUM(F71)+SUM(F79)+SUM(F81))</f>
        <v/>
      </c>
      <c r="G67" s="58"/>
    </row>
    <row r="68" spans="2:7" s="9" customFormat="1" ht="24.95" customHeight="1" x14ac:dyDescent="0.25">
      <c r="B68" s="64">
        <f>B69+B70</f>
        <v>0.02</v>
      </c>
      <c r="C68" s="15">
        <f>C69+C70</f>
        <v>0</v>
      </c>
      <c r="D68" s="8" t="s">
        <v>75</v>
      </c>
      <c r="E68" s="28"/>
      <c r="F68" s="57" t="str">
        <f>IF(SUM(F69:F70)=0,"",SUM(F69:F70))</f>
        <v/>
      </c>
      <c r="G68" s="56"/>
    </row>
    <row r="69" spans="2:7" s="9" customFormat="1" ht="24.95" customHeight="1" x14ac:dyDescent="0.25">
      <c r="B69" s="65">
        <v>0.01</v>
      </c>
      <c r="C69" s="21">
        <f>IF(E69=0,0,IF(E69=1,B69,IF(E69=2,B69,IF(E69=3,B69,IF(E69=4,B69,IF(E69=5,B69))))))</f>
        <v>0</v>
      </c>
      <c r="D69" s="4" t="s">
        <v>76</v>
      </c>
      <c r="E69" s="40"/>
      <c r="F69" s="23" t="str">
        <f>IF(E69="","",C69*E69/5)</f>
        <v/>
      </c>
      <c r="G69" s="25"/>
    </row>
    <row r="70" spans="2:7" s="10" customFormat="1" ht="24.95" customHeight="1" x14ac:dyDescent="0.25">
      <c r="B70" s="65">
        <v>0.01</v>
      </c>
      <c r="C70" s="21">
        <f>IF(E70=0,0,IF(E70=1,B70,IF(E70=2,B70,IF(E70=3,B70,IF(E70=4,B70,IF(E70=5,B70))))))</f>
        <v>0</v>
      </c>
      <c r="D70" s="4" t="s">
        <v>119</v>
      </c>
      <c r="E70" s="43"/>
      <c r="F70" s="23" t="str">
        <f>IF(E70="","",C70*E70/5)</f>
        <v/>
      </c>
      <c r="G70" s="25"/>
    </row>
    <row r="71" spans="2:7" s="9" customFormat="1" ht="24.95" customHeight="1" x14ac:dyDescent="0.25">
      <c r="B71" s="64">
        <f>B72+B73+B74+B76+B77+B78</f>
        <v>0.10500000000000001</v>
      </c>
      <c r="C71" s="15">
        <f>C72+C73+C74+C76+C77+C78</f>
        <v>0</v>
      </c>
      <c r="D71" s="8" t="s">
        <v>120</v>
      </c>
      <c r="E71" s="28"/>
      <c r="F71" s="57" t="str">
        <f>IF(SUM(F72:F78)=0,"",SUM(F72:F78))</f>
        <v/>
      </c>
      <c r="G71" s="56"/>
    </row>
    <row r="72" spans="2:7" s="10" customFormat="1" ht="24.95" customHeight="1" x14ac:dyDescent="0.25">
      <c r="B72" s="65">
        <v>0.01</v>
      </c>
      <c r="C72" s="21">
        <f>IF(E72=0,0,IF(E72=1,B72,IF(E72=2,B72,IF(E72=3,B72,IF(E72=4,B72,IF(E72=5,B72))))))</f>
        <v>0</v>
      </c>
      <c r="D72" s="4" t="s">
        <v>77</v>
      </c>
      <c r="E72" s="41"/>
      <c r="F72" s="23" t="str">
        <f>IF(E72="","",C72*E72/5)</f>
        <v/>
      </c>
      <c r="G72" s="25"/>
    </row>
    <row r="73" spans="2:7" s="10" customFormat="1" ht="24.95" customHeight="1" x14ac:dyDescent="0.25">
      <c r="B73" s="65">
        <v>0.02</v>
      </c>
      <c r="C73" s="21">
        <f>IF(E73=0,0,IF(E73=1,B73,IF(E73=2,B73,IF(E73=3,B73,IF(E73=4,B73,IF(E73=5,B73))))))</f>
        <v>0</v>
      </c>
      <c r="D73" s="4" t="s">
        <v>78</v>
      </c>
      <c r="E73" s="40"/>
      <c r="F73" s="23" t="str">
        <f>IF(E73="","",C73*E73/5)</f>
        <v/>
      </c>
      <c r="G73" s="25"/>
    </row>
    <row r="74" spans="2:7" s="10" customFormat="1" ht="24.95" customHeight="1" x14ac:dyDescent="0.25">
      <c r="B74" s="65">
        <v>0.02</v>
      </c>
      <c r="C74" s="21">
        <f>IF(E74=0,0,IF(E74=1,B74,IF(E74=2,B74,IF(E74=3,B74,IF(E74=4,B74,IF(E74=5,B74))))))</f>
        <v>0</v>
      </c>
      <c r="D74" s="4" t="s">
        <v>79</v>
      </c>
      <c r="E74" s="43"/>
      <c r="F74" s="23" t="str">
        <f>IF(E74="","",C74*E74/5)</f>
        <v/>
      </c>
      <c r="G74" s="25"/>
    </row>
    <row r="75" spans="2:7" s="10" customFormat="1" ht="24.95" customHeight="1" x14ac:dyDescent="0.25">
      <c r="B75" s="65"/>
      <c r="C75" s="21"/>
      <c r="D75" s="4" t="s">
        <v>80</v>
      </c>
      <c r="E75" s="52" t="s">
        <v>32</v>
      </c>
      <c r="F75" s="23"/>
      <c r="G75" s="25"/>
    </row>
    <row r="76" spans="2:7" s="10" customFormat="1" ht="24.95" customHeight="1" x14ac:dyDescent="0.25">
      <c r="B76" s="65">
        <v>0.02</v>
      </c>
      <c r="C76" s="21">
        <f>IF(E76=0,0,IF(E76=1,B76,IF(E76=2,B76,IF(E76=3,B76,IF(E76=4,B76,IF(E76=5,B76))))))</f>
        <v>0</v>
      </c>
      <c r="D76" s="4" t="s">
        <v>81</v>
      </c>
      <c r="E76" s="42"/>
      <c r="F76" s="23" t="str">
        <f>IF(E76="","",C76*E76/5)</f>
        <v/>
      </c>
      <c r="G76" s="25"/>
    </row>
    <row r="77" spans="2:7" s="10" customFormat="1" ht="24.95" customHeight="1" x14ac:dyDescent="0.25">
      <c r="B77" s="65">
        <v>0.02</v>
      </c>
      <c r="C77" s="21">
        <f>IF(E77=0,0,IF(E77=1,B77,IF(E77=2,B77,IF(E77=3,B77,IF(E77=4,B77,IF(E77=5,B77))))))</f>
        <v>0</v>
      </c>
      <c r="D77" s="4" t="s">
        <v>82</v>
      </c>
      <c r="E77" s="42"/>
      <c r="F77" s="23" t="str">
        <f>IF(E77="","",C77*E77/5)</f>
        <v/>
      </c>
      <c r="G77" s="25"/>
    </row>
    <row r="78" spans="2:7" s="10" customFormat="1" ht="24.95" customHeight="1" x14ac:dyDescent="0.25">
      <c r="B78" s="65">
        <v>1.4999999999999999E-2</v>
      </c>
      <c r="C78" s="21">
        <f>IF(E78=0,0,IF(E78=1,B78,IF(E78=2,B78,IF(E78=3,B78,IF(E78=4,B78,IF(E78=5,B78))))))</f>
        <v>0</v>
      </c>
      <c r="D78" s="4" t="s">
        <v>95</v>
      </c>
      <c r="E78" s="43"/>
      <c r="F78" s="23" t="str">
        <f>IF(E78="","",C78*E78/5)</f>
        <v/>
      </c>
      <c r="G78" s="25"/>
    </row>
    <row r="79" spans="2:7" s="9" customFormat="1" ht="24.95" customHeight="1" x14ac:dyDescent="0.25">
      <c r="B79" s="64">
        <f>B80</f>
        <v>0.02</v>
      </c>
      <c r="C79" s="15">
        <f>C80</f>
        <v>0</v>
      </c>
      <c r="D79" s="8" t="s">
        <v>121</v>
      </c>
      <c r="E79" s="28" t="str">
        <f>IF(C79=0,"",(F79/C79)/0.2)</f>
        <v/>
      </c>
      <c r="F79" s="57" t="str">
        <f>IF(SUM(F80)=0,"",SUM(F80))</f>
        <v/>
      </c>
      <c r="G79" s="56"/>
    </row>
    <row r="80" spans="2:7" s="10" customFormat="1" ht="32.25" customHeight="1" x14ac:dyDescent="0.25">
      <c r="B80" s="65">
        <v>0.02</v>
      </c>
      <c r="C80" s="21">
        <f>IF(E80=0,0,IF(E80=1,B80,IF(E80=2,B80,IF(E80=3,B80,IF(E80=4,B80,IF(E80=5,B80))))))</f>
        <v>0</v>
      </c>
      <c r="D80" s="4" t="s">
        <v>122</v>
      </c>
      <c r="E80" s="40"/>
      <c r="F80" s="23" t="str">
        <f>IF(E80="","",C80*E80/5)</f>
        <v/>
      </c>
      <c r="G80" s="25"/>
    </row>
    <row r="81" spans="2:7" s="10" customFormat="1" ht="29.25" customHeight="1" x14ac:dyDescent="0.25">
      <c r="B81" s="67">
        <f>B82</f>
        <v>0.02</v>
      </c>
      <c r="C81" s="47">
        <f>C82</f>
        <v>0</v>
      </c>
      <c r="D81" s="38" t="s">
        <v>71</v>
      </c>
      <c r="E81" s="28" t="str">
        <f>IF(C81=0,"",(F81/C81)/0.2)</f>
        <v/>
      </c>
      <c r="F81" s="57" t="str">
        <f>IF(SUM(F82)=0,"",SUM(F82))</f>
        <v/>
      </c>
      <c r="G81" s="59"/>
    </row>
    <row r="82" spans="2:7" s="10" customFormat="1" ht="33" customHeight="1" x14ac:dyDescent="0.25">
      <c r="B82" s="65">
        <v>0.02</v>
      </c>
      <c r="C82" s="21">
        <f>IF(E82=0,0,IF(E82=1,B82,IF(E82=2,B82,IF(E82=3,B82,IF(E82=4,B82,IF(E82=5,B82))))))</f>
        <v>0</v>
      </c>
      <c r="D82" s="4" t="s">
        <v>123</v>
      </c>
      <c r="E82" s="40"/>
      <c r="F82" s="23" t="str">
        <f>IF(E82="","",C82*E82/5)</f>
        <v/>
      </c>
      <c r="G82" s="25"/>
    </row>
    <row r="83" spans="2:7" s="10" customFormat="1" ht="24.95" customHeight="1" x14ac:dyDescent="0.25">
      <c r="B83" s="63">
        <f>B84+B87+B89+B93</f>
        <v>0.08</v>
      </c>
      <c r="C83" s="14">
        <f>C84+C87+C89+C93</f>
        <v>0</v>
      </c>
      <c r="D83" s="7" t="s">
        <v>64</v>
      </c>
      <c r="E83" s="27"/>
      <c r="F83" s="61" t="str">
        <f>IF(SUM(F84)+SUM(F87)+SUM(F89)+SUM(F93)=0,"",SUM(F84)+SUM(F87)+SUM(F89)+SUM(F93))</f>
        <v/>
      </c>
      <c r="G83" s="60"/>
    </row>
    <row r="84" spans="2:7" s="10" customFormat="1" ht="24.95" customHeight="1" x14ac:dyDescent="0.25">
      <c r="B84" s="67">
        <f>B85+B86</f>
        <v>0.02</v>
      </c>
      <c r="C84" s="47">
        <f>C85+C86</f>
        <v>0</v>
      </c>
      <c r="D84" s="38" t="s">
        <v>65</v>
      </c>
      <c r="E84" s="28" t="str">
        <f>IF(C84=0,"",(F84/C84)/0.2)</f>
        <v/>
      </c>
      <c r="F84" s="57" t="str">
        <f>IF(SUM(F85:F86)=0,"",SUM(F85:F86))</f>
        <v/>
      </c>
      <c r="G84" s="59"/>
    </row>
    <row r="85" spans="2:7" s="10" customFormat="1" ht="24.95" customHeight="1" x14ac:dyDescent="0.25">
      <c r="B85" s="65">
        <v>0.01</v>
      </c>
      <c r="C85" s="21">
        <f>IF(E85=0,0,IF(E85=1,B85,IF(E85=2,B85,IF(E85=3,B85,IF(E85=4,B85,IF(E85=5,B85))))))</f>
        <v>0</v>
      </c>
      <c r="D85" s="4" t="s">
        <v>66</v>
      </c>
      <c r="E85" s="40"/>
      <c r="F85" s="23" t="str">
        <f>IF(E85="","",C85*E85/5)</f>
        <v/>
      </c>
      <c r="G85" s="25"/>
    </row>
    <row r="86" spans="2:7" s="10" customFormat="1" ht="24.95" customHeight="1" x14ac:dyDescent="0.25">
      <c r="B86" s="65">
        <v>0.01</v>
      </c>
      <c r="C86" s="21">
        <f>IF(E86=0,0,IF(E86=1,B86,IF(E86=2,B86,IF(E86=3,B86,IF(E86=4,B86,IF(E86=5,B86))))))</f>
        <v>0</v>
      </c>
      <c r="D86" s="4" t="s">
        <v>67</v>
      </c>
      <c r="E86" s="43"/>
      <c r="F86" s="23" t="str">
        <f>IF(E86="","",C86*E86/5)</f>
        <v/>
      </c>
      <c r="G86" s="25"/>
    </row>
    <row r="87" spans="2:7" s="10" customFormat="1" ht="24.95" customHeight="1" x14ac:dyDescent="0.25">
      <c r="B87" s="67">
        <f>B88</f>
        <v>0.02</v>
      </c>
      <c r="C87" s="47">
        <f>C88</f>
        <v>0</v>
      </c>
      <c r="D87" s="38" t="s">
        <v>68</v>
      </c>
      <c r="E87" s="28"/>
      <c r="F87" s="57" t="str">
        <f>IF(SUM(F88)=0,"",SUM(F88))</f>
        <v/>
      </c>
      <c r="G87" s="59"/>
    </row>
    <row r="88" spans="2:7" s="10" customFormat="1" ht="29.25" customHeight="1" x14ac:dyDescent="0.25">
      <c r="B88" s="65">
        <v>0.02</v>
      </c>
      <c r="C88" s="21">
        <f>IF(E88=0,0,IF(E88=1,B88,IF(E88=2,B88,IF(E88=3,B88,IF(E88=4,B88,IF(E88=5,B88))))))</f>
        <v>0</v>
      </c>
      <c r="D88" s="4" t="s">
        <v>69</v>
      </c>
      <c r="E88" s="40"/>
      <c r="F88" s="23" t="str">
        <f>IF(E88="","",C88*E88/5)</f>
        <v/>
      </c>
      <c r="G88" s="25"/>
    </row>
    <row r="89" spans="2:7" s="10" customFormat="1" ht="29.25" customHeight="1" x14ac:dyDescent="0.25">
      <c r="B89" s="67">
        <f>B90+B92+B91</f>
        <v>0.03</v>
      </c>
      <c r="C89" s="47">
        <f>C90+C92+C91</f>
        <v>0</v>
      </c>
      <c r="D89" s="38" t="s">
        <v>70</v>
      </c>
      <c r="E89" s="28" t="str">
        <f>IF(C89=0,"",(F89/C89)/0.2)</f>
        <v/>
      </c>
      <c r="F89" s="57" t="str">
        <f>IF(SUM(F90:F92)=0,"",SUM(F90:F92))</f>
        <v/>
      </c>
      <c r="G89" s="59"/>
    </row>
    <row r="90" spans="2:7" s="10" customFormat="1" ht="29.25" customHeight="1" x14ac:dyDescent="0.25">
      <c r="B90" s="65">
        <v>0.01</v>
      </c>
      <c r="C90" s="21">
        <f>IF(E90=0,0,IF(E90=1,B90,IF(E90=2,B90,IF(E90=3,B90,IF(E90=4,B90,IF(E90=5,B90))))))</f>
        <v>0</v>
      </c>
      <c r="D90" s="4" t="s">
        <v>124</v>
      </c>
      <c r="E90" s="40"/>
      <c r="F90" s="23" t="str">
        <f>IF(E90="","",C90*E90/5)</f>
        <v/>
      </c>
      <c r="G90" s="25"/>
    </row>
    <row r="91" spans="2:7" s="10" customFormat="1" ht="29.25" customHeight="1" x14ac:dyDescent="0.25">
      <c r="B91" s="65">
        <v>0.01</v>
      </c>
      <c r="C91" s="21">
        <f>IF(E91=0,0,IF(E91=1,B91,IF(E91=2,B91,IF(E91=3,B91,IF(E91=4,B91,IF(E91=5,B91))))))</f>
        <v>0</v>
      </c>
      <c r="D91" s="4" t="s">
        <v>125</v>
      </c>
      <c r="E91" s="40"/>
      <c r="F91" s="23" t="str">
        <f>IF(E91="","",C91*E91/5)</f>
        <v/>
      </c>
      <c r="G91" s="25"/>
    </row>
    <row r="92" spans="2:7" s="10" customFormat="1" ht="29.25" customHeight="1" x14ac:dyDescent="0.25">
      <c r="B92" s="65">
        <v>0.01</v>
      </c>
      <c r="C92" s="21">
        <f>IF(E92=0,0,IF(E92=1,B92,IF(E92=2,B92,IF(E92=3,B92,IF(E92=4,B92,IF(E92=5,B92))))))</f>
        <v>0</v>
      </c>
      <c r="D92" s="4" t="s">
        <v>94</v>
      </c>
      <c r="E92" s="43"/>
      <c r="F92" s="23" t="str">
        <f>IF(E92="","",C92*E92/5)</f>
        <v/>
      </c>
      <c r="G92" s="25"/>
    </row>
    <row r="93" spans="2:7" s="10" customFormat="1" ht="29.25" customHeight="1" x14ac:dyDescent="0.25">
      <c r="B93" s="67">
        <f>B94</f>
        <v>0.01</v>
      </c>
      <c r="C93" s="47">
        <f>C94</f>
        <v>0</v>
      </c>
      <c r="D93" s="38" t="s">
        <v>72</v>
      </c>
      <c r="E93" s="28"/>
      <c r="F93" s="57" t="str">
        <f>IF(SUM(F94)=0,"",SUM(F94))</f>
        <v/>
      </c>
      <c r="G93" s="59"/>
    </row>
    <row r="94" spans="2:7" s="10" customFormat="1" ht="29.25" customHeight="1" x14ac:dyDescent="0.25">
      <c r="B94" s="65">
        <v>0.01</v>
      </c>
      <c r="C94" s="21">
        <f>IF(E94=0,0,IF(E94=1,B94,IF(E94=2,B94,IF(E94=3,B94,IF(E94=4,B94,IF(E94=5,B94))))))</f>
        <v>0</v>
      </c>
      <c r="D94" s="4" t="s">
        <v>73</v>
      </c>
      <c r="E94" s="40"/>
      <c r="F94" s="23" t="str">
        <f>IF(E94="","",C94*E94/5)</f>
        <v/>
      </c>
      <c r="G94" s="25"/>
    </row>
    <row r="95" spans="2:7" s="10" customFormat="1" ht="32.25" customHeight="1" x14ac:dyDescent="0.25">
      <c r="B95" s="63">
        <f>B96+B99+B101</f>
        <v>0.06</v>
      </c>
      <c r="C95" s="14">
        <f>C96+C99+C101</f>
        <v>0</v>
      </c>
      <c r="D95" s="7" t="s">
        <v>83</v>
      </c>
      <c r="E95" s="27"/>
      <c r="F95" s="61" t="str">
        <f>IF(SUM(F96)+SUM(F99)+SUM(F101)=0,"",SUM(F96)+SUM(F99)+SUM(F101))</f>
        <v/>
      </c>
      <c r="G95" s="62"/>
    </row>
    <row r="96" spans="2:7" s="10" customFormat="1" ht="32.25" customHeight="1" x14ac:dyDescent="0.25">
      <c r="B96" s="64">
        <f>B97+B98</f>
        <v>0.02</v>
      </c>
      <c r="C96" s="15">
        <f>C97+C98</f>
        <v>0</v>
      </c>
      <c r="D96" s="8" t="s">
        <v>84</v>
      </c>
      <c r="E96" s="28" t="str">
        <f>IF(C96=0,"",(F96/C96)/0.2)</f>
        <v/>
      </c>
      <c r="F96" s="57" t="str">
        <f>IF(SUM(F97:F98)=0,"",SUM(F97:F98))</f>
        <v/>
      </c>
      <c r="G96" s="56"/>
    </row>
    <row r="97" spans="2:7" s="10" customFormat="1" ht="24.75" customHeight="1" x14ac:dyDescent="0.25">
      <c r="B97" s="65">
        <v>0.01</v>
      </c>
      <c r="C97" s="21">
        <f>IF(E97=0,0,IF(E97=1,B97,IF(E97=2,B97,IF(E97=3,B97,IF(E97=4,B97,IF(E97=5,B97))))))</f>
        <v>0</v>
      </c>
      <c r="D97" s="4" t="s">
        <v>126</v>
      </c>
      <c r="E97" s="41"/>
      <c r="F97" s="23" t="str">
        <f>IF(E97="","",C97*E97/5)</f>
        <v/>
      </c>
      <c r="G97" s="25"/>
    </row>
    <row r="98" spans="2:7" s="10" customFormat="1" ht="26.25" customHeight="1" x14ac:dyDescent="0.25">
      <c r="B98" s="65">
        <v>0.01</v>
      </c>
      <c r="C98" s="21">
        <f>IF(E98=0,0,IF(E98=1,B98,IF(E98=2,B98,IF(E98=3,B98,IF(E98=4,B98,IF(E98=5,B98))))))</f>
        <v>0</v>
      </c>
      <c r="D98" s="4" t="s">
        <v>87</v>
      </c>
      <c r="E98" s="43"/>
      <c r="F98" s="23" t="str">
        <f>IF(E98="","",C98*E98/5)</f>
        <v/>
      </c>
      <c r="G98" s="25"/>
    </row>
    <row r="99" spans="2:7" s="10" customFormat="1" ht="26.25" customHeight="1" x14ac:dyDescent="0.25">
      <c r="B99" s="64">
        <f>B100</f>
        <v>0.02</v>
      </c>
      <c r="C99" s="15">
        <f>C100</f>
        <v>0</v>
      </c>
      <c r="D99" s="8" t="s">
        <v>86</v>
      </c>
      <c r="E99" s="28"/>
      <c r="F99" s="57" t="str">
        <f>IF(SUM(F100)=0,"",SUM(F100))</f>
        <v/>
      </c>
      <c r="G99" s="56"/>
    </row>
    <row r="100" spans="2:7" s="10" customFormat="1" ht="32.25" customHeight="1" x14ac:dyDescent="0.25">
      <c r="B100" s="65">
        <v>0.02</v>
      </c>
      <c r="C100" s="21">
        <f>IF(E100=0,0,IF(E100=1,B100,IF(E100=2,B100,IF(E100=3,B100,IF(E100=4,B100,IF(E100=5,B100))))))</f>
        <v>0</v>
      </c>
      <c r="D100" s="4" t="s">
        <v>88</v>
      </c>
      <c r="E100" s="40"/>
      <c r="F100" s="23" t="str">
        <f>IF(E100="","",C100*E100/5)</f>
        <v/>
      </c>
      <c r="G100" s="25"/>
    </row>
    <row r="101" spans="2:7" s="10" customFormat="1" ht="32.25" customHeight="1" x14ac:dyDescent="0.25">
      <c r="B101" s="64">
        <f>B102</f>
        <v>0.02</v>
      </c>
      <c r="C101" s="15">
        <f>C102</f>
        <v>0</v>
      </c>
      <c r="D101" s="8" t="s">
        <v>85</v>
      </c>
      <c r="E101" s="28"/>
      <c r="F101" s="57" t="str">
        <f>IF(SUM(F102)=0,"",SUM(F102))</f>
        <v/>
      </c>
      <c r="G101" s="56"/>
    </row>
    <row r="102" spans="2:7" s="10" customFormat="1" ht="32.25" customHeight="1" x14ac:dyDescent="0.25">
      <c r="B102" s="65">
        <v>0.02</v>
      </c>
      <c r="C102" s="21">
        <f>IF(E102=0,0,IF(E102=1,B102,IF(E102=2,B102,IF(E102=3,B102,IF(E102=4,B102,IF(E102=5,B102))))))</f>
        <v>0</v>
      </c>
      <c r="D102" s="4" t="s">
        <v>91</v>
      </c>
      <c r="E102" s="40"/>
      <c r="F102" s="23" t="str">
        <f>IF(E102="","",C102*E102/5)</f>
        <v/>
      </c>
      <c r="G102" s="25"/>
    </row>
    <row r="103" spans="2:7" s="10" customFormat="1" ht="22.5" customHeight="1" x14ac:dyDescent="0.25">
      <c r="B103" s="65"/>
      <c r="C103" s="21"/>
      <c r="D103" s="4" t="s">
        <v>90</v>
      </c>
      <c r="E103" s="54" t="s">
        <v>32</v>
      </c>
      <c r="F103" s="23"/>
      <c r="G103" s="25"/>
    </row>
    <row r="104" spans="2:7" ht="24.95" customHeight="1" x14ac:dyDescent="0.2">
      <c r="B104" s="63">
        <f>B105+B115</f>
        <v>0.16</v>
      </c>
      <c r="C104" s="14">
        <f>C105+C115</f>
        <v>0</v>
      </c>
      <c r="D104" s="7" t="s">
        <v>17</v>
      </c>
      <c r="E104" s="27"/>
      <c r="F104" s="61" t="str">
        <f>IF(SUM(F105)+SUM(F115)=0,"",SUM(F105)+SUM(F115))</f>
        <v/>
      </c>
      <c r="G104" s="62"/>
    </row>
    <row r="105" spans="2:7" s="9" customFormat="1" ht="24.95" customHeight="1" x14ac:dyDescent="0.25">
      <c r="B105" s="64">
        <f>SUM(B106:B114)</f>
        <v>0.09</v>
      </c>
      <c r="C105" s="15">
        <f>SUM(C106:C114)</f>
        <v>0</v>
      </c>
      <c r="D105" s="8" t="s">
        <v>3</v>
      </c>
      <c r="E105" s="28"/>
      <c r="F105" s="57" t="str">
        <f>IF(SUM(F106:F114)=0,"",SUM(F106:F114))</f>
        <v/>
      </c>
      <c r="G105" s="56"/>
    </row>
    <row r="106" spans="2:7" s="10" customFormat="1" ht="24.95" customHeight="1" x14ac:dyDescent="0.25">
      <c r="B106" s="65">
        <v>0.01</v>
      </c>
      <c r="C106" s="21">
        <f t="shared" ref="C106:C114" si="0">IF(E106=0,0,IF(E106=1,B106,IF(E106=2,B106,IF(E106=3,B106,IF(E106=4,B106,IF(E106=5,B106))))))</f>
        <v>0</v>
      </c>
      <c r="D106" s="4" t="s">
        <v>4</v>
      </c>
      <c r="E106" s="41"/>
      <c r="F106" s="23" t="str">
        <f t="shared" ref="F106:F114" si="1">IF(E106="","",C106*E106/5)</f>
        <v/>
      </c>
      <c r="G106" s="25"/>
    </row>
    <row r="107" spans="2:7" s="10" customFormat="1" ht="24.95" customHeight="1" x14ac:dyDescent="0.25">
      <c r="B107" s="65">
        <v>0.01</v>
      </c>
      <c r="C107" s="21">
        <f t="shared" si="0"/>
        <v>0</v>
      </c>
      <c r="D107" s="4" t="s">
        <v>89</v>
      </c>
      <c r="E107" s="42"/>
      <c r="F107" s="23" t="str">
        <f t="shared" si="1"/>
        <v/>
      </c>
      <c r="G107" s="25"/>
    </row>
    <row r="108" spans="2:7" s="10" customFormat="1" ht="24.95" customHeight="1" x14ac:dyDescent="0.25">
      <c r="B108" s="65">
        <v>0.01</v>
      </c>
      <c r="C108" s="21">
        <f t="shared" ref="C108" si="2">IF(E108=0,0,IF(E108=1,B108,IF(E108=2,B108,IF(E108=3,B108,IF(E108=4,B108,IF(E108=5,B108))))))</f>
        <v>0</v>
      </c>
      <c r="D108" s="4" t="s">
        <v>127</v>
      </c>
      <c r="E108" s="42"/>
      <c r="F108" s="23" t="str">
        <f t="shared" ref="F108" si="3">IF(E108="","",C108*E108/5)</f>
        <v/>
      </c>
      <c r="G108" s="25"/>
    </row>
    <row r="109" spans="2:7" s="10" customFormat="1" ht="24.95" customHeight="1" x14ac:dyDescent="0.25">
      <c r="B109" s="65">
        <v>0.01</v>
      </c>
      <c r="C109" s="21">
        <f t="shared" si="0"/>
        <v>0</v>
      </c>
      <c r="D109" s="4" t="s">
        <v>128</v>
      </c>
      <c r="E109" s="42"/>
      <c r="F109" s="23" t="str">
        <f t="shared" si="1"/>
        <v/>
      </c>
      <c r="G109" s="25"/>
    </row>
    <row r="110" spans="2:7" s="10" customFormat="1" ht="24.95" customHeight="1" x14ac:dyDescent="0.25">
      <c r="B110" s="65">
        <v>0.01</v>
      </c>
      <c r="C110" s="21">
        <f t="shared" si="0"/>
        <v>0</v>
      </c>
      <c r="D110" s="4" t="s">
        <v>129</v>
      </c>
      <c r="E110" s="42"/>
      <c r="F110" s="23" t="str">
        <f t="shared" si="1"/>
        <v/>
      </c>
      <c r="G110" s="25"/>
    </row>
    <row r="111" spans="2:7" s="10" customFormat="1" ht="24.95" customHeight="1" x14ac:dyDescent="0.25">
      <c r="B111" s="65">
        <v>0.01</v>
      </c>
      <c r="C111" s="21">
        <f t="shared" si="0"/>
        <v>0</v>
      </c>
      <c r="D111" s="4" t="s">
        <v>130</v>
      </c>
      <c r="E111" s="42"/>
      <c r="F111" s="23" t="str">
        <f t="shared" si="1"/>
        <v/>
      </c>
      <c r="G111" s="25"/>
    </row>
    <row r="112" spans="2:7" s="10" customFormat="1" ht="24.75" customHeight="1" x14ac:dyDescent="0.25">
      <c r="B112" s="65">
        <v>0.01</v>
      </c>
      <c r="C112" s="21">
        <f t="shared" si="0"/>
        <v>0</v>
      </c>
      <c r="D112" s="4" t="s">
        <v>131</v>
      </c>
      <c r="E112" s="42"/>
      <c r="F112" s="23" t="str">
        <f t="shared" si="1"/>
        <v/>
      </c>
      <c r="G112" s="25"/>
    </row>
    <row r="113" spans="2:7" s="10" customFormat="1" ht="24.95" customHeight="1" x14ac:dyDescent="0.25">
      <c r="B113" s="65">
        <v>0.01</v>
      </c>
      <c r="C113" s="21">
        <f t="shared" si="0"/>
        <v>0</v>
      </c>
      <c r="D113" s="4" t="s">
        <v>132</v>
      </c>
      <c r="E113" s="42"/>
      <c r="F113" s="23" t="str">
        <f t="shared" si="1"/>
        <v/>
      </c>
      <c r="G113" s="25"/>
    </row>
    <row r="114" spans="2:7" s="10" customFormat="1" ht="30" customHeight="1" x14ac:dyDescent="0.25">
      <c r="B114" s="65">
        <v>0.01</v>
      </c>
      <c r="C114" s="21">
        <f t="shared" si="0"/>
        <v>0</v>
      </c>
      <c r="D114" s="4" t="s">
        <v>133</v>
      </c>
      <c r="E114" s="43"/>
      <c r="F114" s="23" t="str">
        <f t="shared" si="1"/>
        <v/>
      </c>
      <c r="G114" s="25"/>
    </row>
    <row r="115" spans="2:7" s="9" customFormat="1" ht="24.95" customHeight="1" x14ac:dyDescent="0.25">
      <c r="B115" s="64">
        <f>SUM(B116:B120)</f>
        <v>7.0000000000000007E-2</v>
      </c>
      <c r="C115" s="15">
        <f>SUM(C116:C120)</f>
        <v>0</v>
      </c>
      <c r="D115" s="8" t="s">
        <v>5</v>
      </c>
      <c r="E115" s="28"/>
      <c r="F115" s="57" t="str">
        <f>IF(SUM(F116:F120)=0,"",SUM(F116:F120))</f>
        <v/>
      </c>
      <c r="G115" s="56"/>
    </row>
    <row r="116" spans="2:7" s="10" customFormat="1" ht="24.95" customHeight="1" x14ac:dyDescent="0.25">
      <c r="B116" s="65">
        <v>0.02</v>
      </c>
      <c r="C116" s="21">
        <f>IF(E116=0,0,IF(E116=1,B116,IF(E116=2,B116,IF(E116=3,B116,IF(E116=4,B116,IF(E116=5,B116))))))</f>
        <v>0</v>
      </c>
      <c r="D116" s="11" t="s">
        <v>134</v>
      </c>
      <c r="E116" s="44"/>
      <c r="F116" s="23" t="str">
        <f>IF(E116="","",C116*E116/5)</f>
        <v/>
      </c>
      <c r="G116" s="25"/>
    </row>
    <row r="117" spans="2:7" s="10" customFormat="1" ht="24.95" customHeight="1" x14ac:dyDescent="0.25">
      <c r="B117" s="65">
        <v>0.02</v>
      </c>
      <c r="C117" s="21">
        <f>IF(E117=0,0,IF(E117=1,B117,IF(E117=2,B117,IF(E117=3,B117,IF(E117=4,B117,IF(E117=5,B117))))))</f>
        <v>0</v>
      </c>
      <c r="D117" s="11" t="s">
        <v>135</v>
      </c>
      <c r="E117" s="48"/>
      <c r="F117" s="23" t="str">
        <f>IF(E117="","",C117*E117/5)</f>
        <v/>
      </c>
      <c r="G117" s="25"/>
    </row>
    <row r="118" spans="2:7" s="10" customFormat="1" ht="24.95" customHeight="1" x14ac:dyDescent="0.25">
      <c r="B118" s="65">
        <v>0.01</v>
      </c>
      <c r="C118" s="21">
        <f>IF(E118=0,0,IF(E118=1,B118,IF(E118=2,B118,IF(E118=3,B118,IF(E118=4,B118,IF(E118=5,B118))))))</f>
        <v>0</v>
      </c>
      <c r="D118" s="11" t="s">
        <v>136</v>
      </c>
      <c r="E118" s="53"/>
      <c r="F118" s="23" t="str">
        <f>IF(E118="","",C118*E118/5)</f>
        <v/>
      </c>
      <c r="G118" s="25"/>
    </row>
    <row r="119" spans="2:7" s="10" customFormat="1" ht="24.95" customHeight="1" x14ac:dyDescent="0.25">
      <c r="B119" s="65">
        <v>0.01</v>
      </c>
      <c r="C119" s="21">
        <f>IF(E119=0,0,IF(E119=1,B119,IF(E119=2,B119,IF(E119=3,B119,IF(E119=4,B119,IF(E119=5,B119))))))</f>
        <v>0</v>
      </c>
      <c r="D119" s="11" t="s">
        <v>137</v>
      </c>
      <c r="E119" s="53"/>
      <c r="F119" s="23" t="str">
        <f>IF(E119="","",C119*E119/5)</f>
        <v/>
      </c>
      <c r="G119" s="25"/>
    </row>
    <row r="120" spans="2:7" s="10" customFormat="1" ht="24.95" customHeight="1" x14ac:dyDescent="0.25">
      <c r="B120" s="65">
        <v>0.01</v>
      </c>
      <c r="C120" s="21">
        <f>IF(E120=0,0,IF(E120=1,B120,IF(E120=2,B120,IF(E120=3,B120,IF(E120=4,B120,IF(E120=5,B120))))))</f>
        <v>0</v>
      </c>
      <c r="D120" s="12" t="s">
        <v>92</v>
      </c>
      <c r="E120" s="45"/>
      <c r="F120" s="23" t="str">
        <f>IF(E120="","",C120*E120/5)</f>
        <v/>
      </c>
      <c r="G120" s="25"/>
    </row>
    <row r="121" spans="2:7" ht="24.95" customHeight="1" x14ac:dyDescent="0.2">
      <c r="B121" s="63">
        <f>B122+B124+B126+B128+B130</f>
        <v>7.4999999999999997E-2</v>
      </c>
      <c r="C121" s="14">
        <f>C122+C124+C126+C128+C130</f>
        <v>0</v>
      </c>
      <c r="D121" s="6" t="s">
        <v>6</v>
      </c>
      <c r="E121" s="27" t="str">
        <f>IF(C121=0,"",(F121/C121)/0.2)</f>
        <v/>
      </c>
      <c r="F121" s="61" t="str">
        <f>IF(SUM(F122)+SUM(F124)+SUM(F126)+SUM(F128)+SUM(F130)=0,"",SUM(F122)+SUM(F124)+SUM(F126)+SUM(F128)+SUM(F130))</f>
        <v/>
      </c>
      <c r="G121" s="50"/>
    </row>
    <row r="122" spans="2:7" s="9" customFormat="1" ht="24.95" customHeight="1" x14ac:dyDescent="0.25">
      <c r="B122" s="64">
        <f>B123</f>
        <v>0.01</v>
      </c>
      <c r="C122" s="15">
        <f>C123</f>
        <v>0</v>
      </c>
      <c r="D122" s="8" t="s">
        <v>7</v>
      </c>
      <c r="E122" s="28"/>
      <c r="F122" s="57" t="str">
        <f>IF(SUM(F123)=0,"",SUM(F123))</f>
        <v/>
      </c>
      <c r="G122" s="49"/>
    </row>
    <row r="123" spans="2:7" s="10" customFormat="1" ht="24.95" customHeight="1" x14ac:dyDescent="0.25">
      <c r="B123" s="65">
        <v>0.01</v>
      </c>
      <c r="C123" s="21">
        <f>IF(E123=0,0,IF(E123=1,B123,IF(E123=2,B123,IF(E123=3,B123,IF(E123=4,B123,IF(E123=5,B123))))))</f>
        <v>0</v>
      </c>
      <c r="D123" s="4" t="s">
        <v>8</v>
      </c>
      <c r="E123" s="40"/>
      <c r="F123" s="23" t="str">
        <f>IF(E123="","",C123*E123/5)</f>
        <v/>
      </c>
      <c r="G123" s="25"/>
    </row>
    <row r="124" spans="2:7" s="9" customFormat="1" ht="24.95" customHeight="1" x14ac:dyDescent="0.25">
      <c r="B124" s="64">
        <f>B125</f>
        <v>0.01</v>
      </c>
      <c r="C124" s="15">
        <f>C125</f>
        <v>0</v>
      </c>
      <c r="D124" s="8" t="s">
        <v>14</v>
      </c>
      <c r="E124" s="28"/>
      <c r="F124" s="57" t="str">
        <f>IF(SUM(F125)=0,"",SUM(F125))</f>
        <v/>
      </c>
      <c r="G124" s="49"/>
    </row>
    <row r="125" spans="2:7" s="10" customFormat="1" ht="24.95" customHeight="1" x14ac:dyDescent="0.25">
      <c r="B125" s="65">
        <v>0.01</v>
      </c>
      <c r="C125" s="21">
        <f>IF(E125=0,0,IF(E125=1,B125,IF(E125=2,B125,IF(E125=3,B125,IF(E125=4,B125,IF(E125=5,B125))))))</f>
        <v>0</v>
      </c>
      <c r="D125" s="4" t="s">
        <v>9</v>
      </c>
      <c r="E125" s="40"/>
      <c r="F125" s="23" t="str">
        <f>IF(E125="","",C125*E125/5)</f>
        <v/>
      </c>
      <c r="G125" s="25"/>
    </row>
    <row r="126" spans="2:7" s="9" customFormat="1" ht="24.95" customHeight="1" x14ac:dyDescent="0.25">
      <c r="B126" s="64">
        <f>B127</f>
        <v>0.02</v>
      </c>
      <c r="C126" s="15">
        <f>C127</f>
        <v>0</v>
      </c>
      <c r="D126" s="8" t="s">
        <v>12</v>
      </c>
      <c r="E126" s="28" t="str">
        <f>IF(C126=0,"",(F126/C126)/0.2)</f>
        <v/>
      </c>
      <c r="F126" s="57" t="str">
        <f>IF(SUM(F127)=0,"",SUM(F127))</f>
        <v/>
      </c>
      <c r="G126" s="49"/>
    </row>
    <row r="127" spans="2:7" s="10" customFormat="1" ht="24.95" customHeight="1" x14ac:dyDescent="0.25">
      <c r="B127" s="65">
        <v>0.02</v>
      </c>
      <c r="C127" s="21">
        <f>IF(E127=0,0,IF(E127=1,B127,IF(E127=2,B127,IF(E127=3,B127,IF(E127=4,B127,IF(E127=5,B127))))))</f>
        <v>0</v>
      </c>
      <c r="D127" s="4" t="s">
        <v>10</v>
      </c>
      <c r="E127" s="40"/>
      <c r="F127" s="23" t="str">
        <f>IF(E127="","",C127*E127/5)</f>
        <v/>
      </c>
      <c r="G127" s="25"/>
    </row>
    <row r="128" spans="2:7" s="9" customFormat="1" ht="24.95" customHeight="1" x14ac:dyDescent="0.25">
      <c r="B128" s="64">
        <f>B129</f>
        <v>0.02</v>
      </c>
      <c r="C128" s="15">
        <f>C129</f>
        <v>0</v>
      </c>
      <c r="D128" s="8" t="s">
        <v>15</v>
      </c>
      <c r="E128" s="28"/>
      <c r="F128" s="57" t="str">
        <f>IF(SUM(F129)=0,"",SUM(F129))</f>
        <v/>
      </c>
      <c r="G128" s="49"/>
    </row>
    <row r="129" spans="2:7" s="10" customFormat="1" ht="24.95" customHeight="1" x14ac:dyDescent="0.25">
      <c r="B129" s="65">
        <v>0.02</v>
      </c>
      <c r="C129" s="21">
        <f>IF(E129=0,0,IF(E129=1,B129,IF(E129=2,B129,IF(E129=3,B129,IF(E129=4,B129,IF(E129=5,B129))))))</f>
        <v>0</v>
      </c>
      <c r="D129" s="4" t="s">
        <v>11</v>
      </c>
      <c r="E129" s="40"/>
      <c r="F129" s="23" t="str">
        <f>IF(E129="","",C129*E129/5)</f>
        <v/>
      </c>
      <c r="G129" s="25"/>
    </row>
    <row r="130" spans="2:7" s="9" customFormat="1" ht="24.95" customHeight="1" x14ac:dyDescent="0.25">
      <c r="B130" s="64">
        <f>B131</f>
        <v>1.4999999999999999E-2</v>
      </c>
      <c r="C130" s="15">
        <f>C131</f>
        <v>0</v>
      </c>
      <c r="D130" s="8" t="s">
        <v>16</v>
      </c>
      <c r="E130" s="28"/>
      <c r="F130" s="57" t="str">
        <f>IF(SUM(F131)=0,"",SUM(F131))</f>
        <v/>
      </c>
      <c r="G130" s="49"/>
    </row>
    <row r="131" spans="2:7" s="10" customFormat="1" ht="31.5" customHeight="1" thickBot="1" x14ac:dyDescent="0.3">
      <c r="B131" s="68">
        <v>1.4999999999999999E-2</v>
      </c>
      <c r="C131" s="21">
        <f>IF(E131=0,0,IF(E131=1,B131,IF(E131=2,B131,IF(E131=3,B131,IF(E131=4,B131,IF(E131=5,B131))))))</f>
        <v>0</v>
      </c>
      <c r="D131" s="17" t="s">
        <v>13</v>
      </c>
      <c r="E131" s="46"/>
      <c r="F131" s="23" t="str">
        <f>IF(E131="","",C131*E131/5)</f>
        <v/>
      </c>
      <c r="G131" s="26"/>
    </row>
    <row r="132" spans="2:7" ht="24.95" customHeight="1" thickBot="1" x14ac:dyDescent="0.25">
      <c r="B132" s="69">
        <f>B121+B104+B95+B83+B57+B52+B43+B36+B22+B14+B67</f>
        <v>1</v>
      </c>
      <c r="C132" s="24">
        <f>C121+C104+C95+C83+C57+C52+C43+C36+C22+C14+C67</f>
        <v>0</v>
      </c>
      <c r="D132" s="55" t="s">
        <v>93</v>
      </c>
      <c r="F132" s="24">
        <f>SUM(F121)+SUM(F104)+SUM(F95)+SUM(F83)+SUM(F57)+SUM(F52)+SUM(F43)+SUM(F36)+SUM(F22)+SUM(F14)+SUM(F67)</f>
        <v>0</v>
      </c>
    </row>
  </sheetData>
  <sheetProtection selectLockedCells="1"/>
  <customSheetViews>
    <customSheetView guid="{2D8C9892-3581-45C5-BFB9-8ACD40C538B5}" showGridLines="0" fitToPage="1">
      <pane ySplit="7" topLeftCell="A8" activePane="bottomLeft" state="frozen"/>
      <selection pane="bottomLeft" activeCell="D10" sqref="D10"/>
      <pageMargins left="0.7" right="0.7" top="0.75" bottom="0.75" header="0.3" footer="0.3"/>
      <pageSetup paperSize="9" scale="36" fitToHeight="0" orientation="portrait" horizontalDpi="4294967293" verticalDpi="0" r:id="rId1"/>
    </customSheetView>
  </customSheetViews>
  <mergeCells count="7">
    <mergeCell ref="C7:C13"/>
    <mergeCell ref="B7:B13"/>
    <mergeCell ref="F2:F3"/>
    <mergeCell ref="G2:G3"/>
    <mergeCell ref="D9:D13"/>
    <mergeCell ref="F9:F13"/>
    <mergeCell ref="G9:G13"/>
  </mergeCells>
  <pageMargins left="0.70866141732283472" right="0.70866141732283472" top="0.74803149606299213" bottom="0.74803149606299213" header="0.31496062992125984" footer="0.31496062992125984"/>
  <pageSetup paperSize="8" scale="63" fitToHeight="0" orientation="portrait" horizontalDpi="4294967293" verticalDpi="4294967293" r:id="rId2"/>
  <headerFooter>
    <oddFooter>&amp;L&amp;F</oddFooter>
  </headerFooter>
  <drawing r:id="rId3"/>
  <legacyDrawing r:id="rId4"/>
  <controls>
    <mc:AlternateContent xmlns:mc="http://schemas.openxmlformats.org/markup-compatibility/2006">
      <mc:Choice Requires="x14">
        <control shapeId="1025" r:id="rId5" name="CommandButton1">
          <controlPr defaultSize="0" autoLine="0" r:id="rId6">
            <anchor moveWithCells="1">
              <from>
                <xdr:col>6</xdr:col>
                <xdr:colOff>152400</xdr:colOff>
                <xdr:row>8</xdr:row>
                <xdr:rowOff>85725</xdr:rowOff>
              </from>
              <to>
                <xdr:col>6</xdr:col>
                <xdr:colOff>3114675</xdr:colOff>
                <xdr:row>10</xdr:row>
                <xdr:rowOff>180975</xdr:rowOff>
              </to>
            </anchor>
          </controlPr>
        </control>
      </mc:Choice>
      <mc:Fallback>
        <control shapeId="1025" r:id="rId5" name="CommandButton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PROJET D'ASSAINISSEMENT</vt:lpstr>
      <vt:lpstr>'PROJET D''ASSAINISSEMENT'!Impression_des_titres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Magconseil</dc:creator>
  <cp:lastModifiedBy>cuccodoros</cp:lastModifiedBy>
  <cp:lastPrinted>2020-11-17T16:30:53Z</cp:lastPrinted>
  <dcterms:created xsi:type="dcterms:W3CDTF">2016-11-17T09:18:07Z</dcterms:created>
  <dcterms:modified xsi:type="dcterms:W3CDTF">2020-11-17T16:30:57Z</dcterms:modified>
</cp:coreProperties>
</file>