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xl/vbaProjectSignature.bin" ContentType="application/vnd.ms-office.vbaProjectSignature"/>
  <Override PartName="/xl/vbaProjectSignatureAgile.bin" ContentType="application/vnd.ms-office.vbaProjectSignatureAgile"/>
  <Override PartName="/xl/vbaProjectSignatureV3.bin" ContentType="application/vnd.ms-office.vbaProjectSignatureV3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S:\UO2335\13_Direction_PP\Direction\ASSISTANT-E\Taux d'effort\"/>
    </mc:Choice>
  </mc:AlternateContent>
  <xr:revisionPtr revIDLastSave="0" documentId="13_ncr:1_{E499B8F1-D4BC-475B-AB97-7D379CBA9DE9}" xr6:coauthVersionLast="47" xr6:coauthVersionMax="47" xr10:uidLastSave="{00000000-0000-0000-0000-000000000000}"/>
  <bookViews>
    <workbookView showSheetTabs="0" xWindow="28680" yWindow="-120" windowWidth="29040" windowHeight="15720" xr2:uid="{4AD8E68A-9D52-47C2-9846-8FAF7C1E0063}"/>
  </bookViews>
  <sheets>
    <sheet name="PP" sheetId="1" r:id="rId1"/>
    <sheet name="AIDE" sheetId="2" state="hidden" r:id="rId2"/>
    <sheet name="Module1" sheetId="3" state="veryHidden" r:id=""/>
    <sheet name="Feuil1" sheetId="4" r:id="rId3"/>
  </sheets>
  <definedNames>
    <definedName name="_xlnm.Print_Area" localSheetId="0">PP!$A$1:$I$42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L12" i="1" s="1"/>
  <c r="P14" i="1"/>
  <c r="P13" i="1"/>
  <c r="O14" i="1"/>
  <c r="C12" i="1"/>
  <c r="O5" i="1"/>
  <c r="E6" i="1" s="1"/>
  <c r="O13" i="1"/>
  <c r="B2" i="1"/>
  <c r="G6" i="1"/>
  <c r="E10" i="1"/>
  <c r="C19" i="1" s="1"/>
  <c r="L19" i="1" s="1"/>
  <c r="C17" i="1"/>
  <c r="G8" i="1"/>
  <c r="O6" i="1"/>
  <c r="D17" i="1" l="1"/>
  <c r="F12" i="1"/>
  <c r="D19" i="1"/>
  <c r="D27" i="1"/>
  <c r="C23" i="1"/>
  <c r="C33" i="1"/>
  <c r="C25" i="1"/>
  <c r="C27" i="1" s="1"/>
  <c r="C31" i="1" s="1"/>
  <c r="D31" i="1" s="1"/>
  <c r="C37" i="1"/>
  <c r="E37" i="1" s="1"/>
  <c r="D33" i="1" l="1"/>
  <c r="D25" i="1"/>
  <c r="D23" i="1"/>
  <c r="L25" i="1"/>
</calcChain>
</file>

<file path=xl/sharedStrings.xml><?xml version="1.0" encoding="utf-8"?>
<sst xmlns="http://schemas.openxmlformats.org/spreadsheetml/2006/main" count="64" uniqueCount="60">
  <si>
    <t>REVENU</t>
  </si>
  <si>
    <t>Immeubles</t>
  </si>
  <si>
    <t>D</t>
  </si>
  <si>
    <t>E</t>
  </si>
  <si>
    <t>Touches de raccourcis</t>
  </si>
  <si>
    <r>
      <t>&lt;CTRL&gt; + &lt;</t>
    </r>
    <r>
      <rPr>
        <b/>
        <sz val="11"/>
        <rFont val="Arial"/>
      </rPr>
      <t>a</t>
    </r>
    <r>
      <rPr>
        <sz val="11"/>
        <rFont val="Arial"/>
      </rPr>
      <t>&gt;</t>
    </r>
  </si>
  <si>
    <r>
      <t>&lt;CTRL&gt; + &lt;</t>
    </r>
    <r>
      <rPr>
        <b/>
        <sz val="11"/>
        <rFont val="Arial"/>
      </rPr>
      <t>n</t>
    </r>
    <r>
      <rPr>
        <sz val="11"/>
        <rFont val="Arial"/>
      </rPr>
      <t>&gt;</t>
    </r>
  </si>
  <si>
    <t>Appuyez ci-dessus pour sortir de cette page</t>
  </si>
  <si>
    <t>Année :</t>
  </si>
  <si>
    <t>code 15.10</t>
  </si>
  <si>
    <t>code 55.20</t>
  </si>
  <si>
    <t>R</t>
  </si>
  <si>
    <r>
      <t>Eléments</t>
    </r>
    <r>
      <rPr>
        <b/>
        <sz val="8"/>
        <rFont val="Arial"/>
        <family val="2"/>
      </rPr>
      <t xml:space="preserve"> utiles au calcul</t>
    </r>
  </si>
  <si>
    <t>code 91.00</t>
  </si>
  <si>
    <t>Revenu brut</t>
  </si>
  <si>
    <t>FRAIS</t>
  </si>
  <si>
    <t>Frais effectifs</t>
  </si>
  <si>
    <t>Valeur locative réelle</t>
  </si>
  <si>
    <t>Intérêts passifs</t>
  </si>
  <si>
    <t>Conclusion</t>
  </si>
  <si>
    <r>
      <t>CALCUL DU TAUX D'EFFORT :</t>
    </r>
    <r>
      <rPr>
        <b/>
        <sz val="24"/>
        <color indexed="10"/>
        <rFont val="Arial"/>
        <family val="2"/>
      </rPr>
      <t xml:space="preserve"> Aide</t>
    </r>
  </si>
  <si>
    <t>Que remplir ?</t>
  </si>
  <si>
    <t>Calcul 1</t>
  </si>
  <si>
    <t>Comparaison entre la valeur locative "réelle" et le 20% des "autres revenus";</t>
  </si>
  <si>
    <t>la formule de calcul est en fait  "[ (code 91.00) - (code 15.10) ] / 4"</t>
  </si>
  <si>
    <t>Dans le cas où la valeur locative "réelle" est inférieure au nouveau montant calculé, le taux d'effort n'est pas applicable…</t>
  </si>
  <si>
    <t>Calcul 2</t>
  </si>
  <si>
    <t>Calcul 3</t>
  </si>
  <si>
    <t>calculer une valeur locative "nouvelle" sur le montant le plus élévé des deux.</t>
  </si>
  <si>
    <t>Comparer la valeur locative "nouvelle" et les intérêts passifs liés au bien immobilier,</t>
  </si>
  <si>
    <t>prendre au minimum le montant des intérêts passifs.</t>
  </si>
  <si>
    <t>soit les frais réels, soit un nouveau montant des frais forfaitaires, basés sur la nouvelle valeur locative.</t>
  </si>
  <si>
    <t>s/réels</t>
  </si>
  <si>
    <t>s/admis</t>
  </si>
  <si>
    <t>Déterminer la valeur locative brute et calculer le montant des frais…</t>
  </si>
  <si>
    <t>Revenu brut déterminant</t>
  </si>
  <si>
    <r>
      <t xml:space="preserve">Revenu brut déterminant </t>
    </r>
    <r>
      <rPr>
        <i/>
        <sz val="8"/>
        <rFont val="Arial"/>
        <family val="2"/>
      </rPr>
      <t>(code 91.00 - code 15.10)</t>
    </r>
  </si>
  <si>
    <t>Etape 3 - la valeur locative ne peut être inférieure aux intérêts passifs liés au bien immobilier</t>
  </si>
  <si>
    <t>Valeur locative réduite</t>
  </si>
  <si>
    <t>Etape 1 - la valeur locative ne peut dépasser le 20% des revenus bruts totaux</t>
  </si>
  <si>
    <r>
      <t>Efface toutes les données</t>
    </r>
    <r>
      <rPr>
        <sz val="9"/>
        <rFont val="Arial"/>
        <family val="2"/>
      </rPr>
      <t xml:space="preserve"> (</t>
    </r>
    <r>
      <rPr>
        <b/>
        <u/>
        <sz val="9"/>
        <rFont val="Arial"/>
        <family val="2"/>
      </rPr>
      <t>n</t>
    </r>
    <r>
      <rPr>
        <sz val="9"/>
        <rFont val="Arial"/>
        <family val="2"/>
      </rPr>
      <t>ouveau cas)</t>
    </r>
  </si>
  <si>
    <r>
      <t>Affiche la page d'</t>
    </r>
    <r>
      <rPr>
        <b/>
        <u/>
        <sz val="11"/>
        <rFont val="Arial"/>
        <family val="2"/>
      </rPr>
      <t>a</t>
    </r>
    <r>
      <rPr>
        <sz val="11"/>
        <rFont val="Arial"/>
      </rPr>
      <t>ide</t>
    </r>
  </si>
  <si>
    <t>A reporter sous "Réduction de la valeur locative après application du taux d'effort" code 15.10-1</t>
  </si>
  <si>
    <t>CALCUL DU TAUX D'EFFORT</t>
  </si>
  <si>
    <t>Nom :</t>
  </si>
  <si>
    <t>N° contribuable :</t>
  </si>
  <si>
    <t>si la valeur locative est modifiée, attention à ne pas oublier de modifier,
le cas échéant, également le forfait des frais d'entretien</t>
  </si>
  <si>
    <t>Barème</t>
  </si>
  <si>
    <t>Année</t>
  </si>
  <si>
    <t>Première tranche exonérée d'impôt</t>
  </si>
  <si>
    <t>Etape 2 - le revenu brut déterminant ne peut être inférieur au montant de la première tranche exonérée d'impôt</t>
  </si>
  <si>
    <t>Déterminer si le montant de la première tranche exonérée d'impôt est supérieur au total des revenus bruts,</t>
  </si>
  <si>
    <t>il faut remplir toutes les case grisées, et choisir le type de frais.</t>
  </si>
  <si>
    <t>Base légale - LIPP art. 24 alinéa 2</t>
  </si>
  <si>
    <t>Tranche exonérée d'impôt</t>
  </si>
  <si>
    <t>Forfait 15 %</t>
  </si>
  <si>
    <t>Forfait 25 %</t>
  </si>
  <si>
    <t>Splitting partiel</t>
  </si>
  <si>
    <t>Marié</t>
  </si>
  <si>
    <t>Célibataire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</si>
</sst>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[&gt;=99999999]###&quot;.&quot;##&quot;.&quot;####;0##&quot;.&quot;###&quot;.&quot;###"/>
  </numFmts>
  <fonts count="38" x14ac:knownFonts="1">
    <font>
      <sz val="11"/>
      <name val="Arial"/>
    </font>
    <font>
      <b/>
      <sz val="11"/>
      <name val="Arial"/>
    </font>
    <font>
      <sz val="11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4"/>
      <color indexed="52"/>
      <name val="Arial"/>
      <family val="2"/>
    </font>
    <font>
      <b/>
      <i/>
      <sz val="8"/>
      <color indexed="52"/>
      <name val="Arial"/>
      <family val="2"/>
    </font>
    <font>
      <b/>
      <sz val="20"/>
      <name val="Arial"/>
      <family val="2"/>
    </font>
    <font>
      <b/>
      <i/>
      <sz val="8"/>
      <name val="Arial"/>
      <family val="2"/>
    </font>
    <font>
      <b/>
      <sz val="24"/>
      <color indexed="10"/>
      <name val="Arial"/>
      <family val="2"/>
    </font>
    <font>
      <b/>
      <sz val="12"/>
      <color indexed="10"/>
      <name val="Arial"/>
      <family val="2"/>
    </font>
    <font>
      <sz val="9"/>
      <name val="Arial"/>
      <family val="2"/>
    </font>
    <font>
      <sz val="11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b/>
      <sz val="24"/>
      <color indexed="14"/>
      <name val="Arial"/>
      <family val="2"/>
    </font>
    <font>
      <b/>
      <i/>
      <sz val="8"/>
      <color indexed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8"/>
      <color indexed="10"/>
      <name val="Arial"/>
      <family val="2"/>
    </font>
    <font>
      <b/>
      <sz val="9"/>
      <color indexed="12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9.5"/>
      <name val="Arial"/>
      <family val="2"/>
    </font>
    <font>
      <i/>
      <sz val="8"/>
      <name val="Arial"/>
      <family val="2"/>
    </font>
    <font>
      <b/>
      <u/>
      <sz val="9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u/>
      <sz val="9"/>
      <color rgb="FFFF0000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top"/>
      <protection hidden="1"/>
    </xf>
    <xf numFmtId="0" fontId="8" fillId="0" borderId="0" xfId="0" applyFont="1" applyAlignment="1" applyProtection="1">
      <alignment horizontal="center" vertical="top"/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12" fillId="0" borderId="0" xfId="0" applyFont="1"/>
    <xf numFmtId="0" fontId="10" fillId="0" borderId="0" xfId="0" applyFont="1" applyFill="1" applyBorder="1" applyAlignment="1" applyProtection="1">
      <alignment horizontal="center" vertical="top"/>
      <protection hidden="1"/>
    </xf>
    <xf numFmtId="0" fontId="0" fillId="0" borderId="0" xfId="0" applyAlignment="1" applyProtection="1">
      <alignment horizontal="centerContinuous" vertical="center"/>
      <protection hidden="1"/>
    </xf>
    <xf numFmtId="0" fontId="0" fillId="0" borderId="0" xfId="0" applyAlignment="1" applyProtection="1">
      <alignment horizontal="centerContinuous" vertical="top"/>
      <protection hidden="1"/>
    </xf>
    <xf numFmtId="0" fontId="0" fillId="0" borderId="0" xfId="0" applyAlignment="1" applyProtection="1">
      <alignment vertical="top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top"/>
      <protection hidden="1"/>
    </xf>
    <xf numFmtId="164" fontId="6" fillId="2" borderId="1" xfId="1" applyNumberFormat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0" fillId="0" borderId="0" xfId="0" applyFont="1" applyProtection="1"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16" fillId="0" borderId="2" xfId="0" applyFont="1" applyBorder="1" applyAlignment="1" applyProtection="1">
      <alignment horizontal="center"/>
      <protection hidden="1"/>
    </xf>
    <xf numFmtId="0" fontId="16" fillId="0" borderId="2" xfId="0" applyFont="1" applyBorder="1" applyAlignment="1" applyProtection="1">
      <alignment horizontal="right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43" fontId="0" fillId="0" borderId="0" xfId="1" applyNumberFormat="1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1" fillId="0" borderId="0" xfId="0" applyFont="1"/>
    <xf numFmtId="0" fontId="15" fillId="0" borderId="0" xfId="0" applyFont="1" applyAlignment="1">
      <alignment horizontal="center" vertical="center"/>
    </xf>
    <xf numFmtId="165" fontId="3" fillId="0" borderId="0" xfId="0" applyNumberFormat="1" applyFont="1" applyAlignment="1" applyProtection="1">
      <alignment horizontal="centerContinuous" vertical="center"/>
      <protection locked="0"/>
    </xf>
    <xf numFmtId="0" fontId="14" fillId="0" borderId="0" xfId="0" applyFont="1"/>
    <xf numFmtId="0" fontId="10" fillId="0" borderId="0" xfId="0" applyFont="1" applyAlignment="1">
      <alignment horizontal="right"/>
    </xf>
    <xf numFmtId="0" fontId="24" fillId="0" borderId="0" xfId="0" applyFont="1"/>
    <xf numFmtId="164" fontId="0" fillId="0" borderId="1" xfId="1" applyNumberFormat="1" applyFont="1" applyBorder="1" applyAlignment="1" applyProtection="1">
      <alignment vertic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right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3" xfId="0" applyBorder="1" applyProtection="1">
      <protection hidden="1"/>
    </xf>
    <xf numFmtId="0" fontId="10" fillId="0" borderId="3" xfId="0" applyFont="1" applyBorder="1" applyAlignment="1" applyProtection="1">
      <alignment horizontal="center" vertical="top"/>
      <protection hidden="1"/>
    </xf>
    <xf numFmtId="164" fontId="0" fillId="0" borderId="0" xfId="1" applyNumberFormat="1" applyFont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center" vertical="top"/>
      <protection hidden="1"/>
    </xf>
    <xf numFmtId="164" fontId="0" fillId="3" borderId="1" xfId="0" applyNumberFormat="1" applyFill="1" applyBorder="1" applyAlignment="1" applyProtection="1">
      <alignment vertical="center"/>
      <protection hidden="1"/>
    </xf>
    <xf numFmtId="0" fontId="25" fillId="0" borderId="3" xfId="0" applyFont="1" applyBorder="1" applyAlignment="1" applyProtection="1">
      <alignment horizontal="left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5" fillId="0" borderId="2" xfId="0" applyFont="1" applyBorder="1" applyAlignment="1" applyProtection="1">
      <alignment vertical="center"/>
      <protection hidden="1"/>
    </xf>
    <xf numFmtId="0" fontId="23" fillId="0" borderId="0" xfId="0" applyFont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9" fontId="16" fillId="0" borderId="0" xfId="0" applyNumberFormat="1" applyFont="1" applyFill="1" applyBorder="1" applyAlignment="1" applyProtection="1">
      <alignment horizontal="center"/>
      <protection hidden="1"/>
    </xf>
    <xf numFmtId="0" fontId="8" fillId="0" borderId="4" xfId="0" applyFont="1" applyBorder="1" applyAlignment="1" applyProtection="1">
      <alignment horizontal="center" vertical="top"/>
      <protection hidden="1"/>
    </xf>
    <xf numFmtId="164" fontId="26" fillId="0" borderId="5" xfId="1" applyNumberFormat="1" applyFont="1" applyBorder="1" applyAlignment="1" applyProtection="1">
      <alignment vertical="center"/>
      <protection hidden="1"/>
    </xf>
    <xf numFmtId="0" fontId="22" fillId="0" borderId="0" xfId="0" applyFont="1" applyAlignment="1" applyProtection="1">
      <alignment horizontal="left" vertical="top"/>
      <protection hidden="1"/>
    </xf>
    <xf numFmtId="0" fontId="22" fillId="0" borderId="0" xfId="0" applyFont="1" applyAlignment="1" applyProtection="1">
      <alignment horizontal="right" vertical="top"/>
      <protection hidden="1"/>
    </xf>
    <xf numFmtId="0" fontId="22" fillId="0" borderId="0" xfId="0" applyFont="1" applyAlignment="1" applyProtection="1">
      <alignment vertical="top"/>
      <protection hidden="1"/>
    </xf>
    <xf numFmtId="3" fontId="0" fillId="0" borderId="0" xfId="1" applyNumberFormat="1" applyFont="1" applyBorder="1" applyAlignment="1" applyProtection="1">
      <alignment horizontal="left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 vertical="top"/>
      <protection hidden="1"/>
    </xf>
    <xf numFmtId="164" fontId="26" fillId="0" borderId="1" xfId="1" applyNumberFormat="1" applyFont="1" applyBorder="1" applyAlignment="1" applyProtection="1">
      <alignment vertical="center"/>
      <protection hidden="1"/>
    </xf>
    <xf numFmtId="164" fontId="6" fillId="0" borderId="1" xfId="1" applyNumberFormat="1" applyFont="1" applyFill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hidden="1"/>
    </xf>
    <xf numFmtId="0" fontId="0" fillId="4" borderId="1" xfId="0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164" fontId="6" fillId="0" borderId="1" xfId="1" applyNumberFormat="1" applyFont="1" applyFill="1" applyBorder="1" applyAlignment="1" applyProtection="1">
      <alignment vertical="center"/>
      <protection hidden="1"/>
    </xf>
    <xf numFmtId="1" fontId="3" fillId="0" borderId="0" xfId="0" applyNumberFormat="1" applyFont="1" applyAlignment="1" applyProtection="1">
      <alignment horizontal="left" vertical="center"/>
      <protection hidden="1"/>
    </xf>
    <xf numFmtId="9" fontId="19" fillId="0" borderId="0" xfId="2" applyNumberFormat="1" applyFont="1" applyAlignment="1" applyProtection="1">
      <alignment horizontal="center" vertical="center"/>
      <protection hidden="1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hidden="1"/>
    </xf>
    <xf numFmtId="3" fontId="13" fillId="0" borderId="0" xfId="0" applyNumberFormat="1" applyFont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8" fillId="0" borderId="0" xfId="0" applyFont="1" applyBorder="1" applyAlignment="1" applyProtection="1">
      <alignment horizontal="left" vertical="top" wrapText="1"/>
      <protection hidden="1"/>
    </xf>
    <xf numFmtId="0" fontId="8" fillId="0" borderId="4" xfId="0" applyFont="1" applyBorder="1" applyAlignment="1" applyProtection="1">
      <alignment horizontal="left" vertical="top" wrapText="1"/>
      <protection hidden="1"/>
    </xf>
    <xf numFmtId="0" fontId="20" fillId="0" borderId="2" xfId="0" applyFont="1" applyBorder="1" applyAlignment="1" applyProtection="1">
      <alignment horizontal="center"/>
      <protection hidden="1"/>
    </xf>
    <xf numFmtId="0" fontId="19" fillId="0" borderId="6" xfId="0" applyFont="1" applyBorder="1" applyAlignment="1" applyProtection="1">
      <alignment horizontal="left" vertical="center" wrapText="1"/>
      <protection hidden="1"/>
    </xf>
    <xf numFmtId="0" fontId="19" fillId="0" borderId="0" xfId="0" applyFont="1" applyAlignment="1" applyProtection="1">
      <alignment horizontal="left" vertical="center" wrapText="1"/>
      <protection hidden="1"/>
    </xf>
    <xf numFmtId="0" fontId="12" fillId="0" borderId="3" xfId="0" applyFont="1" applyBorder="1" applyAlignment="1" applyProtection="1">
      <alignment horizontal="center" vertical="center" wrapText="1"/>
      <protection hidden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vbaProject.bin.rels><?xml version="1.0" encoding="UTF-8" standalone="yes"?>
<Relationships xmlns="http://schemas.openxmlformats.org/package/2006/relationships"><Relationship Id="rId3" Type="http://schemas.microsoft.com/office/2020/07/relationships/vbaProjectSignatureV3" Target="vbaProjectSignatureV3.bin"/><Relationship Id="rId2" Type="http://schemas.microsoft.com/office/2014/relationships/vbaProjectSignatureAgile" Target="vbaProjectSignatureAgile.bin"/><Relationship Id="rId1" Type="http://schemas.microsoft.com/office/2006/relationships/vbaProjectSignature" Target="vbaProjectSignature.bin"/></Relationships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Drop" dropLines="3" dropStyle="combo" dx="22" fmlaLink="$N$5" fmlaRange="$M$6:$M$8" sel="1" val="0"/>
</file>

<file path=xl/ctrlProps/ctrlProp4.xml><?xml version="1.0" encoding="utf-8"?>
<formControlPr xmlns="http://schemas.microsoft.com/office/spreadsheetml/2009/9/main" objectType="Spin" dx="15" fmlaLink="$M$12" max="2025" min="2024" page="10" val="2025"/>
</file>

<file path=xl/ctrlProps/ctrlProp5.xml><?xml version="1.0" encoding="utf-8"?>
<formControlPr xmlns="http://schemas.microsoft.com/office/spreadsheetml/2009/9/main" objectType="Spin" dx="15" fmlaLink="$N$11" max="3" min="1" page="10"/>
</file>

<file path=xl/ctrlProps/ctrlProp6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</xdr:row>
          <xdr:rowOff>19050</xdr:rowOff>
        </xdr:from>
        <xdr:to>
          <xdr:col>11</xdr:col>
          <xdr:colOff>0</xdr:colOff>
          <xdr:row>3</xdr:row>
          <xdr:rowOff>0</xdr:rowOff>
        </xdr:to>
        <xdr:sp macro="" textlink="">
          <xdr:nvSpPr>
            <xdr:cNvPr id="1057" name="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CH" sz="1100" b="1" i="0" u="sng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</a:t>
              </a:r>
              <a:r>
                <a:rPr lang="fr-CH" sz="11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ouveau calcul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</xdr:row>
          <xdr:rowOff>85725</xdr:rowOff>
        </xdr:from>
        <xdr:to>
          <xdr:col>10</xdr:col>
          <xdr:colOff>381000</xdr:colOff>
          <xdr:row>4</xdr:row>
          <xdr:rowOff>228600</xdr:rowOff>
        </xdr:to>
        <xdr:sp macro="" textlink="">
          <xdr:nvSpPr>
            <xdr:cNvPr id="1060" name="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CH" sz="1100" b="1" i="0" u="sng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A</a:t>
              </a:r>
              <a:r>
                <a:rPr lang="fr-CH" sz="11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ide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6</xdr:row>
      <xdr:rowOff>142875</xdr:rowOff>
    </xdr:from>
    <xdr:to>
      <xdr:col>1</xdr:col>
      <xdr:colOff>0</xdr:colOff>
      <xdr:row>8</xdr:row>
      <xdr:rowOff>28575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CF1CF8CA-85F3-75BB-9D79-19D16803AD9F}"/>
            </a:ext>
          </a:extLst>
        </xdr:cNvPr>
        <xdr:cNvSpPr txBox="1">
          <a:spLocks noChangeAspect="1" noChangeArrowheads="1"/>
        </xdr:cNvSpPr>
      </xdr:nvSpPr>
      <xdr:spPr bwMode="auto">
        <a:xfrm>
          <a:off x="19050" y="2105025"/>
          <a:ext cx="12573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Intérêts passifs</a:t>
          </a:r>
        </a:p>
        <a:p>
          <a:pPr algn="r" rtl="0">
            <a:defRPr sz="1000"/>
          </a:pPr>
          <a:r>
            <a:rPr lang="fr-CH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liés </a:t>
          </a:r>
          <a:r>
            <a:rPr lang="fr-CH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au bien immobilier</a:t>
          </a:r>
        </a:p>
      </xdr:txBody>
    </xdr:sp>
    <xdr:clientData/>
  </xdr:twoCellAnchor>
  <xdr:twoCellAnchor>
    <xdr:from>
      <xdr:col>0</xdr:col>
      <xdr:colOff>0</xdr:colOff>
      <xdr:row>41</xdr:row>
      <xdr:rowOff>28575</xdr:rowOff>
    </xdr:from>
    <xdr:to>
      <xdr:col>9</xdr:col>
      <xdr:colOff>0</xdr:colOff>
      <xdr:row>41</xdr:row>
      <xdr:rowOff>1181100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114A0448-380C-DEE9-494C-C496DF5F2D1C}"/>
            </a:ext>
          </a:extLst>
        </xdr:cNvPr>
        <xdr:cNvSpPr txBox="1">
          <a:spLocks noChangeArrowheads="1"/>
        </xdr:cNvSpPr>
      </xdr:nvSpPr>
      <xdr:spPr bwMode="auto">
        <a:xfrm>
          <a:off x="0" y="9420225"/>
          <a:ext cx="70770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§</a:t>
          </a: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La valeur locative (...) ne saurait excéder un taux d'effort de 20 pour cent des revenus bruts totaux</a:t>
          </a:r>
          <a:r>
            <a:rPr lang="fr-CH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(étape 1)</a:t>
          </a: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fr-CH" sz="11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 taux d’effort est calculé sur les revenus bruts totaux, mais au minimum sur le montant de la première tranche exonérée d’impôt selon le barème inscrit à l’article 41, alinéa 1, pour les personnes seules, sur le double de ce montant pour les contribuables visés à l’article 41, alinéas 2 et 3, et sur ce même montant multiplié par un facteur de 1,8 pour les contribuables visés à l’article 41, alinéa 4</a:t>
          </a:r>
          <a:r>
            <a:rPr lang="fr-CH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fr-CH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(étape 2)</a:t>
          </a: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La valeur locative limitée à ce taux d'effort n'est toutefois prise en compte qu'à la condition que les intérêts sur le financement de l'immeuble ne soient pas supérieurs à son montant </a:t>
          </a:r>
          <a:r>
            <a:rPr lang="fr-CH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(étape 3)</a:t>
          </a: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</xdr:col>
      <xdr:colOff>257175</xdr:colOff>
      <xdr:row>10</xdr:row>
      <xdr:rowOff>0</xdr:rowOff>
    </xdr:from>
    <xdr:to>
      <xdr:col>4</xdr:col>
      <xdr:colOff>457200</xdr:colOff>
      <xdr:row>18</xdr:row>
      <xdr:rowOff>66675</xdr:rowOff>
    </xdr:to>
    <xdr:grpSp>
      <xdr:nvGrpSpPr>
        <xdr:cNvPr id="1764" name="Group 75">
          <a:extLst>
            <a:ext uri="{FF2B5EF4-FFF2-40B4-BE49-F238E27FC236}">
              <a16:creationId xmlns:a16="http://schemas.microsoft.com/office/drawing/2014/main" id="{D90BBC23-49CD-F918-0B11-DEA729CE3E00}"/>
            </a:ext>
          </a:extLst>
        </xdr:cNvPr>
        <xdr:cNvGrpSpPr>
          <a:grpSpLocks/>
        </xdr:cNvGrpSpPr>
      </xdr:nvGrpSpPr>
      <xdr:grpSpPr bwMode="auto">
        <a:xfrm>
          <a:off x="1533525" y="2771775"/>
          <a:ext cx="2057400" cy="1676400"/>
          <a:chOff x="161" y="265"/>
          <a:chExt cx="216" cy="176"/>
        </a:xfrm>
      </xdr:grpSpPr>
      <xdr:sp macro="" textlink="">
        <xdr:nvSpPr>
          <xdr:cNvPr id="1773" name="Line 72">
            <a:extLst>
              <a:ext uri="{FF2B5EF4-FFF2-40B4-BE49-F238E27FC236}">
                <a16:creationId xmlns:a16="http://schemas.microsoft.com/office/drawing/2014/main" id="{3EA7883F-58C4-2CA5-D6C0-F063B5B36CD9}"/>
              </a:ext>
            </a:extLst>
          </xdr:cNvPr>
          <xdr:cNvSpPr>
            <a:spLocks noChangeShapeType="1"/>
          </xdr:cNvSpPr>
        </xdr:nvSpPr>
        <xdr:spPr bwMode="auto">
          <a:xfrm>
            <a:off x="377" y="265"/>
            <a:ext cx="0" cy="6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74" name="Line 73">
            <a:extLst>
              <a:ext uri="{FF2B5EF4-FFF2-40B4-BE49-F238E27FC236}">
                <a16:creationId xmlns:a16="http://schemas.microsoft.com/office/drawing/2014/main" id="{F8530B8D-2999-B7F7-A4F6-F58E4CB31E79}"/>
              </a:ext>
            </a:extLst>
          </xdr:cNvPr>
          <xdr:cNvSpPr>
            <a:spLocks noChangeShapeType="1"/>
          </xdr:cNvSpPr>
        </xdr:nvSpPr>
        <xdr:spPr bwMode="auto">
          <a:xfrm flipH="1">
            <a:off x="161" y="333"/>
            <a:ext cx="21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75" name="Line 74">
            <a:extLst>
              <a:ext uri="{FF2B5EF4-FFF2-40B4-BE49-F238E27FC236}">
                <a16:creationId xmlns:a16="http://schemas.microsoft.com/office/drawing/2014/main" id="{E86739EF-E100-A76C-C4E7-151A4D709FB6}"/>
              </a:ext>
            </a:extLst>
          </xdr:cNvPr>
          <xdr:cNvSpPr>
            <a:spLocks noChangeShapeType="1"/>
          </xdr:cNvSpPr>
        </xdr:nvSpPr>
        <xdr:spPr bwMode="auto">
          <a:xfrm>
            <a:off x="161" y="333"/>
            <a:ext cx="0" cy="10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5</xdr:row>
      <xdr:rowOff>133350</xdr:rowOff>
    </xdr:from>
    <xdr:to>
      <xdr:col>3</xdr:col>
      <xdr:colOff>438150</xdr:colOff>
      <xdr:row>9</xdr:row>
      <xdr:rowOff>133350</xdr:rowOff>
    </xdr:to>
    <xdr:grpSp>
      <xdr:nvGrpSpPr>
        <xdr:cNvPr id="1765" name="Group 81">
          <a:extLst>
            <a:ext uri="{FF2B5EF4-FFF2-40B4-BE49-F238E27FC236}">
              <a16:creationId xmlns:a16="http://schemas.microsoft.com/office/drawing/2014/main" id="{E91CA999-1960-FFF4-D6BC-EB42D5A47802}"/>
            </a:ext>
          </a:extLst>
        </xdr:cNvPr>
        <xdr:cNvGrpSpPr>
          <a:grpSpLocks/>
        </xdr:cNvGrpSpPr>
      </xdr:nvGrpSpPr>
      <xdr:grpSpPr bwMode="auto">
        <a:xfrm>
          <a:off x="2686050" y="1847850"/>
          <a:ext cx="438150" cy="809625"/>
          <a:chOff x="282" y="168"/>
          <a:chExt cx="46" cy="85"/>
        </a:xfrm>
      </xdr:grpSpPr>
      <xdr:sp macro="" textlink="">
        <xdr:nvSpPr>
          <xdr:cNvPr id="1770" name="Line 76">
            <a:extLst>
              <a:ext uri="{FF2B5EF4-FFF2-40B4-BE49-F238E27FC236}">
                <a16:creationId xmlns:a16="http://schemas.microsoft.com/office/drawing/2014/main" id="{F1537E14-A1DC-B76C-2877-F3FD11E987B8}"/>
              </a:ext>
            </a:extLst>
          </xdr:cNvPr>
          <xdr:cNvSpPr>
            <a:spLocks noChangeShapeType="1"/>
          </xdr:cNvSpPr>
        </xdr:nvSpPr>
        <xdr:spPr bwMode="auto">
          <a:xfrm>
            <a:off x="282" y="253"/>
            <a:ext cx="4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71" name="Line 77">
            <a:extLst>
              <a:ext uri="{FF2B5EF4-FFF2-40B4-BE49-F238E27FC236}">
                <a16:creationId xmlns:a16="http://schemas.microsoft.com/office/drawing/2014/main" id="{677FDAE0-D5E9-0F76-912D-AB1650C13F30}"/>
              </a:ext>
            </a:extLst>
          </xdr:cNvPr>
          <xdr:cNvSpPr>
            <a:spLocks noChangeShapeType="1"/>
          </xdr:cNvSpPr>
        </xdr:nvSpPr>
        <xdr:spPr bwMode="auto">
          <a:xfrm>
            <a:off x="282" y="168"/>
            <a:ext cx="2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72" name="Line 78">
            <a:extLst>
              <a:ext uri="{FF2B5EF4-FFF2-40B4-BE49-F238E27FC236}">
                <a16:creationId xmlns:a16="http://schemas.microsoft.com/office/drawing/2014/main" id="{1173EE1E-21F1-0D7C-79B2-55C0E32815F3}"/>
              </a:ext>
            </a:extLst>
          </xdr:cNvPr>
          <xdr:cNvSpPr>
            <a:spLocks noChangeShapeType="1"/>
          </xdr:cNvSpPr>
        </xdr:nvSpPr>
        <xdr:spPr bwMode="auto">
          <a:xfrm>
            <a:off x="303" y="168"/>
            <a:ext cx="0" cy="8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06" name="Text Box 82">
          <a:extLst>
            <a:ext uri="{FF2B5EF4-FFF2-40B4-BE49-F238E27FC236}">
              <a16:creationId xmlns:a16="http://schemas.microsoft.com/office/drawing/2014/main" id="{18BD5606-2B97-0D84-3138-E4D00BFD8F9D}"/>
            </a:ext>
          </a:extLst>
        </xdr:cNvPr>
        <xdr:cNvSpPr txBox="1">
          <a:spLocks noChangeArrowheads="1"/>
        </xdr:cNvSpPr>
      </xdr:nvSpPr>
      <xdr:spPr bwMode="auto">
        <a:xfrm>
          <a:off x="3133725" y="1962150"/>
          <a:ext cx="1123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CH" sz="800" b="1" i="1" u="none" strike="noStrike" baseline="0">
              <a:solidFill>
                <a:srgbClr val="996633"/>
              </a:solidFill>
              <a:latin typeface="Arial"/>
              <a:cs typeface="Arial"/>
            </a:rPr>
            <a:t>Charges et frais</a:t>
          </a:r>
        </a:p>
      </xdr:txBody>
    </xdr:sp>
    <xdr:clientData/>
  </xdr:twoCellAnchor>
  <xdr:twoCellAnchor>
    <xdr:from>
      <xdr:col>0</xdr:col>
      <xdr:colOff>161925</xdr:colOff>
      <xdr:row>35</xdr:row>
      <xdr:rowOff>133350</xdr:rowOff>
    </xdr:from>
    <xdr:to>
      <xdr:col>1</xdr:col>
      <xdr:colOff>419100</xdr:colOff>
      <xdr:row>37</xdr:row>
      <xdr:rowOff>19050</xdr:rowOff>
    </xdr:to>
    <xdr:sp macro="" textlink="">
      <xdr:nvSpPr>
        <xdr:cNvPr id="1107" name="Text Box 83">
          <a:extLst>
            <a:ext uri="{FF2B5EF4-FFF2-40B4-BE49-F238E27FC236}">
              <a16:creationId xmlns:a16="http://schemas.microsoft.com/office/drawing/2014/main" id="{D0EB3CBB-6F28-0993-BF19-8FCFFF9E5A93}"/>
            </a:ext>
          </a:extLst>
        </xdr:cNvPr>
        <xdr:cNvSpPr txBox="1">
          <a:spLocks noChangeArrowheads="1"/>
        </xdr:cNvSpPr>
      </xdr:nvSpPr>
      <xdr:spPr bwMode="auto">
        <a:xfrm>
          <a:off x="161925" y="7962900"/>
          <a:ext cx="1533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Valeur locative</a:t>
          </a:r>
        </a:p>
        <a:p>
          <a:pPr algn="r" rtl="0">
            <a:defRPr sz="1000"/>
          </a:pP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après application du taux d'effort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</xdr:row>
          <xdr:rowOff>0</xdr:rowOff>
        </xdr:from>
        <xdr:to>
          <xdr:col>7</xdr:col>
          <xdr:colOff>419100</xdr:colOff>
          <xdr:row>6</xdr:row>
          <xdr:rowOff>0</xdr:rowOff>
        </xdr:to>
        <xdr:sp macro="" textlink="">
          <xdr:nvSpPr>
            <xdr:cNvPr id="1109" name="Drop Dow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6</xdr:col>
      <xdr:colOff>9525</xdr:colOff>
      <xdr:row>6</xdr:row>
      <xdr:rowOff>0</xdr:rowOff>
    </xdr:from>
    <xdr:to>
      <xdr:col>6</xdr:col>
      <xdr:colOff>781050</xdr:colOff>
      <xdr:row>7</xdr:row>
      <xdr:rowOff>9525</xdr:rowOff>
    </xdr:to>
    <xdr:sp macro="" textlink="">
      <xdr:nvSpPr>
        <xdr:cNvPr id="1110" name="Text Box 86">
          <a:extLst>
            <a:ext uri="{FF2B5EF4-FFF2-40B4-BE49-F238E27FC236}">
              <a16:creationId xmlns:a16="http://schemas.microsoft.com/office/drawing/2014/main" id="{84EF865B-9510-0E99-4FA9-21BD651EBE22}"/>
            </a:ext>
          </a:extLst>
        </xdr:cNvPr>
        <xdr:cNvSpPr txBox="1">
          <a:spLocks noChangeArrowheads="1"/>
        </xdr:cNvSpPr>
      </xdr:nvSpPr>
      <xdr:spPr bwMode="auto">
        <a:xfrm>
          <a:off x="4714875" y="1962150"/>
          <a:ext cx="771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Type de frais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9525</xdr:rowOff>
        </xdr:from>
        <xdr:to>
          <xdr:col>2</xdr:col>
          <xdr:colOff>142875</xdr:colOff>
          <xdr:row>2</xdr:row>
          <xdr:rowOff>0</xdr:rowOff>
        </xdr:to>
        <xdr:sp macro="" textlink="">
          <xdr:nvSpPr>
            <xdr:cNvPr id="1112" name="Spinner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142875</xdr:rowOff>
        </xdr:from>
        <xdr:to>
          <xdr:col>3</xdr:col>
          <xdr:colOff>142875</xdr:colOff>
          <xdr:row>12</xdr:row>
          <xdr:rowOff>9525</xdr:rowOff>
        </xdr:to>
        <xdr:sp macro="" textlink="">
          <xdr:nvSpPr>
            <xdr:cNvPr id="1115" name="Spinner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47625</xdr:rowOff>
    </xdr:from>
    <xdr:to>
      <xdr:col>0</xdr:col>
      <xdr:colOff>1266825</xdr:colOff>
      <xdr:row>0</xdr:row>
      <xdr:rowOff>628650</xdr:rowOff>
    </xdr:to>
    <xdr:pic>
      <xdr:nvPicPr>
        <xdr:cNvPr id="1769" name="Image 20" descr="République et Canton de Genève - Architectes.ch">
          <a:extLst>
            <a:ext uri="{FF2B5EF4-FFF2-40B4-BE49-F238E27FC236}">
              <a16:creationId xmlns:a16="http://schemas.microsoft.com/office/drawing/2014/main" id="{D173F46B-D508-61DF-12EE-62EA04134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1181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2571750</xdr:colOff>
          <xdr:row>38</xdr:row>
          <xdr:rowOff>133350</xdr:rowOff>
        </xdr:from>
        <xdr:to>
          <xdr:col>3</xdr:col>
          <xdr:colOff>361950</xdr:colOff>
          <xdr:row>40</xdr:row>
          <xdr:rowOff>19050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1" i="0" u="sng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R</a:t>
              </a:r>
              <a:r>
                <a:rPr lang="fr-CH" sz="9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etour au calcul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5F6F2-D5C0-453A-9245-046A04482148}">
  <sheetPr codeName="Feuil1">
    <pageSetUpPr autoPageBreaks="0" fitToPage="1"/>
  </sheetPr>
  <dimension ref="A1:AB55"/>
  <sheetViews>
    <sheetView showGridLines="0" showRowColHeaders="0" showZeros="0" tabSelected="1" showOutlineSymbols="0" zoomScaleNormal="100" workbookViewId="0">
      <selection activeCell="H2" sqref="H2"/>
    </sheetView>
  </sheetViews>
  <sheetFormatPr baseColWidth="10" defaultRowHeight="20.100000000000001" customHeight="1" x14ac:dyDescent="0.2"/>
  <cols>
    <col min="1" max="1" width="16.75" style="1" customWidth="1"/>
    <col min="2" max="2" width="5.875" style="2" customWidth="1"/>
    <col min="3" max="3" width="12.625" style="1" customWidth="1"/>
    <col min="4" max="4" width="5.875" style="1" customWidth="1"/>
    <col min="5" max="5" width="14.75" style="1" customWidth="1"/>
    <col min="6" max="6" width="5.875" style="1" customWidth="1"/>
    <col min="7" max="7" width="12.625" style="1" customWidth="1"/>
    <col min="8" max="8" width="5.875" style="1" customWidth="1"/>
    <col min="9" max="9" width="12.625" style="1" customWidth="1"/>
    <col min="10" max="10" width="5.375" style="1" customWidth="1"/>
    <col min="11" max="11" width="11" style="1"/>
    <col min="12" max="12" width="5.375" style="1" hidden="1" customWidth="1"/>
    <col min="13" max="13" width="11.75" style="1" hidden="1" customWidth="1"/>
    <col min="14" max="14" width="13.25" style="1" hidden="1" customWidth="1"/>
    <col min="15" max="16" width="11" style="1" hidden="1" customWidth="1"/>
    <col min="17" max="28" width="11" style="1" customWidth="1"/>
    <col min="29" max="16384" width="11" style="1"/>
  </cols>
  <sheetData>
    <row r="1" spans="1:28" ht="54.95" customHeight="1" x14ac:dyDescent="0.2">
      <c r="C1" s="8"/>
      <c r="D1" s="8"/>
      <c r="E1" s="8"/>
      <c r="G1" s="8"/>
      <c r="I1" s="9" t="s">
        <v>43</v>
      </c>
    </row>
    <row r="2" spans="1:28" ht="24.95" customHeight="1" x14ac:dyDescent="0.2">
      <c r="A2" s="10" t="s">
        <v>8</v>
      </c>
      <c r="B2" s="82">
        <f>M12</f>
        <v>2025</v>
      </c>
      <c r="C2" s="89"/>
      <c r="D2" s="14"/>
      <c r="E2" s="15"/>
      <c r="F2" s="77" t="s">
        <v>45</v>
      </c>
      <c r="H2" s="36">
        <v>0</v>
      </c>
      <c r="I2" s="14"/>
    </row>
    <row r="3" spans="1:28" ht="24.95" customHeight="1" x14ac:dyDescent="0.2">
      <c r="C3" s="8"/>
      <c r="D3" s="8"/>
      <c r="F3" s="77" t="s">
        <v>44</v>
      </c>
      <c r="G3" s="78">
        <v>0</v>
      </c>
    </row>
    <row r="4" spans="1:28" ht="9.75" customHeight="1" x14ac:dyDescent="0.2">
      <c r="A4" s="8"/>
      <c r="B4" s="8"/>
      <c r="C4" s="8"/>
      <c r="D4" s="8"/>
      <c r="E4" s="8"/>
      <c r="F4" s="8"/>
      <c r="G4" s="8"/>
      <c r="H4" s="8"/>
      <c r="I4" s="8"/>
    </row>
    <row r="5" spans="1:28" ht="21" customHeight="1" x14ac:dyDescent="0.2">
      <c r="A5" s="24" t="s">
        <v>12</v>
      </c>
      <c r="B5" s="20"/>
      <c r="C5" s="25" t="s">
        <v>0</v>
      </c>
      <c r="D5" s="25"/>
      <c r="E5" s="25"/>
      <c r="F5" s="93"/>
      <c r="G5" s="93"/>
      <c r="H5" s="93"/>
      <c r="I5" s="26"/>
      <c r="M5" s="41" t="s">
        <v>15</v>
      </c>
      <c r="N5" s="76">
        <v>1</v>
      </c>
      <c r="O5" s="53">
        <f>IF(N5&gt;1,C6*INDEX(N6:N8,N5),0)</f>
        <v>0</v>
      </c>
      <c r="P5" s="1" t="s">
        <v>32</v>
      </c>
    </row>
    <row r="6" spans="1:28" ht="20.100000000000001" customHeight="1" x14ac:dyDescent="0.2">
      <c r="A6" s="21" t="s">
        <v>1</v>
      </c>
      <c r="B6" s="4" t="s">
        <v>2</v>
      </c>
      <c r="C6" s="19">
        <v>0</v>
      </c>
      <c r="D6" s="3"/>
      <c r="E6" s="74">
        <f>O5</f>
        <v>0</v>
      </c>
      <c r="G6" s="75" t="str">
        <f>IF(N5&gt;0,INDEX(M6:M8,N5),"")</f>
        <v>Frais effectifs</v>
      </c>
      <c r="H6" s="45"/>
      <c r="I6" s="8"/>
      <c r="J6" s="44"/>
      <c r="M6" s="43" t="s">
        <v>16</v>
      </c>
      <c r="N6" s="43"/>
      <c r="O6" s="53">
        <f>IF(N5&gt;1,C37*INDEX(N6:N8,N5),0)</f>
        <v>0</v>
      </c>
      <c r="P6" s="1" t="s">
        <v>33</v>
      </c>
    </row>
    <row r="7" spans="1:28" ht="12.95" customHeight="1" x14ac:dyDescent="0.2">
      <c r="A7" s="22"/>
      <c r="C7" s="7" t="s">
        <v>9</v>
      </c>
      <c r="D7" s="3"/>
      <c r="E7" s="67"/>
      <c r="G7" s="67"/>
      <c r="H7" s="68"/>
      <c r="I7" s="8"/>
      <c r="J7" s="69"/>
      <c r="K7" s="69"/>
      <c r="M7" s="43" t="s">
        <v>55</v>
      </c>
      <c r="N7" s="83">
        <v>0.15</v>
      </c>
    </row>
    <row r="8" spans="1:28" ht="20.100000000000001" customHeight="1" x14ac:dyDescent="0.2">
      <c r="A8" s="42"/>
      <c r="B8" s="17" t="s">
        <v>3</v>
      </c>
      <c r="C8" s="7"/>
      <c r="D8" s="3"/>
      <c r="E8" s="19">
        <v>0</v>
      </c>
      <c r="G8" s="55" t="str">
        <f>IF(E8&gt;C6,"PAS DE CALCUL DU TAUX D EFFORT","")</f>
        <v/>
      </c>
      <c r="H8" s="8"/>
      <c r="I8" s="8"/>
      <c r="J8" s="8"/>
      <c r="M8" s="43" t="s">
        <v>56</v>
      </c>
      <c r="N8" s="83">
        <v>0.25</v>
      </c>
    </row>
    <row r="9" spans="1:28" ht="12" customHeight="1" x14ac:dyDescent="0.2">
      <c r="A9" s="23"/>
      <c r="B9" s="8"/>
      <c r="C9" s="13"/>
      <c r="D9" s="3"/>
      <c r="E9" s="18" t="s">
        <v>10</v>
      </c>
      <c r="I9" s="8"/>
      <c r="J9" s="8"/>
    </row>
    <row r="10" spans="1:28" ht="20.100000000000001" customHeight="1" x14ac:dyDescent="0.2">
      <c r="A10" s="21" t="s">
        <v>14</v>
      </c>
      <c r="B10" s="5" t="s">
        <v>11</v>
      </c>
      <c r="C10" s="19">
        <v>0</v>
      </c>
      <c r="D10" s="3"/>
      <c r="E10" s="40">
        <f>IF(C10-C6&gt;0,C10-C6,0)</f>
        <v>0</v>
      </c>
      <c r="G10" s="8"/>
      <c r="H10" s="8"/>
      <c r="I10" s="8"/>
      <c r="J10" s="8"/>
      <c r="M10" s="64"/>
      <c r="N10" s="1" t="s">
        <v>47</v>
      </c>
      <c r="T10" s="88"/>
      <c r="U10" s="88"/>
      <c r="V10" s="88"/>
      <c r="W10" s="88"/>
      <c r="X10" s="88"/>
      <c r="Y10" s="88"/>
    </row>
    <row r="11" spans="1:28" ht="12" customHeight="1" x14ac:dyDescent="0.2">
      <c r="A11" s="21"/>
      <c r="C11" s="6" t="s">
        <v>13</v>
      </c>
      <c r="D11" s="3"/>
      <c r="E11" s="72" t="s">
        <v>36</v>
      </c>
      <c r="G11" s="8"/>
      <c r="H11" s="8"/>
      <c r="I11" s="8"/>
      <c r="J11" s="8"/>
      <c r="M11" s="64" t="s">
        <v>48</v>
      </c>
      <c r="N11" s="87">
        <v>1</v>
      </c>
      <c r="O11" s="80">
        <v>2024</v>
      </c>
      <c r="P11" s="80">
        <v>2025</v>
      </c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</row>
    <row r="12" spans="1:28" ht="20.100000000000001" customHeight="1" x14ac:dyDescent="0.2">
      <c r="A12" s="21" t="s">
        <v>47</v>
      </c>
      <c r="B12" s="5"/>
      <c r="C12" s="79" t="str">
        <f>INDEX(N12:N14,N11)</f>
        <v>Célibataire</v>
      </c>
      <c r="E12" s="81">
        <f>HLOOKUP(M12,O11:P14,N11+1)</f>
        <v>18649</v>
      </c>
      <c r="F12" s="94" t="str">
        <f>IF(AND(C10&gt;0,L12=TRUE),"Montant exonéré d'impôt supérieur au revenu brut, imposable à zéro.","")</f>
        <v/>
      </c>
      <c r="G12" s="95"/>
      <c r="H12" s="95"/>
      <c r="I12" s="95"/>
      <c r="J12" s="8"/>
      <c r="L12" s="1" t="b">
        <f>IF(C10&lt;E12,TRUE,FALSE)</f>
        <v>1</v>
      </c>
      <c r="M12" s="84">
        <v>2025</v>
      </c>
      <c r="N12" s="90" t="s">
        <v>59</v>
      </c>
      <c r="O12" s="86">
        <v>18479</v>
      </c>
      <c r="P12" s="86">
        <v>18649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</row>
    <row r="13" spans="1:28" ht="12.95" customHeight="1" x14ac:dyDescent="0.2">
      <c r="A13" s="21"/>
      <c r="C13" s="6"/>
      <c r="D13" s="3"/>
      <c r="E13" s="85" t="s">
        <v>49</v>
      </c>
      <c r="H13" s="8"/>
      <c r="I13" s="8"/>
      <c r="J13" s="8"/>
      <c r="N13" s="90" t="s">
        <v>58</v>
      </c>
      <c r="O13" s="86">
        <f>O12*2</f>
        <v>36958</v>
      </c>
      <c r="P13" s="86">
        <f>P12*2</f>
        <v>37298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</row>
    <row r="14" spans="1:28" ht="20.100000000000001" customHeight="1" thickBot="1" x14ac:dyDescent="0.25">
      <c r="A14" s="8"/>
      <c r="B14" s="8"/>
      <c r="C14" s="8"/>
      <c r="D14" s="8"/>
      <c r="E14" s="8"/>
      <c r="F14" s="8"/>
      <c r="G14" s="8"/>
      <c r="H14"/>
      <c r="I14" s="8"/>
      <c r="N14" s="90" t="s">
        <v>57</v>
      </c>
      <c r="O14" s="86">
        <f>O12*1.8</f>
        <v>33262.200000000004</v>
      </c>
      <c r="P14" s="86">
        <f>P12*1.8</f>
        <v>33568.200000000004</v>
      </c>
    </row>
    <row r="15" spans="1:28" ht="20.100000000000001" customHeight="1" x14ac:dyDescent="0.2">
      <c r="A15" s="54" t="s">
        <v>39</v>
      </c>
      <c r="B15" s="46"/>
      <c r="C15" s="47"/>
      <c r="D15" s="48"/>
      <c r="E15" s="49"/>
      <c r="F15" s="49"/>
      <c r="G15" s="49"/>
      <c r="H15" s="48"/>
      <c r="I15" s="50"/>
    </row>
    <row r="16" spans="1:28" ht="12" customHeight="1" x14ac:dyDescent="0.2">
      <c r="B16" s="1"/>
    </row>
    <row r="17" spans="1:16" ht="20.100000000000001" customHeight="1" x14ac:dyDescent="0.2">
      <c r="B17" s="21" t="s">
        <v>17</v>
      </c>
      <c r="C17" s="40">
        <f>C6</f>
        <v>0</v>
      </c>
      <c r="D17" s="55" t="str">
        <f>IF(C17&lt;C19,"Le calcul du taux d'effort est inapplicable, prendre la valeur réelle","")</f>
        <v/>
      </c>
      <c r="F17" s="58"/>
      <c r="G17" s="8"/>
      <c r="H17" s="8"/>
      <c r="N17" s="21"/>
    </row>
    <row r="18" spans="1:16" ht="12" customHeight="1" x14ac:dyDescent="0.2">
      <c r="B18" s="1"/>
    </row>
    <row r="19" spans="1:16" ht="20.100000000000001" customHeight="1" x14ac:dyDescent="0.2">
      <c r="A19" s="21"/>
      <c r="B19" s="21" t="s">
        <v>38</v>
      </c>
      <c r="C19" s="40">
        <f>E10/4</f>
        <v>0</v>
      </c>
      <c r="D19" s="55" t="str">
        <f>IF(L12=TRUE,"",IF($C$19&lt;$C$17,"Le calcul du taux d'effort doit être fait, passez à l'étape 2",""))</f>
        <v/>
      </c>
      <c r="L19" s="1" t="b">
        <f>IF($C$19&lt;$C$17,TRUE,FALSE)</f>
        <v>0</v>
      </c>
    </row>
    <row r="20" spans="1:16" ht="12" customHeight="1" x14ac:dyDescent="0.2">
      <c r="B20" s="1"/>
    </row>
    <row r="21" spans="1:16" ht="20.100000000000001" customHeight="1" x14ac:dyDescent="0.2">
      <c r="A21" s="59" t="s">
        <v>50</v>
      </c>
      <c r="B21" s="28"/>
      <c r="C21" s="28"/>
      <c r="D21" s="28"/>
      <c r="E21" s="28"/>
      <c r="F21" s="28"/>
      <c r="G21" s="28"/>
      <c r="H21" s="28"/>
      <c r="I21" s="28"/>
    </row>
    <row r="22" spans="1:16" ht="12" customHeight="1" x14ac:dyDescent="0.2">
      <c r="B22" s="1"/>
      <c r="D22" s="60"/>
      <c r="F22" s="58"/>
    </row>
    <row r="23" spans="1:16" ht="20.100000000000001" customHeight="1" x14ac:dyDescent="0.2">
      <c r="A23" s="61"/>
      <c r="B23" s="21" t="s">
        <v>35</v>
      </c>
      <c r="C23" s="40">
        <f>IF(L19=TRUE,E10,0)</f>
        <v>0</v>
      </c>
      <c r="D23" s="71" t="str">
        <f>IF(AND($L$19=TRUE,C23&gt;C25),"Montant déterminant la valeur locative réduite","")</f>
        <v/>
      </c>
      <c r="E23" s="51"/>
      <c r="F23" s="62"/>
      <c r="G23" s="61"/>
      <c r="H23" s="61"/>
      <c r="I23" s="70"/>
    </row>
    <row r="24" spans="1:16" ht="12" customHeight="1" x14ac:dyDescent="0.2"/>
    <row r="25" spans="1:16" ht="20.100000000000001" customHeight="1" x14ac:dyDescent="0.2">
      <c r="A25" s="58"/>
      <c r="B25" s="21" t="s">
        <v>54</v>
      </c>
      <c r="C25" s="40">
        <f>IF(L19=TRUE,E12,0)</f>
        <v>0</v>
      </c>
      <c r="D25" s="55" t="str">
        <f>IF(AND($L$19=TRUE,$C$23&lt;$C$25),"Montant déterminant la valeur locative réduite","")</f>
        <v/>
      </c>
      <c r="E25" s="62"/>
      <c r="F25" s="63"/>
      <c r="G25" s="51"/>
      <c r="H25" s="8"/>
      <c r="L25" s="1" t="b">
        <f>IF($C$23&lt;$C$25,TRUE,FALSE)</f>
        <v>0</v>
      </c>
    </row>
    <row r="26" spans="1:16" ht="12" customHeight="1" x14ac:dyDescent="0.2">
      <c r="B26" s="1"/>
      <c r="C26" s="6"/>
      <c r="E26" s="61"/>
      <c r="F26" s="61"/>
      <c r="G26" s="52"/>
      <c r="K26" s="8"/>
      <c r="L26" s="30"/>
    </row>
    <row r="27" spans="1:16" ht="20.100000000000001" customHeight="1" x14ac:dyDescent="0.2">
      <c r="A27" s="8"/>
      <c r="B27" s="21" t="s">
        <v>38</v>
      </c>
      <c r="C27" s="40">
        <f>IF($C$25&gt;$C$23,0.2*$C$25,0.25*C23)</f>
        <v>0</v>
      </c>
      <c r="D27" s="55" t="str">
        <f>IF(L12=TRUE,"",IF(L19=TRUE,CONCATENATE("Cette valeur vaut 20%, par rapport ",IF($C$25&gt;$C$23,"à la première tranche exonérée d'impôt (10","aux revenus bruts (8"),"0%)"),""))</f>
        <v/>
      </c>
      <c r="J27" s="8"/>
      <c r="K27" s="8"/>
    </row>
    <row r="28" spans="1:16" ht="12" customHeight="1" x14ac:dyDescent="0.2">
      <c r="J28" s="8"/>
      <c r="K28" s="8"/>
      <c r="L28" s="8"/>
      <c r="O28" s="31"/>
    </row>
    <row r="29" spans="1:16" ht="20.100000000000001" customHeight="1" x14ac:dyDescent="0.2">
      <c r="A29" s="59" t="s">
        <v>37</v>
      </c>
      <c r="B29" s="27"/>
      <c r="C29" s="28"/>
      <c r="D29" s="28"/>
      <c r="E29" s="28"/>
      <c r="F29" s="28"/>
      <c r="G29" s="28"/>
      <c r="H29" s="28"/>
      <c r="I29" s="28"/>
      <c r="J29" s="8"/>
      <c r="K29" s="8"/>
      <c r="O29" s="32"/>
    </row>
    <row r="30" spans="1:16" ht="12" customHeight="1" x14ac:dyDescent="0.2">
      <c r="J30" s="8"/>
      <c r="K30" s="8"/>
      <c r="L30" s="8"/>
      <c r="O30" s="31"/>
    </row>
    <row r="31" spans="1:16" s="16" customFormat="1" ht="20.100000000000001" customHeight="1" x14ac:dyDescent="0.2">
      <c r="A31" s="1"/>
      <c r="B31" s="21" t="s">
        <v>38</v>
      </c>
      <c r="C31" s="40">
        <f>C27</f>
        <v>0</v>
      </c>
      <c r="D31" s="55" t="str">
        <f>IF(AND($L$19=TRUE,C31&gt;C33),"Montant déterminant la valeur locative réduite","")</f>
        <v/>
      </c>
      <c r="E31" s="1"/>
      <c r="F31" s="1"/>
      <c r="H31" s="1"/>
      <c r="I31" s="1"/>
      <c r="M31" s="1"/>
      <c r="N31" s="1"/>
    </row>
    <row r="32" spans="1:16" customFormat="1" ht="12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8"/>
      <c r="K32" s="63"/>
      <c r="L32" s="63"/>
      <c r="M32" s="1"/>
      <c r="N32" s="1"/>
      <c r="O32" s="8"/>
      <c r="P32" s="8"/>
    </row>
    <row r="33" spans="1:22" customFormat="1" ht="20.100000000000001" customHeight="1" x14ac:dyDescent="0.2">
      <c r="A33" s="1"/>
      <c r="B33" s="21" t="s">
        <v>18</v>
      </c>
      <c r="C33" s="40">
        <f>IF(L19=TRUE,E8,0)</f>
        <v>0</v>
      </c>
      <c r="D33" s="55" t="str">
        <f>IF(AND($L$19=TRUE,C33&gt;C31),"Montant déterminant la valeur locative réduite","")</f>
        <v/>
      </c>
      <c r="E33" s="1"/>
      <c r="F33" s="1"/>
      <c r="G33" s="1"/>
      <c r="H33" s="1"/>
      <c r="I33" s="1"/>
      <c r="J33" s="8"/>
      <c r="K33" s="63"/>
      <c r="L33" s="63"/>
      <c r="M33" s="1"/>
      <c r="N33" s="1"/>
      <c r="O33" s="8"/>
      <c r="P33" s="8"/>
      <c r="Q33" s="1"/>
      <c r="R33" s="1"/>
      <c r="S33" s="1"/>
      <c r="T33" s="1"/>
      <c r="U33" s="1"/>
      <c r="V33" s="1"/>
    </row>
    <row r="34" spans="1:22" customFormat="1" ht="12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8"/>
      <c r="K34" s="63"/>
      <c r="L34" s="63"/>
      <c r="M34" s="1"/>
      <c r="N34" s="1"/>
      <c r="O34" s="8"/>
      <c r="P34" s="8"/>
    </row>
    <row r="35" spans="1:22" customFormat="1" ht="20.100000000000001" customHeight="1" x14ac:dyDescent="0.2">
      <c r="A35" s="59" t="s">
        <v>19</v>
      </c>
      <c r="B35" s="27"/>
      <c r="C35" s="28"/>
      <c r="D35" s="28"/>
      <c r="E35" s="28"/>
      <c r="F35" s="28"/>
      <c r="G35" s="28"/>
      <c r="H35" s="28"/>
      <c r="I35" s="28"/>
      <c r="J35" s="8"/>
      <c r="K35" s="8"/>
      <c r="L35" s="8"/>
      <c r="M35" s="1"/>
      <c r="N35" s="1"/>
      <c r="O35" s="8"/>
      <c r="P35" s="8"/>
    </row>
    <row r="36" spans="1:22" customFormat="1" ht="12" customHeight="1" thickBot="1" x14ac:dyDescent="0.25">
      <c r="A36" s="1"/>
      <c r="B36" s="2"/>
      <c r="C36" s="1"/>
      <c r="D36" s="1"/>
      <c r="E36" s="1"/>
      <c r="F36" s="1"/>
      <c r="G36" s="1"/>
      <c r="H36" s="1"/>
      <c r="I36" s="1"/>
      <c r="J36" s="8"/>
      <c r="K36" s="63"/>
      <c r="L36" s="63"/>
      <c r="M36" s="1"/>
      <c r="N36" s="1"/>
      <c r="O36" s="8"/>
      <c r="P36" s="8"/>
    </row>
    <row r="37" spans="1:22" customFormat="1" ht="20.100000000000001" customHeight="1" thickBot="1" x14ac:dyDescent="0.25">
      <c r="A37" s="1"/>
      <c r="B37" s="21"/>
      <c r="C37" s="73">
        <f>IF(E8&gt;C6,C6,IF(L19=FALSE,C17,IF(C33&gt;C31,C33,C31)))</f>
        <v>0</v>
      </c>
      <c r="D37" s="21"/>
      <c r="E37" s="66">
        <f>C6-C37</f>
        <v>0</v>
      </c>
      <c r="F37" s="91" t="s">
        <v>42</v>
      </c>
      <c r="G37" s="91"/>
      <c r="H37" s="91"/>
      <c r="I37" s="91"/>
      <c r="J37" s="8"/>
      <c r="K37" s="63"/>
      <c r="L37" s="63"/>
      <c r="M37" s="1"/>
      <c r="N37" s="1"/>
      <c r="O37" s="8"/>
      <c r="P37" s="8"/>
    </row>
    <row r="38" spans="1:22" customFormat="1" ht="12" customHeight="1" thickBot="1" x14ac:dyDescent="0.25">
      <c r="A38" s="56"/>
      <c r="B38" s="57"/>
      <c r="C38" s="65"/>
      <c r="D38" s="1"/>
      <c r="E38" s="1"/>
      <c r="F38" s="92"/>
      <c r="G38" s="92"/>
      <c r="H38" s="92"/>
      <c r="I38" s="92"/>
      <c r="J38" s="8"/>
      <c r="K38" s="63"/>
      <c r="L38" s="63"/>
      <c r="M38" s="63"/>
      <c r="N38" s="8"/>
      <c r="O38" s="8"/>
      <c r="P38" s="8"/>
    </row>
    <row r="39" spans="1:22" customFormat="1" ht="48" customHeight="1" x14ac:dyDescent="0.2">
      <c r="A39" s="96" t="s">
        <v>46</v>
      </c>
      <c r="B39" s="96"/>
      <c r="C39" s="96"/>
      <c r="D39" s="96"/>
      <c r="E39" s="96"/>
      <c r="F39" s="96"/>
      <c r="G39" s="96"/>
      <c r="H39" s="96"/>
      <c r="I39" s="96"/>
      <c r="J39" s="8"/>
      <c r="K39" s="63"/>
      <c r="L39" s="63"/>
      <c r="M39" s="63"/>
      <c r="N39" s="8"/>
      <c r="O39" s="8"/>
      <c r="P39" s="8"/>
    </row>
    <row r="40" spans="1:22" customFormat="1" ht="12" customHeight="1" thickBot="1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8"/>
      <c r="K40" s="63"/>
      <c r="L40" s="63"/>
      <c r="M40" s="63"/>
      <c r="N40" s="8"/>
      <c r="O40" s="8"/>
      <c r="P40" s="8"/>
    </row>
    <row r="41" spans="1:22" customFormat="1" ht="20.100000000000001" customHeight="1" x14ac:dyDescent="0.2">
      <c r="A41" s="54" t="s">
        <v>53</v>
      </c>
      <c r="B41" s="46"/>
      <c r="C41" s="48"/>
      <c r="D41" s="48"/>
      <c r="E41" s="48"/>
      <c r="F41" s="48"/>
      <c r="G41" s="48"/>
      <c r="H41" s="48"/>
      <c r="I41" s="48"/>
      <c r="J41" s="8"/>
      <c r="K41" s="8"/>
      <c r="L41" s="8"/>
      <c r="M41" s="8"/>
      <c r="N41" s="8"/>
      <c r="O41" s="8"/>
      <c r="P41" s="8"/>
    </row>
    <row r="42" spans="1:22" customFormat="1" ht="97.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8"/>
      <c r="K42" s="8"/>
      <c r="L42" s="8"/>
      <c r="M42" s="8"/>
      <c r="N42" s="8"/>
      <c r="O42" s="8"/>
      <c r="P42" s="8"/>
    </row>
    <row r="43" spans="1:22" customFormat="1" ht="12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8"/>
      <c r="K43" s="8"/>
      <c r="L43" s="8"/>
      <c r="M43" s="8"/>
      <c r="N43" s="8"/>
      <c r="O43" s="8"/>
      <c r="P43" s="8"/>
    </row>
    <row r="44" spans="1:22" ht="12" customHeight="1" x14ac:dyDescent="0.2">
      <c r="M44" s="29"/>
    </row>
    <row r="45" spans="1:22" s="33" customFormat="1" ht="20.100000000000001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22" s="33" customFormat="1" ht="20.100000000000001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22" s="33" customFormat="1" ht="12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22" s="33" customFormat="1" ht="20.100000000000001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s="33" customFormat="1" ht="12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s="33" customFormat="1" ht="20.100000000000001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s="33" customFormat="1" ht="20.100000000000001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s="33" customFormat="1" ht="12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s="33" customFormat="1" ht="12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s="33" customFormat="1" ht="20.100000000000001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s="33" customFormat="1" ht="12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</sheetData>
  <sheetProtection algorithmName="SHA-512" hashValue="Nm0AF9Y89let/zJZ4+jqIsf21t4fDGr0Kk2Pg6hDDf84uI4k2eWmpUhkMPpc7xf+82Q24lgH73MfAF8BEkwKvw==" saltValue="TL/RuGqAeNcGMHZu49J4mQ==" spinCount="100000" sheet="1" selectLockedCells="1"/>
  <mergeCells count="4">
    <mergeCell ref="F37:I38"/>
    <mergeCell ref="F5:H5"/>
    <mergeCell ref="F12:I12"/>
    <mergeCell ref="A39:I39"/>
  </mergeCells>
  <phoneticPr fontId="0" type="noConversion"/>
  <dataValidations count="8">
    <dataValidation type="whole" errorStyle="warning" allowBlank="1" showInputMessage="1" showErrorMessage="1" errorTitle="Année ICC" error="L'année n'est pas valide" promptTitle="Année ICC" prompt="Veuillez indiquer l'année de calcul,_x000a_au minimum '2008'" sqref="M12" xr:uid="{DB8970A2-A888-4DB3-BBD2-F46E9E00E22A}">
      <formula1>2001</formula1>
      <formula2>2099</formula2>
    </dataValidation>
    <dataValidation allowBlank="1" showInputMessage="1" showErrorMessage="1" promptTitle="?" sqref="A39" xr:uid="{E20084D2-C832-4B7E-9071-AB8C950FDA4B}"/>
    <dataValidation type="whole" showInputMessage="1" showErrorMessage="1" errorTitle="Numéro de contribuable" error="Le numéro de contribuable n'est pas valide._x000a_Ce calcul n'est pas possible pour les propriétaires domiciliés hors de Genève (PPHC)" promptTitle="Numéro de contribuable" prompt="Veuillez saisir le numéro du contribuable,_x000a_sans les points : 111223330" sqref="H2" xr:uid="{A3444C04-9FCB-4206-86F2-D675F4DEF610}">
      <formula1>100000000</formula1>
      <formula2>999999999</formula2>
    </dataValidation>
    <dataValidation errorStyle="information" allowBlank="1" showInputMessage="1" showErrorMessage="1" promptTitle="Immeuble occupé" prompt="Veuillez indiquer le montant de la valeur locative du bien immobilier_x000a_principal (lieu de résidence), sis DANS LE CANTON de Genève" sqref="C6" xr:uid="{E3AA7DF9-54A7-4204-833B-9DB447EDC1E1}"/>
    <dataValidation allowBlank="1" showInputMessage="1" showErrorMessage="1" promptTitle="Immeuble occupé - frais" prompt="Veuillez indiquer les éléments liés au bien immobilier principal._x000a_NB : modifiez le type de frais avant d'en modifier le montant." sqref="E6" xr:uid="{04D3FA94-2926-41DF-91D1-B9FAA5D72B38}"/>
    <dataValidation allowBlank="1" showInputMessage="1" showErrorMessage="1" promptTitle="Intérêts de la dette" prompt="Ne saisir que les seuls éléments LIES au bien immobilier principal." sqref="E8" xr:uid="{0FD6FB8B-6CAA-492C-A3D8-F179DA69237D}"/>
    <dataValidation allowBlank="1" showInputMessage="1" showErrorMessage="1" promptTitle="Revenus bruts ICC" prompt="Indiquer la TOTALITE des revenus bruts, y compris les revenus immobiliers..." sqref="C10" xr:uid="{2E876959-24B8-435E-8571-32770DEBBADD}"/>
    <dataValidation allowBlank="1" showInputMessage="1" showErrorMessage="1" promptTitle="Nom du contribuable" prompt="Veuillez indiquer vos nom et prénom" sqref="G3" xr:uid="{AF88BEEF-18F7-4AE8-8FD6-09E869EC74D2}"/>
  </dataValidations>
  <printOptions horizontalCentered="1"/>
  <pageMargins left="0.59055118110236227" right="0.39370078740157483" top="0.39370078740157483" bottom="0.59055118110236227" header="0.39370078740157483" footer="0.39370078740157483"/>
  <pageSetup paperSize="9" scale="92" orientation="portrait" r:id="rId1"/>
  <headerFooter alignWithMargins="0">
    <oddFooter>&amp;L&amp;6(c) ACh / juillet 2002&amp;R&amp;6L970 -  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7" r:id="rId4" name="Button 33">
              <controlPr defaultSize="0" print="0" autoFill="0" autoLine="0" autoPict="0" macro="[0]!RAZ">
                <anchor moveWithCells="1">
                  <from>
                    <xdr:col>9</xdr:col>
                    <xdr:colOff>9525</xdr:colOff>
                    <xdr:row>2</xdr:row>
                    <xdr:rowOff>19050</xdr:rowOff>
                  </from>
                  <to>
                    <xdr:col>11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5" name="Button 36">
              <controlPr defaultSize="0" print="0" autoFill="0" autoLine="0" autoPict="0" macro="[0]!Aide">
                <anchor moveWithCells="1" sizeWithCells="1">
                  <from>
                    <xdr:col>10</xdr:col>
                    <xdr:colOff>0</xdr:colOff>
                    <xdr:row>3</xdr:row>
                    <xdr:rowOff>85725</xdr:rowOff>
                  </from>
                  <to>
                    <xdr:col>10</xdr:col>
                    <xdr:colOff>381000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" name="Drop Down 85">
              <controlPr defaultSize="0" print="0" autoLine="0" autoPict="0">
                <anchor moveWithCells="1">
                  <from>
                    <xdr:col>5</xdr:col>
                    <xdr:colOff>28575</xdr:colOff>
                    <xdr:row>5</xdr:row>
                    <xdr:rowOff>0</xdr:rowOff>
                  </from>
                  <to>
                    <xdr:col>7</xdr:col>
                    <xdr:colOff>419100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" name="Spinner 88">
              <controlPr defaultSize="0" print="0" autoPict="0">
                <anchor moveWithCells="1" sizeWithCells="1">
                  <from>
                    <xdr:col>2</xdr:col>
                    <xdr:colOff>0</xdr:colOff>
                    <xdr:row>1</xdr:row>
                    <xdr:rowOff>9525</xdr:rowOff>
                  </from>
                  <to>
                    <xdr:col>2</xdr:col>
                    <xdr:colOff>142875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" name="Spinner 91">
              <controlPr defaultSize="0" print="0" autoPict="0">
                <anchor moveWithCells="1" sizeWithCells="1">
                  <from>
                    <xdr:col>3</xdr:col>
                    <xdr:colOff>0</xdr:colOff>
                    <xdr:row>10</xdr:row>
                    <xdr:rowOff>142875</xdr:rowOff>
                  </from>
                  <to>
                    <xdr:col>3</xdr:col>
                    <xdr:colOff>142875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9C686-E5EB-48F9-BAD9-28B41DB10DD7}">
  <sheetPr codeName="Feuil2"/>
  <dimension ref="A1:E41"/>
  <sheetViews>
    <sheetView showGridLines="0" showRowColHeaders="0" showZeros="0" showOutlineSymbols="0" workbookViewId="0">
      <selection activeCell="A5" sqref="A5"/>
    </sheetView>
  </sheetViews>
  <sheetFormatPr baseColWidth="10" defaultRowHeight="14.25" x14ac:dyDescent="0.2"/>
  <cols>
    <col min="1" max="1" width="18.25" customWidth="1"/>
    <col min="2" max="2" width="38.125" customWidth="1"/>
  </cols>
  <sheetData>
    <row r="1" spans="1:2" ht="30" x14ac:dyDescent="0.2">
      <c r="A1" s="11" t="s">
        <v>20</v>
      </c>
    </row>
    <row r="3" spans="1:2" ht="15.75" x14ac:dyDescent="0.25">
      <c r="A3" s="12" t="s">
        <v>21</v>
      </c>
    </row>
    <row r="4" spans="1:2" ht="6" customHeight="1" x14ac:dyDescent="0.2"/>
    <row r="5" spans="1:2" x14ac:dyDescent="0.2">
      <c r="A5" t="s">
        <v>52</v>
      </c>
    </row>
    <row r="6" spans="1:2" ht="12" customHeight="1" x14ac:dyDescent="0.2"/>
    <row r="7" spans="1:2" ht="15.75" x14ac:dyDescent="0.25">
      <c r="A7" s="12" t="s">
        <v>4</v>
      </c>
    </row>
    <row r="8" spans="1:2" ht="6" customHeight="1" x14ac:dyDescent="0.25">
      <c r="A8" s="12"/>
    </row>
    <row r="9" spans="1:2" ht="15" x14ac:dyDescent="0.25">
      <c r="A9" t="s">
        <v>5</v>
      </c>
      <c r="B9" t="s">
        <v>41</v>
      </c>
    </row>
    <row r="10" spans="1:2" ht="6" customHeight="1" x14ac:dyDescent="0.2"/>
    <row r="11" spans="1:2" ht="15" x14ac:dyDescent="0.25">
      <c r="A11" t="s">
        <v>6</v>
      </c>
      <c r="B11" t="s">
        <v>40</v>
      </c>
    </row>
    <row r="12" spans="1:2" ht="12" customHeight="1" x14ac:dyDescent="0.2"/>
    <row r="13" spans="1:2" ht="15.75" x14ac:dyDescent="0.25">
      <c r="A13" s="12" t="s">
        <v>22</v>
      </c>
    </row>
    <row r="14" spans="1:2" ht="6" customHeight="1" x14ac:dyDescent="0.2"/>
    <row r="15" spans="1:2" x14ac:dyDescent="0.2">
      <c r="A15" t="s">
        <v>23</v>
      </c>
    </row>
    <row r="16" spans="1:2" ht="6" customHeight="1" x14ac:dyDescent="0.2"/>
    <row r="17" spans="1:5" ht="15" customHeight="1" x14ac:dyDescent="0.25">
      <c r="A17" t="s">
        <v>24</v>
      </c>
      <c r="B17" s="34"/>
    </row>
    <row r="18" spans="1:5" ht="6" customHeight="1" x14ac:dyDescent="0.2"/>
    <row r="19" spans="1:5" ht="15" customHeight="1" x14ac:dyDescent="0.2">
      <c r="A19" t="s">
        <v>25</v>
      </c>
      <c r="B19" s="37"/>
      <c r="E19" s="38"/>
    </row>
    <row r="20" spans="1:5" ht="12" customHeight="1" x14ac:dyDescent="0.2">
      <c r="E20" s="39"/>
    </row>
    <row r="21" spans="1:5" ht="15.75" x14ac:dyDescent="0.25">
      <c r="A21" s="12" t="s">
        <v>26</v>
      </c>
      <c r="B21" s="37"/>
      <c r="E21" s="38"/>
    </row>
    <row r="22" spans="1:5" ht="6" customHeight="1" x14ac:dyDescent="0.2"/>
    <row r="23" spans="1:5" x14ac:dyDescent="0.2">
      <c r="A23" t="s">
        <v>51</v>
      </c>
    </row>
    <row r="24" spans="1:5" ht="6" customHeight="1" x14ac:dyDescent="0.2"/>
    <row r="25" spans="1:5" x14ac:dyDescent="0.2">
      <c r="A25" t="s">
        <v>28</v>
      </c>
    </row>
    <row r="26" spans="1:5" ht="6" customHeight="1" x14ac:dyDescent="0.2"/>
    <row r="27" spans="1:5" ht="15.75" x14ac:dyDescent="0.25">
      <c r="A27" s="12" t="s">
        <v>27</v>
      </c>
    </row>
    <row r="28" spans="1:5" ht="6" customHeight="1" x14ac:dyDescent="0.2"/>
    <row r="29" spans="1:5" x14ac:dyDescent="0.2">
      <c r="A29" t="s">
        <v>29</v>
      </c>
    </row>
    <row r="30" spans="1:5" ht="6" customHeight="1" x14ac:dyDescent="0.2"/>
    <row r="31" spans="1:5" x14ac:dyDescent="0.2">
      <c r="A31" t="s">
        <v>30</v>
      </c>
    </row>
    <row r="32" spans="1:5" ht="12" customHeight="1" x14ac:dyDescent="0.2"/>
    <row r="33" spans="1:3" ht="15.75" x14ac:dyDescent="0.25">
      <c r="A33" s="12" t="s">
        <v>19</v>
      </c>
    </row>
    <row r="34" spans="1:3" ht="6" customHeight="1" x14ac:dyDescent="0.2"/>
    <row r="35" spans="1:3" x14ac:dyDescent="0.2">
      <c r="A35" t="s">
        <v>34</v>
      </c>
    </row>
    <row r="36" spans="1:3" ht="6" customHeight="1" x14ac:dyDescent="0.2"/>
    <row r="37" spans="1:3" x14ac:dyDescent="0.2">
      <c r="A37" t="s">
        <v>31</v>
      </c>
    </row>
    <row r="38" spans="1:3" ht="6" customHeight="1" x14ac:dyDescent="0.2"/>
    <row r="40" spans="1:3" ht="12.95" customHeight="1" x14ac:dyDescent="0.2"/>
    <row r="41" spans="1:3" x14ac:dyDescent="0.2">
      <c r="C41" s="35" t="s">
        <v>7</v>
      </c>
    </row>
  </sheetData>
  <sheetProtection password="C999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Line="0" autoPict="0" macro="[0]!PP">
                <anchor moveWithCells="1">
                  <from>
                    <xdr:col>1</xdr:col>
                    <xdr:colOff>2571750</xdr:colOff>
                    <xdr:row>38</xdr:row>
                    <xdr:rowOff>133350</xdr:rowOff>
                  </from>
                  <to>
                    <xdr:col>3</xdr:col>
                    <xdr:colOff>361950</xdr:colOff>
                    <xdr:row>40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09084-1A10-4C63-917D-4F0F78EF0F55}">
  <sheetPr codeName="Feuil3"/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PP</vt:lpstr>
      <vt:lpstr>AIDE</vt:lpstr>
      <vt:lpstr>Feuil1</vt:lpstr>
      <vt:lpstr>PP!Zone_d_impression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 de taux d effort</dc:title>
  <dc:creator>Magnin Florian (DF)</dc:creator>
  <dc:description>Cette feuille est destinée à faciliter les explications  des calculs du taux d'effort aux contribuables et peut être jointe à un courrier.</dc:description>
  <cp:lastModifiedBy>Magnin Florian (DF)</cp:lastModifiedBy>
  <cp:lastPrinted>2010-11-12T15:22:40Z</cp:lastPrinted>
  <dcterms:created xsi:type="dcterms:W3CDTF">2002-02-14T12:34:29Z</dcterms:created>
  <dcterms:modified xsi:type="dcterms:W3CDTF">2026-01-27T13:34:00Z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-934101548</vt:i4>
  </property>
  <property fmtid="{D5CDD505-2E9C-101B-9397-08002B2CF9AE}" pid="4" name="_EmailSubject">
    <vt:lpwstr>Taux d'effort 2024 et 2025 - document à remplacer sur notre site internet</vt:lpwstr>
  </property>
  <property fmtid="{D5CDD505-2E9C-101B-9397-08002B2CF9AE}" pid="5" name="_AuthorEmail">
    <vt:lpwstr>patricia.rochat@etat.ge.ch</vt:lpwstr>
  </property>
  <property fmtid="{D5CDD505-2E9C-101B-9397-08002B2CF9AE}" pid="6" name="_AuthorEmailDisplayName">
    <vt:lpwstr>Rochat Patricia (DF)</vt:lpwstr>
  </property>
  <property fmtid="{D5CDD505-2E9C-101B-9397-08002B2CF9AE}" pid="7" name="_PreviousAdHocReviewCycleID">
    <vt:i4>-60865214</vt:i4>
  </property>
</Properties>
</file>