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UO2335\16_Service_Taxation_A\TEO\Documents\DP\DP Excel\"/>
    </mc:Choice>
  </mc:AlternateContent>
  <xr:revisionPtr revIDLastSave="0" documentId="13_ncr:1_{3CD6C9EB-F1AB-4BEB-B285-78A56CC99765}" xr6:coauthVersionLast="47" xr6:coauthVersionMax="47" xr10:uidLastSave="{00000000-0000-0000-0000-000000000000}"/>
  <workbookProtection workbookAlgorithmName="SHA-512" workbookHashValue="iEGw8qNf4oLLFM5DWz1zVOOGFuTwiKZKBxr85wjvv0iSuaDbODGSPOeQozhwra88KoF7zRjnMc6TJb2+UeOBew==" workbookSaltValue="lSteZnrzwLZFBKi9BDtkRA==" workbookSpinCount="100000" lockStructure="1"/>
  <bookViews>
    <workbookView xWindow="28680" yWindow="-120" windowWidth="29040" windowHeight="15720" xr2:uid="{00000000-000D-0000-FFFF-FFFF00000000}"/>
  </bookViews>
  <sheets>
    <sheet name="Page de garde" sheetId="6" r:id="rId1"/>
    <sheet name="Revenus" sheetId="2" r:id="rId2"/>
    <sheet name="Déductions" sheetId="3" r:id="rId3"/>
    <sheet name="Autres prestations-observa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0" i="3" l="1"/>
  <c r="N100" i="3" l="1"/>
  <c r="AO12" i="3" s="1"/>
  <c r="AU33" i="2" l="1"/>
  <c r="AU26" i="2"/>
  <c r="J103" i="2"/>
  <c r="J94" i="2"/>
  <c r="AU29" i="2"/>
  <c r="P84" i="6"/>
  <c r="S84" i="6"/>
  <c r="V84" i="6"/>
  <c r="Y84" i="6"/>
  <c r="M84" i="6"/>
  <c r="J84" i="6"/>
  <c r="AF14" i="2"/>
  <c r="AO15" i="2" s="1"/>
  <c r="F79" i="3"/>
  <c r="G75" i="2"/>
  <c r="G76" i="2"/>
  <c r="O76" i="2" s="1"/>
  <c r="G77" i="2"/>
  <c r="O77" i="2" s="1"/>
  <c r="T11" i="3"/>
  <c r="AF41" i="2"/>
  <c r="AO41" i="2" s="1"/>
  <c r="AF56" i="2"/>
  <c r="AF58" i="2" s="1"/>
  <c r="AO58" i="2" s="1"/>
  <c r="L114" i="3"/>
  <c r="AR55" i="6"/>
  <c r="AR56" i="6"/>
  <c r="AR57" i="6"/>
  <c r="AR58" i="6"/>
  <c r="AN61" i="6"/>
  <c r="AN65" i="6"/>
  <c r="M86" i="6"/>
  <c r="P86" i="6"/>
  <c r="S86" i="6"/>
  <c r="V86" i="6"/>
  <c r="Y86" i="6"/>
  <c r="M85" i="6"/>
  <c r="P85" i="6"/>
  <c r="S85" i="6"/>
  <c r="V85" i="6"/>
  <c r="Y85" i="6"/>
  <c r="J86" i="6"/>
  <c r="J85" i="6"/>
  <c r="C2" i="4"/>
  <c r="C2" i="3"/>
  <c r="C2" i="2"/>
  <c r="S9" i="6"/>
  <c r="K77" i="2"/>
  <c r="K75" i="2"/>
  <c r="K76" i="2"/>
  <c r="AB82" i="6"/>
  <c r="G84" i="4" s="1"/>
  <c r="AB81" i="6"/>
  <c r="A70" i="2" s="1"/>
  <c r="S77" i="6"/>
  <c r="R77" i="6"/>
  <c r="E78" i="6"/>
  <c r="D78" i="6"/>
  <c r="C78" i="6"/>
  <c r="D77" i="6"/>
  <c r="C77" i="6"/>
  <c r="G18" i="4"/>
  <c r="G17" i="4"/>
  <c r="R26" i="2"/>
  <c r="P3" i="2"/>
  <c r="AC36" i="6"/>
  <c r="AB85" i="6" l="1"/>
  <c r="AB86" i="6"/>
  <c r="X88" i="3"/>
  <c r="AJ38" i="3" s="1"/>
  <c r="X90" i="3"/>
  <c r="AJ40" i="3" s="1"/>
  <c r="X89" i="3"/>
  <c r="AJ39" i="3" s="1"/>
  <c r="AM18" i="3"/>
  <c r="X85" i="3"/>
  <c r="AS11" i="3" s="1"/>
  <c r="C15" i="3"/>
  <c r="Z82" i="3"/>
  <c r="W4" i="3"/>
  <c r="L19" i="3"/>
  <c r="C19" i="3"/>
  <c r="C18" i="3"/>
  <c r="I89" i="6"/>
  <c r="K104" i="3" s="1"/>
  <c r="AR59" i="6"/>
  <c r="I88" i="6"/>
  <c r="X97" i="3"/>
  <c r="O75" i="2"/>
  <c r="C10" i="2" s="1"/>
  <c r="AO60" i="2"/>
  <c r="AO24" i="2"/>
  <c r="AO13" i="3" s="1"/>
  <c r="X87" i="3"/>
  <c r="AJ36" i="3" s="1"/>
  <c r="X83" i="3"/>
  <c r="X96" i="3"/>
  <c r="AJ66" i="3" s="1"/>
  <c r="AH66" i="3" s="1"/>
  <c r="X93" i="3"/>
  <c r="X91" i="3"/>
  <c r="AJ37" i="3" s="1"/>
  <c r="X84" i="3"/>
  <c r="X92" i="3"/>
  <c r="B46" i="3" s="1"/>
  <c r="B47" i="3" s="1"/>
  <c r="E70" i="2"/>
  <c r="X95" i="3"/>
  <c r="AJ51" i="3" s="1"/>
  <c r="C84" i="4"/>
  <c r="X94" i="3"/>
  <c r="AJ50" i="3" s="1"/>
  <c r="X86" i="3"/>
  <c r="AF22" i="3" s="1"/>
  <c r="AB48" i="3" l="1"/>
  <c r="AH48" i="3"/>
  <c r="AJ48" i="3"/>
  <c r="AM48" i="3"/>
  <c r="I91" i="6"/>
  <c r="F91" i="6"/>
  <c r="E105" i="3" s="1"/>
  <c r="AJ68" i="3"/>
  <c r="AH68" i="3" s="1"/>
  <c r="K103" i="3"/>
  <c r="AO11" i="3"/>
  <c r="AS6" i="3"/>
  <c r="AH4" i="3" s="1"/>
  <c r="I90" i="6"/>
  <c r="AJ67" i="3"/>
  <c r="AH67" i="3" s="1"/>
  <c r="O78" i="2"/>
  <c r="O79" i="2" s="1"/>
  <c r="B48" i="3"/>
  <c r="AN66" i="3"/>
  <c r="AM66" i="3"/>
  <c r="AT66" i="3"/>
  <c r="C46" i="3"/>
  <c r="C48" i="3"/>
  <c r="C22" i="3"/>
  <c r="AH51" i="3"/>
  <c r="B22" i="3"/>
  <c r="Y50" i="3"/>
  <c r="C50" i="3"/>
  <c r="AM51" i="3"/>
  <c r="AF51" i="3"/>
  <c r="C51" i="3"/>
  <c r="K109" i="3" l="1"/>
  <c r="K113" i="3"/>
  <c r="K110" i="3"/>
  <c r="K112" i="3"/>
  <c r="K111" i="3"/>
  <c r="AM68" i="3"/>
  <c r="AO53" i="3"/>
  <c r="AO55" i="3" s="1"/>
  <c r="AO59" i="3" s="1"/>
  <c r="AM67" i="3"/>
  <c r="K107" i="3"/>
  <c r="K106" i="3"/>
  <c r="K108" i="3"/>
  <c r="N107" i="3"/>
  <c r="AO61" i="3" l="1"/>
  <c r="AO63" i="3" s="1"/>
  <c r="AO70" i="3" s="1"/>
</calcChain>
</file>

<file path=xl/sharedStrings.xml><?xml version="1.0" encoding="utf-8"?>
<sst xmlns="http://schemas.openxmlformats.org/spreadsheetml/2006/main" count="413" uniqueCount="311">
  <si>
    <t>RÉPUBLIQUE ET CANTON DE GENÈVE</t>
  </si>
  <si>
    <t>Administration fiscale cantonale</t>
  </si>
  <si>
    <t>Rue du Stand 26 - CP 3937</t>
  </si>
  <si>
    <t>1211 Genève 3</t>
  </si>
  <si>
    <t>Taxe d'exemption de</t>
  </si>
  <si>
    <t>l'obligation de servir</t>
  </si>
  <si>
    <t>Monsieur</t>
  </si>
  <si>
    <t>teo@etat.ge.ch</t>
  </si>
  <si>
    <t>N° AVS :</t>
  </si>
  <si>
    <t>Situation personnelle, professionnelle et familiale au 31 décembre</t>
  </si>
  <si>
    <t>État civil</t>
  </si>
  <si>
    <t>Téléphone</t>
  </si>
  <si>
    <t>E-mail</t>
  </si>
  <si>
    <t>privé</t>
  </si>
  <si>
    <t>Prénom</t>
  </si>
  <si>
    <t>Nom</t>
  </si>
  <si>
    <t>Adresse</t>
  </si>
  <si>
    <t>Date de naissance</t>
  </si>
  <si>
    <t>célibataire</t>
  </si>
  <si>
    <t>veuf</t>
  </si>
  <si>
    <t>divorcé</t>
  </si>
  <si>
    <t>oui</t>
  </si>
  <si>
    <t>non</t>
  </si>
  <si>
    <t>au</t>
  </si>
  <si>
    <t>jours</t>
  </si>
  <si>
    <t>(voyage, vacances prolongées, chômage sans compensation, etc.) sont à indiquer à la</t>
  </si>
  <si>
    <t>page 4.</t>
  </si>
  <si>
    <t>(pour les revenus en Suisse : après déduction des cotisations AVS / AI / APG / AC / AANP;</t>
  </si>
  <si>
    <t>voir aussi ch. 1a)</t>
  </si>
  <si>
    <t>1.</t>
  </si>
  <si>
    <t>a.</t>
  </si>
  <si>
    <t>Activité principale en Suisse du</t>
  </si>
  <si>
    <t>b.</t>
  </si>
  <si>
    <t>Activité accessoire en Suisse du</t>
  </si>
  <si>
    <t>REVENUS</t>
  </si>
  <si>
    <t>Laisser vide</t>
  </si>
  <si>
    <t>CHF</t>
  </si>
  <si>
    <r>
      <t xml:space="preserve">Revenus provenant de l'activité dépendante </t>
    </r>
    <r>
      <rPr>
        <sz val="8"/>
        <rFont val="Arial"/>
        <family val="2"/>
      </rPr>
      <t>(voir les instructions)</t>
    </r>
  </si>
  <si>
    <t>Monnaie :</t>
  </si>
  <si>
    <t>EUR</t>
  </si>
  <si>
    <t>GBP</t>
  </si>
  <si>
    <t>USD</t>
  </si>
  <si>
    <t>CAD</t>
  </si>
  <si>
    <t>AUD</t>
  </si>
  <si>
    <t>SGD</t>
  </si>
  <si>
    <t>-</t>
  </si>
  <si>
    <t>c.</t>
  </si>
  <si>
    <t>Salaire brut à l'étranger du</t>
  </si>
  <si>
    <t>à déduire les cotisations versées à l'AVS/AI/APG et à l'AC suisses</t>
  </si>
  <si>
    <t>ou à une assurance d'État analogue du pays de résidence</t>
  </si>
  <si>
    <t>Salaire net à l'étranger</t>
  </si>
  <si>
    <t>Ce salaire sera converti d'office en CHF</t>
  </si>
  <si>
    <t>(Cours :</t>
  </si>
  <si>
    <t>)</t>
  </si>
  <si>
    <t>d.</t>
  </si>
  <si>
    <t>e.</t>
  </si>
  <si>
    <t>2.</t>
  </si>
  <si>
    <r>
      <t xml:space="preserve">Revenus provenant d'une activité indépendante </t>
    </r>
    <r>
      <rPr>
        <sz val="8"/>
        <rFont val="Arial"/>
        <family val="2"/>
      </rPr>
      <t>(commerce, artisanat, profession libérale, agriculture).</t>
    </r>
  </si>
  <si>
    <t>Prière de joindre le bilan et le compte de résultat, signé, de l'exercice déterminant. (voir les instructions)</t>
  </si>
  <si>
    <t>Activité principale</t>
  </si>
  <si>
    <t>Activité accessoire</t>
  </si>
  <si>
    <t>3.</t>
  </si>
  <si>
    <r>
      <t>Revenus provenant des assurances sociales ou d'autres assurances</t>
    </r>
    <r>
      <rPr>
        <sz val="8"/>
        <rFont val="Arial"/>
        <family val="2"/>
      </rPr>
      <t xml:space="preserve"> (voir les instructions)</t>
    </r>
  </si>
  <si>
    <r>
      <t>Rentes et pensions provenant d'institutions de la prévoyance professionnelle (2</t>
    </r>
    <r>
      <rPr>
        <vertAlign val="superscript"/>
        <sz val="8"/>
        <rFont val="Arial"/>
        <family val="2"/>
      </rPr>
      <t>ème</t>
    </r>
    <r>
      <rPr>
        <sz val="8"/>
        <rFont val="Arial"/>
        <family val="2"/>
      </rPr>
      <t xml:space="preserve"> pilier)</t>
    </r>
  </si>
  <si>
    <t>Rentes provenant de la prévoyance individuelle liée (pilier 3a)</t>
  </si>
  <si>
    <t>Rentes de l'assurance militaire</t>
  </si>
  <si>
    <t>Autres rentes (prestations de l'assurance-invalidité, de l'assurance-maladie et accidents, de rentes</t>
  </si>
  <si>
    <t>des assurances sociales versées par des caisses étrangères)</t>
  </si>
  <si>
    <t>f.</t>
  </si>
  <si>
    <t>Revenus provenant de rentes viagères ou d'un contrat d'entretien viager</t>
  </si>
  <si>
    <t>g.</t>
  </si>
  <si>
    <t>Indemnités pour perte de gain</t>
  </si>
  <si>
    <t>joindre les attestations</t>
  </si>
  <si>
    <t>h.</t>
  </si>
  <si>
    <t>4.</t>
  </si>
  <si>
    <r>
      <t xml:space="preserve">Rendements des titres </t>
    </r>
    <r>
      <rPr>
        <sz val="8"/>
        <rFont val="Arial"/>
        <family val="2"/>
      </rPr>
      <t>(voir instructions)</t>
    </r>
  </si>
  <si>
    <t>et rendements d'avoirs, gains à la loterie et au loto</t>
  </si>
  <si>
    <t>moins frais d'administration</t>
  </si>
  <si>
    <t>Débiteur de la pension</t>
  </si>
  <si>
    <t>Nom/adresse</t>
  </si>
  <si>
    <t>5.</t>
  </si>
  <si>
    <r>
      <t xml:space="preserve">Autres revenus et bénéfices </t>
    </r>
    <r>
      <rPr>
        <sz val="8"/>
        <rFont val="Arial"/>
        <family val="2"/>
      </rPr>
      <t>(voir les instructions)</t>
    </r>
  </si>
  <si>
    <t>Pensions versées par le conjoint divorcé ou séparé</t>
  </si>
  <si>
    <t>Contributions d'entretien pour enfants mineurs</t>
  </si>
  <si>
    <t>corporations (joindre le décompte)</t>
  </si>
  <si>
    <t>Autres revenus, désignation précise :</t>
  </si>
  <si>
    <t>Versements de capitaux remplaçant des prestations périodiques</t>
  </si>
  <si>
    <t>6.</t>
  </si>
  <si>
    <t>Rendements de la maison familiale / propriété par étages :</t>
  </si>
  <si>
    <t>Valeur locative</t>
  </si>
  <si>
    <t>Rendements bruts</t>
  </si>
  <si>
    <t>Moins frais d'entretien et d'exploitation (forfaitaires ou effectifs)</t>
  </si>
  <si>
    <t>Rendements net</t>
  </si>
  <si>
    <t>7.</t>
  </si>
  <si>
    <t>Total des revenus</t>
  </si>
  <si>
    <t>I.</t>
  </si>
  <si>
    <t>Revenu total de l'année d'assujettissement, en Suisse et à l'étranger</t>
  </si>
  <si>
    <t>II.</t>
  </si>
  <si>
    <t>Déductions</t>
  </si>
  <si>
    <t>8.</t>
  </si>
  <si>
    <r>
      <t xml:space="preserve">Frais professionnels en cas d'activité lucrative dépendante </t>
    </r>
    <r>
      <rPr>
        <sz val="8"/>
        <rFont val="Arial"/>
        <family val="2"/>
      </rPr>
      <t>(voir les instructions)</t>
    </r>
  </si>
  <si>
    <t>Frais de déplacement entre le domicile et le lieu de travail</t>
  </si>
  <si>
    <t>km</t>
  </si>
  <si>
    <t>Abonnement pour transport publics</t>
  </si>
  <si>
    <t>Vélo, cyclomoteur, motocycle avec plaque d'immatriculation sur fond jaune</t>
  </si>
  <si>
    <t>km par jour x</t>
  </si>
  <si>
    <t>jours de travail =</t>
  </si>
  <si>
    <t xml:space="preserve">km par année x CHF </t>
  </si>
  <si>
    <t>Surplus de dépenses résultant des repas pris hors du domicile :</t>
  </si>
  <si>
    <t>jours de travail x CHF</t>
  </si>
  <si>
    <t>Autres frais professionnels (déduction forfaitaire)</t>
  </si>
  <si>
    <t>Frais supplémentaires résultant du séjour hebdomadaire hors domicile</t>
  </si>
  <si>
    <t>Frais de séjour : loyer usuel pour une chambre</t>
  </si>
  <si>
    <t>let. b</t>
  </si>
  <si>
    <t>(taux voir les instructions)</t>
  </si>
  <si>
    <t>Activité accessoire occasionnelle</t>
  </si>
  <si>
    <t>9.</t>
  </si>
  <si>
    <r>
      <t xml:space="preserve">Intérêts passifs </t>
    </r>
    <r>
      <rPr>
        <sz val="8"/>
        <rFont val="Arial"/>
        <family val="2"/>
      </rPr>
      <t>(voir les instructions)</t>
    </r>
  </si>
  <si>
    <t>10.</t>
  </si>
  <si>
    <r>
      <t xml:space="preserve">Contributions d'entretien et rentes versées </t>
    </r>
    <r>
      <rPr>
        <sz val="8"/>
        <rFont val="Arial"/>
        <family val="2"/>
      </rPr>
      <t>(voir les instructions)</t>
    </r>
  </si>
  <si>
    <t>Pensions versées à l'époux divorcé ou séparé</t>
  </si>
  <si>
    <t>Revenus provenant de successions non partagées, de parts commerciales et de parts à des</t>
  </si>
  <si>
    <t>Contributions d'entretien versées aux enfants mineurs</t>
  </si>
  <si>
    <t xml:space="preserve">Nom/adresse du </t>
  </si>
  <si>
    <t>destinataire</t>
  </si>
  <si>
    <t>11.</t>
  </si>
  <si>
    <t>Cotisations à des formes reconnues de prévoyance individuelle liée (pilier 3a)</t>
  </si>
  <si>
    <t>12.</t>
  </si>
  <si>
    <r>
      <t xml:space="preserve">Primes d'assurances et intérêts de capitaux d'épargne </t>
    </r>
    <r>
      <rPr>
        <sz val="8"/>
        <rFont val="Arial"/>
        <family val="2"/>
      </rPr>
      <t>(voir les instructions)</t>
    </r>
  </si>
  <si>
    <t>déduction maximale</t>
  </si>
  <si>
    <t>Assujettis mariés avec cotisations aux pilier 2 ou 3a</t>
  </si>
  <si>
    <t>Assujettis mariés sans cotisations aux pilier 2 ou 3a</t>
  </si>
  <si>
    <t>Autres assujettis avec cotisations aux pilier 2 ou 3a</t>
  </si>
  <si>
    <t>Autres assujettis sans cotisations aux pilier 2 ou 3a</t>
  </si>
  <si>
    <t>Déduction supplémentaire par enfant, resp. par personne à charge</t>
  </si>
  <si>
    <t>.--</t>
  </si>
  <si>
    <t>13.</t>
  </si>
  <si>
    <r>
      <t>Autres déductions</t>
    </r>
    <r>
      <rPr>
        <sz val="8"/>
        <rFont val="Arial"/>
        <family val="2"/>
      </rPr>
      <t xml:space="preserve"> si elles ne sont pas déjà indiquées sous</t>
    </r>
  </si>
  <si>
    <t>ch. 1 et 2</t>
  </si>
  <si>
    <t>Primes pour l'assurance-accident non professionnels obligatoire (AANP)</t>
  </si>
  <si>
    <t>Cotisations AVS des personnes sans activité lucrative</t>
  </si>
  <si>
    <r>
      <t>Cotisations pour la prévoyance professionnelle (2</t>
    </r>
    <r>
      <rPr>
        <vertAlign val="superscript"/>
        <sz val="8"/>
        <rFont val="Arial"/>
        <family val="2"/>
      </rPr>
      <t>ème</t>
    </r>
    <r>
      <rPr>
        <sz val="8"/>
        <rFont val="Arial"/>
        <family val="2"/>
      </rPr>
      <t xml:space="preserve"> pilier) y compris les parts de rachat</t>
    </r>
  </si>
  <si>
    <t>voir les instructions</t>
  </si>
  <si>
    <t>Frais liés au handicap</t>
  </si>
  <si>
    <t>14.</t>
  </si>
  <si>
    <t>15.</t>
  </si>
  <si>
    <t>Total des déductions</t>
  </si>
  <si>
    <t>16.</t>
  </si>
  <si>
    <t>17.</t>
  </si>
  <si>
    <t>Déductions supplémentaires</t>
  </si>
  <si>
    <t>Montant des frais à votre charge durant l'année d'assujettissement</t>
  </si>
  <si>
    <t>Montant des versements effectués durant l'année d'assujettissement</t>
  </si>
  <si>
    <t>18.</t>
  </si>
  <si>
    <t>19.</t>
  </si>
  <si>
    <t>Déductions sociales</t>
  </si>
  <si>
    <t>20.</t>
  </si>
  <si>
    <r>
      <t xml:space="preserve">Revenu soumis à la taxe </t>
    </r>
    <r>
      <rPr>
        <sz val="8"/>
        <rFont val="Arial"/>
        <family val="2"/>
      </rPr>
      <t>(ch. 18 moins ch. 19)</t>
    </r>
  </si>
  <si>
    <t>parti pol</t>
  </si>
  <si>
    <t>frais garde</t>
  </si>
  <si>
    <t>couple IFD</t>
  </si>
  <si>
    <t>charge enf</t>
  </si>
  <si>
    <t>Forfait min</t>
  </si>
  <si>
    <t>Forfait max</t>
  </si>
  <si>
    <t>Ass m pa cot</t>
  </si>
  <si>
    <t>Choix</t>
  </si>
  <si>
    <t>Année assuj</t>
  </si>
  <si>
    <t>trav épouse min</t>
  </si>
  <si>
    <t>trav épouse max</t>
  </si>
  <si>
    <t>Déduction pour enfants</t>
  </si>
  <si>
    <t>Déduction pour personnes à charge</t>
  </si>
  <si>
    <t>repas par jour</t>
  </si>
  <si>
    <t>0.40</t>
  </si>
  <si>
    <r>
      <t>c</t>
    </r>
    <r>
      <rPr>
        <vertAlign val="superscript"/>
        <sz val="8"/>
        <rFont val="Arial"/>
        <family val="2"/>
      </rPr>
      <t>bis</t>
    </r>
    <r>
      <rPr>
        <sz val="8"/>
        <rFont val="Arial"/>
        <family val="2"/>
      </rPr>
      <t>.</t>
    </r>
  </si>
  <si>
    <t>Autres frais professionnels (frais effectifs)</t>
  </si>
  <si>
    <t>Pour l'année d'assujettissement</t>
  </si>
  <si>
    <t>Date de l'expédition  :</t>
  </si>
  <si>
    <t>marié</t>
  </si>
  <si>
    <t>séparé</t>
  </si>
  <si>
    <t>prof.</t>
  </si>
  <si>
    <r>
      <t>Enfants mineurs ou en formation professionnelle</t>
    </r>
    <r>
      <rPr>
        <sz val="8"/>
        <rFont val="Arial"/>
        <family val="2"/>
      </rPr>
      <t xml:space="preserve"> (à l'exception des enfants mentionnés sous  ch. 10 b), </t>
    </r>
    <r>
      <rPr>
        <b/>
        <sz val="8"/>
        <rFont val="Arial"/>
        <family val="2"/>
      </rPr>
      <t>à l'entretien desquels vous pourvoyez</t>
    </r>
    <r>
      <rPr>
        <sz val="8"/>
        <rFont val="Arial"/>
        <family val="2"/>
      </rPr>
      <t xml:space="preserve"> (voir les instructions)</t>
    </r>
  </si>
  <si>
    <t>Durée du</t>
  </si>
  <si>
    <t>Rentes AI   (joindre justificatif de décembre</t>
  </si>
  <si>
    <t>Prestations en capital provenant de la prévoyance</t>
  </si>
  <si>
    <t>Montant total</t>
  </si>
  <si>
    <t>Date du versement :</t>
  </si>
  <si>
    <t>cotisations propres</t>
  </si>
  <si>
    <t>motif du versement :</t>
  </si>
  <si>
    <t>de l'AVS / AI</t>
  </si>
  <si>
    <t>compte de prévoyance / police de libre passage</t>
  </si>
  <si>
    <t>à la suite d'un décès ou de dommages corporels permanents</t>
  </si>
  <si>
    <t>ou d'atteinte durable à la santé</t>
  </si>
  <si>
    <t>d'une forme reconnue de la prévoyance individuelle liée (pilier 3a)</t>
  </si>
  <si>
    <r>
      <t>d'une institution de la prévoyance professionnelle (2</t>
    </r>
    <r>
      <rPr>
        <vertAlign val="superscript"/>
        <sz val="8"/>
        <rFont val="Arial"/>
        <family val="2"/>
      </rPr>
      <t>ème</t>
    </r>
    <r>
      <rPr>
        <sz val="8"/>
        <rFont val="Arial"/>
        <family val="2"/>
      </rPr>
      <t xml:space="preserve"> pillier)</t>
    </r>
  </si>
  <si>
    <t>Donations / autres paiements…</t>
  </si>
  <si>
    <t>Nom, adresse et degré de parenté</t>
  </si>
  <si>
    <t xml:space="preserve">Le </t>
  </si>
  <si>
    <t>reçu de</t>
  </si>
  <si>
    <t>valeur</t>
  </si>
  <si>
    <t>Indications complémentaires</t>
  </si>
  <si>
    <t>Avez-vous eu durant l'année d'assujettissement des périodes sans activité lucrative ?</t>
  </si>
  <si>
    <t>Durée de la période du</t>
  </si>
  <si>
    <t>Motif</t>
  </si>
  <si>
    <t>Quels ont été alors vos moyens d'existence ?</t>
  </si>
  <si>
    <t>(indiquer ce qu'il convient)</t>
  </si>
  <si>
    <t>Observations</t>
  </si>
  <si>
    <t>Revenus en nature pour prestation de travail</t>
  </si>
  <si>
    <t>Économies</t>
  </si>
  <si>
    <t>Signature</t>
  </si>
  <si>
    <t>, le</t>
  </si>
  <si>
    <t>Annexes :</t>
  </si>
  <si>
    <t>x</t>
  </si>
  <si>
    <t>Actuel</t>
  </si>
  <si>
    <t>Calcul date limite</t>
  </si>
  <si>
    <t>Adresse de</t>
  </si>
  <si>
    <t>Adresse à</t>
  </si>
  <si>
    <t>liste case à cocher</t>
  </si>
  <si>
    <t>charges enfants possibles</t>
  </si>
  <si>
    <t>autres charges possibles</t>
  </si>
  <si>
    <t>Nombre enfants</t>
  </si>
  <si>
    <t>nbr autres charges</t>
  </si>
  <si>
    <t>Etat civil</t>
  </si>
  <si>
    <t>liste pour cases à cocher civilité</t>
  </si>
  <si>
    <t>liste pour case à cocher Pci</t>
  </si>
  <si>
    <t>possibilité déd couple IFD</t>
  </si>
  <si>
    <t>possibilité trav épouse</t>
  </si>
  <si>
    <t>possibilité ass marié cotis</t>
  </si>
  <si>
    <t>possib. ass marié pas cotis</t>
  </si>
  <si>
    <t>possibilité ass autre cotis</t>
  </si>
  <si>
    <t>nbr charges</t>
  </si>
  <si>
    <t>nbr mois activité</t>
  </si>
  <si>
    <t>CH principale</t>
  </si>
  <si>
    <t>CH accessoire</t>
  </si>
  <si>
    <t>Etr principale</t>
  </si>
  <si>
    <t>du</t>
  </si>
  <si>
    <t>nbr mois</t>
  </si>
  <si>
    <t>limite date salaire</t>
  </si>
  <si>
    <t>mariage et enfants</t>
  </si>
  <si>
    <t>Total</t>
  </si>
  <si>
    <t>Total limité à 12</t>
  </si>
  <si>
    <t>limite date sans activité</t>
  </si>
  <si>
    <t>calcul date limite</t>
  </si>
  <si>
    <t>Pci</t>
  </si>
  <si>
    <t>Revenus en nature :</t>
  </si>
  <si>
    <t>Autres revenus provenant d'une activité dépendante :</t>
  </si>
  <si>
    <t>Frais de repas : justification analogue à celle sous</t>
  </si>
  <si>
    <t>possibilité frais garde enfant</t>
  </si>
  <si>
    <t>possibilité ass charges</t>
  </si>
  <si>
    <t>possibilité cotis LPP</t>
  </si>
  <si>
    <t>Est en général déterminant le revenu de l'année</t>
  </si>
  <si>
    <t>. Les renseignements relatifs aux périodes sans activité lucrative</t>
  </si>
  <si>
    <r>
      <rPr>
        <b/>
        <i/>
        <sz val="8"/>
        <rFont val="Arial"/>
        <family val="2"/>
      </rPr>
      <t>certificat de salaire</t>
    </r>
    <r>
      <rPr>
        <sz val="8"/>
        <rFont val="Arial"/>
        <family val="2"/>
      </rPr>
      <t xml:space="preserve"> </t>
    </r>
    <r>
      <rPr>
        <sz val="7"/>
        <rFont val="Arial"/>
        <family val="2"/>
      </rPr>
      <t>(salaire net)</t>
    </r>
  </si>
  <si>
    <t>Loyers encaissés</t>
  </si>
  <si>
    <r>
      <t xml:space="preserve">Revenus provenant d'immeubles </t>
    </r>
    <r>
      <rPr>
        <sz val="8"/>
        <rFont val="Arial"/>
        <family val="2"/>
      </rPr>
      <t>(voir les instructions)</t>
    </r>
  </si>
  <si>
    <t>versé à</t>
  </si>
  <si>
    <r>
      <t xml:space="preserve">Revenus en nature de tiers (parents, connaissances, etc.) </t>
    </r>
    <r>
      <rPr>
        <u/>
        <sz val="8"/>
        <rFont val="Arial"/>
        <family val="2"/>
      </rPr>
      <t>sans prestation de travail</t>
    </r>
  </si>
  <si>
    <t>Solde pomp.</t>
  </si>
  <si>
    <t>données à modifier chaque année</t>
  </si>
  <si>
    <t>possib. ass autre pas cotis</t>
  </si>
  <si>
    <t>Profession</t>
  </si>
  <si>
    <t>Employeur / institution scolaire</t>
  </si>
  <si>
    <t>Genre rente AI :</t>
  </si>
  <si>
    <t>Rente d'orphelin</t>
  </si>
  <si>
    <t>Rente d'enfant de retraité</t>
  </si>
  <si>
    <t>Rente d'enfant d'invalide</t>
  </si>
  <si>
    <t>Rente d'invalidité personnelle</t>
  </si>
  <si>
    <t>Type :</t>
  </si>
  <si>
    <t>autorisation saisie rente</t>
  </si>
  <si>
    <t>Genre alloc APG :</t>
  </si>
  <si>
    <t>Maladie</t>
  </si>
  <si>
    <t>Accident</t>
  </si>
  <si>
    <t>Invalidité</t>
  </si>
  <si>
    <t>Intempéries</t>
  </si>
  <si>
    <t>Militaire</t>
  </si>
  <si>
    <t>Nature :</t>
  </si>
  <si>
    <t>autoris. saisie indemnité</t>
  </si>
  <si>
    <t>Chômage</t>
  </si>
  <si>
    <r>
      <t xml:space="preserve">Revenu net II </t>
    </r>
    <r>
      <rPr>
        <sz val="8"/>
        <rFont val="Arial"/>
        <family val="2"/>
      </rPr>
      <t>(ch. 16 moins ch. 17)</t>
    </r>
  </si>
  <si>
    <r>
      <t>Revenu net I</t>
    </r>
    <r>
      <rPr>
        <sz val="8"/>
        <rFont val="Arial"/>
        <family val="2"/>
      </rPr>
      <t> : total des revenus (ch. 7) moins total des déductions (ch. 15)</t>
    </r>
  </si>
  <si>
    <t>Versements bénévoles (max. 20 % du revenu net, ch. 16)</t>
  </si>
  <si>
    <t>Frais provoqués par la maladie et les accidents, s'ils dépassent 5 % du revenu net (ch. 16)</t>
  </si>
  <si>
    <t>Prestations versées au titre de rente</t>
  </si>
  <si>
    <t>décaler les colones vers la gauche et indiquer les données de la nouvelle année sur l'avant dernière colonne</t>
  </si>
  <si>
    <t>Déduction pour couples mariés selon IFD</t>
  </si>
  <si>
    <t>max</t>
  </si>
  <si>
    <t>choix décla</t>
  </si>
  <si>
    <t>https://www.estv.admin.ch/estv/fr/home/direkte-bundessteuer/wehrpflichtersatzabgabe/dienstleistungen/jahresmittelkurse.html</t>
  </si>
  <si>
    <t>mobile</t>
  </si>
  <si>
    <t>modifier également le texte de la validation de la cellule AE5 (texte d'erreur)</t>
  </si>
  <si>
    <t>Ass mal cot</t>
  </si>
  <si>
    <t>Dépl max</t>
  </si>
  <si>
    <t>Déclaration particulière</t>
  </si>
  <si>
    <t>Tél : 022 327 71 86</t>
  </si>
  <si>
    <t>Si la taxe ne peut être calculée sur la base de la décision de taxation définitive pour l'impôt fédéral direct, elle est fixée, comme dans votre cas, sur la base d'une déclaration particulière.</t>
  </si>
  <si>
    <t>Le soussigné atteste que cette déclaration particulière a été</t>
  </si>
  <si>
    <t>remplie de façon complète et conforme à la vérité.</t>
  </si>
  <si>
    <t>Allocations familiales et pour enfants versées directement par la caisse de compensation</t>
  </si>
  <si>
    <t xml:space="preserve">(date : </t>
  </si>
  <si>
    <t>lié par un partenariat enregistré</t>
  </si>
  <si>
    <t>Possi. ass autre cotis</t>
  </si>
  <si>
    <t>Possi. ass autre pas cotis</t>
  </si>
  <si>
    <t>humaines et des affaires extérieures</t>
  </si>
  <si>
    <t>de l'obligation de servir</t>
  </si>
  <si>
    <t>Service de la taxe d'exemption</t>
  </si>
  <si>
    <t>Département des finances, des ressources</t>
  </si>
  <si>
    <r>
      <t>Veuillez renvoyer la présente formule dûment remplie et signée,</t>
    </r>
    <r>
      <rPr>
        <b/>
        <sz val="8"/>
        <rFont val="Arial"/>
        <family val="2"/>
      </rPr>
      <t xml:space="preserve"> avec les attestations et les justificatifs demandés</t>
    </r>
    <r>
      <rPr>
        <sz val="8"/>
        <rFont val="Arial"/>
        <family val="2"/>
      </rPr>
      <t>, sous enveloppe affranchie, à l'adresse susmentionnée, ou par courriel à</t>
    </r>
  </si>
  <si>
    <r>
      <t>Personnes totalement ou partiellement incapables d'exercer une activité lucrative</t>
    </r>
    <r>
      <rPr>
        <sz val="8"/>
        <rFont val="Arial"/>
        <family val="2"/>
      </rPr>
      <t xml:space="preserve"> (à l'exclusion du conjoint et des enfants susmentionnés), (voir les instructions)</t>
    </r>
  </si>
  <si>
    <t>Durant l'année d'assujettissement, avez-vous accompli des jours de service de protection civile ?</t>
  </si>
  <si>
    <t>Motocycle avec plaque d'immatriculation sur fond blanc ou auto privée</t>
  </si>
  <si>
    <t>Trajet de/à ____________________________________________________________, distance ______km</t>
  </si>
  <si>
    <t>selon feuille annexe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</si>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</sst>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quot;.&quot;###&quot;.&quot;###"/>
    <numFmt numFmtId="165" formatCode="0.000000"/>
    <numFmt numFmtId="166" formatCode="#,##0.\-\-"/>
    <numFmt numFmtId="167" formatCode="dd/mm/yy;@"/>
  </numFmts>
  <fonts count="33" x14ac:knownFonts="1">
    <font>
      <sz val="11"/>
      <name val="Arial"/>
    </font>
    <font>
      <b/>
      <sz val="8"/>
      <name val="Arial"/>
      <family val="2"/>
    </font>
    <font>
      <sz val="8"/>
      <name val="Arial"/>
      <family val="2"/>
    </font>
    <font>
      <sz val="7"/>
      <name val="Arial"/>
      <family val="2"/>
    </font>
    <font>
      <sz val="8"/>
      <name val="Arial"/>
      <family val="2"/>
    </font>
    <font>
      <b/>
      <sz val="8"/>
      <name val="Arial"/>
      <family val="2"/>
    </font>
    <font>
      <sz val="7"/>
      <name val="Arial"/>
      <family val="2"/>
    </font>
    <font>
      <sz val="8"/>
      <color indexed="10"/>
      <name val="Arial"/>
      <family val="2"/>
    </font>
    <font>
      <u/>
      <sz val="11"/>
      <color indexed="12"/>
      <name val="Arial"/>
      <family val="2"/>
    </font>
    <font>
      <u/>
      <sz val="8"/>
      <color indexed="12"/>
      <name val="Arial"/>
      <family val="2"/>
    </font>
    <font>
      <b/>
      <sz val="9"/>
      <name val="Arial"/>
      <family val="2"/>
    </font>
    <font>
      <u/>
      <sz val="5"/>
      <color indexed="12"/>
      <name val="Arial"/>
      <family val="2"/>
    </font>
    <font>
      <sz val="8"/>
      <color indexed="10"/>
      <name val="Arial"/>
      <family val="2"/>
    </font>
    <font>
      <vertAlign val="superscript"/>
      <sz val="8"/>
      <name val="Arial"/>
      <family val="2"/>
    </font>
    <font>
      <b/>
      <i/>
      <sz val="8"/>
      <name val="Arial"/>
      <family val="2"/>
    </font>
    <font>
      <sz val="8"/>
      <color indexed="9"/>
      <name val="Arial"/>
      <family val="2"/>
    </font>
    <font>
      <b/>
      <sz val="10"/>
      <name val="Arial"/>
      <family val="2"/>
    </font>
    <font>
      <b/>
      <sz val="7"/>
      <name val="Arial"/>
      <family val="2"/>
    </font>
    <font>
      <sz val="9"/>
      <name val="Arial"/>
      <family val="2"/>
    </font>
    <font>
      <b/>
      <sz val="12"/>
      <color indexed="10"/>
      <name val="Arial"/>
      <family val="2"/>
    </font>
    <font>
      <b/>
      <sz val="11"/>
      <color indexed="10"/>
      <name val="Arial"/>
      <family val="2"/>
    </font>
    <font>
      <u/>
      <sz val="8"/>
      <name val="Arial"/>
      <family val="2"/>
    </font>
    <font>
      <u/>
      <sz val="8"/>
      <color indexed="12"/>
      <name val="Arial"/>
      <family val="2"/>
    </font>
    <font>
      <u/>
      <sz val="7"/>
      <color indexed="12"/>
      <name val="Arial"/>
      <family val="2"/>
    </font>
    <font>
      <sz val="9"/>
      <name val="Arial"/>
      <family val="2"/>
    </font>
    <font>
      <sz val="8"/>
      <color rgb="FFFF0000"/>
      <name val="Arial"/>
      <family val="2"/>
    </font>
    <font>
      <u/>
      <sz val="8"/>
      <color rgb="FFFF0000"/>
      <name val="Arial"/>
      <family val="2"/>
    </font>
    <font>
      <sz val="8"/>
      <color theme="0"/>
      <name val="Arial"/>
      <family val="2"/>
    </font>
    <font>
      <sz val="11"/>
      <color rgb="FF000000"/>
      <name val="Arial"/>
      <family val="2"/>
    </font>
    <font>
      <sz val="6"/>
      <name val="Arial"/>
      <family val="2"/>
    </font>
    <font>
      <sz val="5.5"/>
      <color rgb="FFFF0000"/>
      <name val="Arial"/>
      <family val="2"/>
    </font>
    <font>
      <sz val="5.5"/>
      <name val="Arial"/>
      <family val="2"/>
    </font>
    <font>
      <sz val="9"/>
      <color rgb="FFFF0000"/>
      <name val="Arial"/>
      <family val="2"/>
    </font>
  </fonts>
  <fills count="7">
    <fill>
      <patternFill patternType="none"/>
    </fill>
    <fill>
      <patternFill patternType="gray125"/>
    </fill>
    <fill>
      <patternFill patternType="solid">
        <fgColor indexed="9"/>
        <bgColor indexed="64"/>
      </patternFill>
    </fill>
    <fill>
      <patternFill patternType="gray125">
        <fgColor indexed="22"/>
      </patternFill>
    </fill>
    <fill>
      <patternFill patternType="lightGray">
        <fgColor indexed="22"/>
      </patternFill>
    </fill>
    <fill>
      <patternFill patternType="solid">
        <fgColor theme="1"/>
        <bgColor indexed="64"/>
      </patternFill>
    </fill>
    <fill>
      <patternFill patternType="solid">
        <fgColor indexed="65"/>
        <bgColor auto="1"/>
      </patternFill>
    </fill>
  </fills>
  <borders count="32">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rgb="FFFF0000"/>
      </left>
      <right style="thin">
        <color rgb="FFFF0000"/>
      </right>
      <top style="thin">
        <color rgb="FFFF0000"/>
      </top>
      <bottom style="thin">
        <color rgb="FFFF0000"/>
      </bottom>
      <diagonal/>
    </border>
    <border>
      <left style="hair">
        <color rgb="FFFF0000"/>
      </left>
      <right style="hair">
        <color rgb="FFFF0000"/>
      </right>
      <top style="hair">
        <color rgb="FFFF0000"/>
      </top>
      <bottom style="hair">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FF0000"/>
      </right>
      <top style="thin">
        <color indexed="64"/>
      </top>
      <bottom style="thin">
        <color indexed="64"/>
      </bottom>
      <diagonal/>
    </border>
    <border>
      <left style="hair">
        <color rgb="FFFF0000"/>
      </left>
      <right/>
      <top style="hair">
        <color rgb="FFFF0000"/>
      </top>
      <bottom style="hair">
        <color rgb="FFFF0000"/>
      </bottom>
      <diagonal/>
    </border>
    <border>
      <left/>
      <right/>
      <top style="hair">
        <color rgb="FFFF0000"/>
      </top>
      <bottom style="hair">
        <color rgb="FFFF0000"/>
      </bottom>
      <diagonal/>
    </border>
    <border>
      <left/>
      <right style="hair">
        <color rgb="FFFF0000"/>
      </right>
      <top style="hair">
        <color rgb="FFFF0000"/>
      </top>
      <bottom style="hair">
        <color rgb="FFFF0000"/>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43">
    <xf numFmtId="0" fontId="0" fillId="0" borderId="0" xfId="0"/>
    <xf numFmtId="0" fontId="4" fillId="0" borderId="0" xfId="0" applyFont="1" applyBorder="1" applyAlignment="1">
      <alignment vertical="center"/>
    </xf>
    <xf numFmtId="49" fontId="4" fillId="0" borderId="0" xfId="0" applyNumberFormat="1" applyFont="1" applyBorder="1" applyAlignment="1">
      <alignment vertical="center"/>
    </xf>
    <xf numFmtId="0" fontId="4" fillId="0" borderId="1" xfId="0" applyFont="1" applyBorder="1" applyAlignment="1" applyProtection="1">
      <alignment vertical="center"/>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2" fillId="0" borderId="0" xfId="0" applyFont="1"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0" xfId="0" applyAlignment="1" applyProtection="1">
      <alignment vertical="center"/>
    </xf>
    <xf numFmtId="0" fontId="0" fillId="0" borderId="7" xfId="0" applyBorder="1" applyAlignment="1" applyProtection="1">
      <alignment vertical="center"/>
    </xf>
    <xf numFmtId="0" fontId="0" fillId="0" borderId="0" xfId="0" applyBorder="1" applyAlignment="1" applyProtection="1">
      <alignment vertical="center"/>
    </xf>
    <xf numFmtId="0" fontId="0" fillId="0" borderId="8" xfId="0" applyBorder="1" applyAlignment="1" applyProtection="1">
      <alignment vertical="center"/>
    </xf>
    <xf numFmtId="0" fontId="4" fillId="0" borderId="0" xfId="0" applyFont="1" applyAlignment="1" applyProtection="1">
      <alignment vertical="center"/>
    </xf>
    <xf numFmtId="22" fontId="4" fillId="0" borderId="5" xfId="0" applyNumberFormat="1" applyFont="1" applyBorder="1" applyAlignment="1" applyProtection="1">
      <alignment vertical="center"/>
    </xf>
    <xf numFmtId="14" fontId="4" fillId="0" borderId="0" xfId="0" applyNumberFormat="1" applyFont="1" applyAlignment="1" applyProtection="1">
      <alignment vertical="center"/>
    </xf>
    <xf numFmtId="0" fontId="4" fillId="0" borderId="0" xfId="0" applyNumberFormat="1" applyFont="1" applyAlignment="1" applyProtection="1">
      <alignment vertical="center"/>
    </xf>
    <xf numFmtId="0" fontId="10" fillId="0" borderId="0" xfId="0" applyNumberFormat="1" applyFont="1" applyAlignment="1" applyProtection="1">
      <alignment vertical="center"/>
    </xf>
    <xf numFmtId="0" fontId="4" fillId="0" borderId="3" xfId="0" applyNumberFormat="1" applyFont="1" applyBorder="1" applyAlignment="1" applyProtection="1">
      <alignment vertical="center"/>
    </xf>
    <xf numFmtId="0" fontId="6" fillId="0" borderId="0" xfId="0" applyNumberFormat="1" applyFont="1" applyAlignment="1" applyProtection="1">
      <alignment vertical="center"/>
    </xf>
    <xf numFmtId="0" fontId="3" fillId="0" borderId="0" xfId="0" applyNumberFormat="1" applyFont="1" applyAlignment="1" applyProtection="1">
      <alignment horizontal="justify" vertical="center" wrapText="1"/>
    </xf>
    <xf numFmtId="0" fontId="4" fillId="0" borderId="0" xfId="0" applyNumberFormat="1" applyFont="1" applyFill="1" applyAlignment="1" applyProtection="1">
      <alignment vertical="center"/>
    </xf>
    <xf numFmtId="49" fontId="4" fillId="0" borderId="0" xfId="0" applyNumberFormat="1" applyFont="1" applyFill="1" applyBorder="1" applyAlignment="1" applyProtection="1">
      <alignment vertical="center"/>
    </xf>
    <xf numFmtId="14" fontId="4" fillId="0" borderId="0" xfId="0" applyNumberFormat="1" applyFont="1" applyFill="1" applyBorder="1" applyAlignment="1" applyProtection="1">
      <alignment horizontal="center" vertical="center"/>
    </xf>
    <xf numFmtId="0" fontId="4" fillId="0" borderId="9" xfId="0" applyFont="1" applyBorder="1" applyAlignment="1" applyProtection="1">
      <alignment horizontal="center" vertical="center"/>
      <protection locked="0"/>
    </xf>
    <xf numFmtId="0" fontId="4" fillId="0" borderId="9" xfId="0" applyNumberFormat="1" applyFont="1" applyBorder="1" applyAlignment="1" applyProtection="1">
      <alignment horizontal="center" vertical="center"/>
      <protection locked="0"/>
    </xf>
    <xf numFmtId="14" fontId="4" fillId="0" borderId="0" xfId="0" applyNumberFormat="1" applyFont="1" applyAlignment="1" applyProtection="1">
      <alignment horizontal="left" vertical="center"/>
    </xf>
    <xf numFmtId="0" fontId="15" fillId="0" borderId="0" xfId="0" applyFont="1" applyAlignment="1" applyProtection="1">
      <alignment vertical="center"/>
    </xf>
    <xf numFmtId="167" fontId="6" fillId="0" borderId="0" xfId="0" applyNumberFormat="1" applyFont="1" applyAlignment="1" applyProtection="1">
      <alignment vertical="center"/>
    </xf>
    <xf numFmtId="0" fontId="19" fillId="0" borderId="0" xfId="0" applyFont="1" applyAlignment="1" applyProtection="1">
      <alignment vertical="center"/>
    </xf>
    <xf numFmtId="0" fontId="20" fillId="0" borderId="0" xfId="0" applyNumberFormat="1" applyFont="1" applyAlignment="1" applyProtection="1">
      <alignment vertical="center"/>
    </xf>
    <xf numFmtId="0" fontId="9" fillId="0" borderId="0" xfId="1" applyFont="1" applyBorder="1" applyAlignment="1" applyProtection="1">
      <alignment vertical="center"/>
    </xf>
    <xf numFmtId="0" fontId="25" fillId="0" borderId="0" xfId="0" applyFont="1" applyAlignment="1" applyProtection="1">
      <alignment vertical="center"/>
    </xf>
    <xf numFmtId="0" fontId="2" fillId="0" borderId="9" xfId="0" applyFont="1" applyBorder="1" applyAlignment="1" applyProtection="1">
      <alignment horizontal="center" vertical="center"/>
      <protection locked="0"/>
    </xf>
    <xf numFmtId="0" fontId="2" fillId="0" borderId="9" xfId="0" applyNumberFormat="1" applyFont="1" applyBorder="1" applyAlignment="1" applyProtection="1">
      <alignment horizontal="center" vertical="center"/>
      <protection locked="0"/>
    </xf>
    <xf numFmtId="0" fontId="10"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20"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7" xfId="0" applyFont="1" applyBorder="1" applyAlignment="1" applyProtection="1">
      <alignment vertical="center"/>
      <protection hidden="1"/>
    </xf>
    <xf numFmtId="0" fontId="6" fillId="0" borderId="0" xfId="0" applyFont="1" applyBorder="1" applyAlignment="1" applyProtection="1">
      <alignment vertical="center"/>
      <protection hidden="1"/>
    </xf>
    <xf numFmtId="0" fontId="6" fillId="0" borderId="8" xfId="0" applyFont="1" applyBorder="1" applyAlignment="1" applyProtection="1">
      <alignment vertical="center"/>
      <protection hidden="1"/>
    </xf>
    <xf numFmtId="0" fontId="4" fillId="0" borderId="7" xfId="0" applyFont="1" applyBorder="1" applyAlignment="1" applyProtection="1">
      <alignment vertical="center"/>
      <protection hidden="1"/>
    </xf>
    <xf numFmtId="0" fontId="4" fillId="0" borderId="8" xfId="0" applyFont="1" applyBorder="1" applyAlignment="1" applyProtection="1">
      <alignment vertical="center"/>
      <protection hidden="1"/>
    </xf>
    <xf numFmtId="49" fontId="5" fillId="0" borderId="0" xfId="0" applyNumberFormat="1" applyFont="1" applyAlignment="1" applyProtection="1">
      <alignment vertical="center"/>
      <protection hidden="1"/>
    </xf>
    <xf numFmtId="49" fontId="4" fillId="0" borderId="0" xfId="0" applyNumberFormat="1" applyFont="1" applyAlignment="1" applyProtection="1">
      <alignment vertical="center"/>
      <protection hidden="1"/>
    </xf>
    <xf numFmtId="0" fontId="2" fillId="0" borderId="0" xfId="0" applyFont="1" applyAlignment="1" applyProtection="1">
      <alignment vertical="center"/>
      <protection hidden="1"/>
    </xf>
    <xf numFmtId="0" fontId="4" fillId="0" borderId="3" xfId="0" applyFont="1" applyFill="1" applyBorder="1" applyAlignment="1" applyProtection="1">
      <alignment horizontal="left" vertical="center" indent="1"/>
      <protection hidden="1"/>
    </xf>
    <xf numFmtId="0" fontId="4" fillId="0" borderId="10" xfId="0" applyFont="1" applyFill="1" applyBorder="1" applyAlignment="1" applyProtection="1">
      <alignment horizontal="left" vertical="center" indent="1"/>
      <protection hidden="1"/>
    </xf>
    <xf numFmtId="0" fontId="4" fillId="0" borderId="11" xfId="0" applyFont="1" applyBorder="1" applyAlignment="1" applyProtection="1">
      <alignment vertical="center"/>
      <protection hidden="1"/>
    </xf>
    <xf numFmtId="0" fontId="4" fillId="0" borderId="10" xfId="0" applyFont="1" applyBorder="1" applyAlignment="1" applyProtection="1">
      <alignment vertical="center"/>
      <protection hidden="1"/>
    </xf>
    <xf numFmtId="3" fontId="4" fillId="0" borderId="0" xfId="0" applyNumberFormat="1" applyFont="1" applyBorder="1" applyAlignment="1" applyProtection="1">
      <alignment horizontal="right" vertical="center"/>
      <protection hidden="1"/>
    </xf>
    <xf numFmtId="0" fontId="4" fillId="0" borderId="0" xfId="0" applyFont="1" applyFill="1" applyBorder="1" applyAlignment="1" applyProtection="1">
      <alignment horizontal="left" vertical="center" indent="1"/>
      <protection hidden="1"/>
    </xf>
    <xf numFmtId="0" fontId="4" fillId="0" borderId="7" xfId="0" quotePrefix="1" applyFont="1" applyBorder="1" applyAlignment="1" applyProtection="1">
      <alignment horizontal="right" vertical="center"/>
      <protection hidden="1"/>
    </xf>
    <xf numFmtId="0" fontId="4" fillId="0" borderId="12" xfId="0" applyFont="1" applyBorder="1" applyAlignment="1" applyProtection="1">
      <alignment vertical="center"/>
      <protection hidden="1"/>
    </xf>
    <xf numFmtId="0" fontId="4" fillId="0" borderId="3" xfId="0" applyFont="1" applyBorder="1" applyAlignment="1" applyProtection="1">
      <alignment vertical="center"/>
      <protection hidden="1"/>
    </xf>
    <xf numFmtId="0" fontId="4" fillId="0" borderId="1" xfId="0" applyFont="1" applyBorder="1" applyAlignment="1" applyProtection="1">
      <alignment vertical="center"/>
      <protection hidden="1"/>
    </xf>
    <xf numFmtId="0" fontId="4" fillId="0" borderId="5" xfId="0" applyFont="1" applyBorder="1" applyAlignment="1" applyProtection="1">
      <alignment vertical="center"/>
      <protection hidden="1"/>
    </xf>
    <xf numFmtId="49" fontId="1" fillId="0" borderId="0" xfId="0" applyNumberFormat="1" applyFont="1" applyAlignment="1" applyProtection="1">
      <alignment vertical="center"/>
      <protection hidden="1"/>
    </xf>
    <xf numFmtId="0" fontId="1" fillId="0" borderId="7" xfId="0" applyFont="1" applyBorder="1" applyAlignment="1" applyProtection="1">
      <alignment vertical="center"/>
      <protection hidden="1"/>
    </xf>
    <xf numFmtId="3" fontId="1" fillId="0" borderId="0" xfId="0" applyNumberFormat="1" applyFont="1" applyBorder="1" applyAlignment="1" applyProtection="1">
      <alignment horizontal="right" vertical="center"/>
      <protection hidden="1"/>
    </xf>
    <xf numFmtId="0" fontId="1" fillId="0" borderId="8" xfId="0" applyFont="1" applyBorder="1" applyAlignment="1" applyProtection="1">
      <alignment vertical="center"/>
      <protection hidden="1"/>
    </xf>
    <xf numFmtId="0" fontId="1" fillId="0" borderId="0" xfId="0" applyFont="1" applyFill="1" applyBorder="1" applyAlignment="1" applyProtection="1">
      <alignment horizontal="left" vertical="center" indent="1"/>
      <protection hidden="1"/>
    </xf>
    <xf numFmtId="0" fontId="4" fillId="0" borderId="0" xfId="0" applyFont="1" applyAlignment="1" applyProtection="1">
      <alignment horizontal="left" vertical="center"/>
      <protection hidden="1"/>
    </xf>
    <xf numFmtId="0" fontId="14" fillId="0" borderId="7" xfId="0" applyFont="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0" fontId="4" fillId="0" borderId="4" xfId="0" applyFont="1" applyBorder="1" applyAlignment="1" applyProtection="1">
      <alignment vertical="center"/>
      <protection hidden="1"/>
    </xf>
    <xf numFmtId="0" fontId="4" fillId="0" borderId="7" xfId="0" applyFont="1" applyFill="1" applyBorder="1" applyAlignment="1" applyProtection="1">
      <alignment vertical="center"/>
      <protection hidden="1"/>
    </xf>
    <xf numFmtId="0" fontId="4" fillId="0" borderId="8" xfId="0" applyFont="1" applyFill="1" applyBorder="1" applyAlignment="1" applyProtection="1">
      <alignment vertical="center"/>
      <protection hidden="1"/>
    </xf>
    <xf numFmtId="0" fontId="4" fillId="0" borderId="0" xfId="0" applyFont="1" applyFill="1" applyBorder="1" applyAlignment="1" applyProtection="1">
      <alignment vertical="center"/>
      <protection hidden="1"/>
    </xf>
    <xf numFmtId="0" fontId="4" fillId="0" borderId="2" xfId="0" applyFont="1" applyBorder="1" applyAlignment="1" applyProtection="1">
      <alignment vertical="center"/>
      <protection hidden="1"/>
    </xf>
    <xf numFmtId="49" fontId="4" fillId="0" borderId="0" xfId="0" applyNumberFormat="1" applyFont="1" applyBorder="1" applyAlignment="1" applyProtection="1">
      <alignment vertical="center"/>
      <protection hidden="1"/>
    </xf>
    <xf numFmtId="167" fontId="4" fillId="0" borderId="0" xfId="0" applyNumberFormat="1" applyFont="1" applyBorder="1" applyAlignment="1" applyProtection="1">
      <alignment vertical="center"/>
      <protection hidden="1"/>
    </xf>
    <xf numFmtId="0" fontId="4" fillId="0" borderId="9" xfId="0" applyFont="1" applyBorder="1" applyAlignment="1" applyProtection="1">
      <alignment vertical="center"/>
      <protection hidden="1"/>
    </xf>
    <xf numFmtId="0" fontId="2" fillId="0" borderId="7" xfId="0" applyFont="1" applyBorder="1" applyAlignment="1" applyProtection="1">
      <alignment vertical="center"/>
      <protection hidden="1"/>
    </xf>
    <xf numFmtId="0" fontId="2"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6" fillId="0" borderId="0" xfId="0" applyFont="1" applyBorder="1" applyAlignment="1" applyProtection="1">
      <alignment horizontal="left" vertical="center" indent="1"/>
      <protection hidden="1"/>
    </xf>
    <xf numFmtId="3" fontId="2" fillId="0" borderId="0" xfId="0" applyNumberFormat="1" applyFont="1" applyBorder="1" applyAlignment="1" applyProtection="1">
      <alignment horizontal="right" vertical="center"/>
      <protection hidden="1"/>
    </xf>
    <xf numFmtId="0" fontId="4" fillId="0" borderId="0" xfId="0" applyFont="1" applyFill="1" applyAlignment="1" applyProtection="1">
      <alignment vertical="center"/>
      <protection hidden="1"/>
    </xf>
    <xf numFmtId="49" fontId="4" fillId="0" borderId="0" xfId="0" applyNumberFormat="1" applyFont="1" applyFill="1" applyAlignment="1" applyProtection="1">
      <alignment vertical="center"/>
      <protection hidden="1"/>
    </xf>
    <xf numFmtId="3" fontId="2" fillId="0" borderId="0" xfId="0" applyNumberFormat="1" applyFont="1" applyFill="1" applyBorder="1" applyAlignment="1" applyProtection="1">
      <alignment vertical="center"/>
      <protection hidden="1"/>
    </xf>
    <xf numFmtId="0" fontId="12" fillId="0" borderId="8" xfId="0" applyFont="1" applyBorder="1" applyAlignment="1" applyProtection="1">
      <alignment vertical="center"/>
      <protection hidden="1"/>
    </xf>
    <xf numFmtId="49" fontId="4" fillId="0" borderId="0" xfId="0" applyNumberFormat="1" applyFont="1" applyAlignment="1" applyProtection="1">
      <alignment horizontal="right" vertical="center"/>
      <protection hidden="1"/>
    </xf>
    <xf numFmtId="0" fontId="12" fillId="0" borderId="0" xfId="0" applyFont="1" applyBorder="1" applyAlignment="1" applyProtection="1">
      <alignment vertical="center"/>
      <protection hidden="1"/>
    </xf>
    <xf numFmtId="3" fontId="2" fillId="0" borderId="0" xfId="0" applyNumberFormat="1" applyFont="1" applyFill="1" applyBorder="1" applyAlignment="1" applyProtection="1">
      <alignment horizontal="right" vertical="center"/>
      <protection hidden="1"/>
    </xf>
    <xf numFmtId="0" fontId="4" fillId="0" borderId="0" xfId="0" applyNumberFormat="1" applyFont="1" applyAlignment="1" applyProtection="1">
      <alignment vertical="center"/>
      <protection hidden="1"/>
    </xf>
    <xf numFmtId="0" fontId="4" fillId="0" borderId="0" xfId="0" applyFont="1" applyFill="1" applyAlignment="1" applyProtection="1">
      <alignment horizontal="right" vertical="center"/>
      <protection hidden="1"/>
    </xf>
    <xf numFmtId="0" fontId="7" fillId="0" borderId="0" xfId="0" applyFont="1" applyAlignment="1" applyProtection="1">
      <alignment vertical="center"/>
      <protection hidden="1"/>
    </xf>
    <xf numFmtId="0" fontId="2" fillId="0" borderId="0" xfId="0" applyFont="1" applyBorder="1" applyAlignment="1" applyProtection="1">
      <alignment horizontal="right" vertical="center"/>
      <protection hidden="1"/>
    </xf>
    <xf numFmtId="3" fontId="2" fillId="0" borderId="5" xfId="0" applyNumberFormat="1" applyFont="1" applyBorder="1" applyAlignment="1" applyProtection="1">
      <alignment horizontal="right" vertical="center"/>
      <protection hidden="1"/>
    </xf>
    <xf numFmtId="3" fontId="7" fillId="0" borderId="5" xfId="0" applyNumberFormat="1" applyFont="1" applyBorder="1" applyAlignment="1" applyProtection="1">
      <alignment horizontal="right" vertical="center"/>
      <protection hidden="1"/>
    </xf>
    <xf numFmtId="0" fontId="12" fillId="0" borderId="5" xfId="0" applyFont="1" applyBorder="1" applyAlignment="1" applyProtection="1">
      <alignment vertical="center"/>
      <protection hidden="1"/>
    </xf>
    <xf numFmtId="3" fontId="4" fillId="0" borderId="0" xfId="0" applyNumberFormat="1" applyFont="1" applyFill="1" applyBorder="1" applyAlignment="1" applyProtection="1">
      <alignment horizontal="left" vertical="center" indent="1"/>
      <protection hidden="1"/>
    </xf>
    <xf numFmtId="0" fontId="25" fillId="0" borderId="0" xfId="0" applyFont="1" applyAlignment="1" applyProtection="1">
      <alignment vertical="center"/>
      <protection hidden="1"/>
    </xf>
    <xf numFmtId="49" fontId="4" fillId="0" borderId="3" xfId="0" applyNumberFormat="1" applyFont="1" applyBorder="1" applyAlignment="1" applyProtection="1">
      <alignment vertical="center"/>
      <protection hidden="1"/>
    </xf>
    <xf numFmtId="0" fontId="1" fillId="0" borderId="0" xfId="0" applyFont="1" applyAlignment="1" applyProtection="1">
      <alignment vertical="center"/>
      <protection hidden="1"/>
    </xf>
    <xf numFmtId="4" fontId="4" fillId="0" borderId="13" xfId="0" applyNumberFormat="1" applyFont="1" applyBorder="1" applyAlignment="1" applyProtection="1">
      <alignment horizontal="center" vertical="center"/>
      <protection hidden="1"/>
    </xf>
    <xf numFmtId="4" fontId="4" fillId="5" borderId="10" xfId="0" applyNumberFormat="1" applyFont="1" applyFill="1" applyBorder="1" applyAlignment="1" applyProtection="1">
      <alignment horizontal="center" vertical="center"/>
      <protection hidden="1"/>
    </xf>
    <xf numFmtId="0" fontId="2" fillId="0" borderId="0" xfId="0" applyFont="1" applyAlignment="1" applyProtection="1">
      <alignment vertical="center"/>
      <protection hidden="1"/>
    </xf>
    <xf numFmtId="0" fontId="2" fillId="0" borderId="0" xfId="0" applyNumberFormat="1" applyFont="1" applyAlignment="1" applyProtection="1">
      <alignment vertical="center"/>
      <protection hidden="1"/>
    </xf>
    <xf numFmtId="0" fontId="4" fillId="0" borderId="3" xfId="0" applyFont="1" applyBorder="1" applyAlignment="1" applyProtection="1">
      <alignment vertical="center"/>
      <protection hidden="1"/>
    </xf>
    <xf numFmtId="0" fontId="2" fillId="0" borderId="0" xfId="0" applyFont="1" applyAlignment="1" applyProtection="1">
      <alignment vertical="center"/>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4" fillId="0" borderId="0" xfId="0" applyFont="1" applyBorder="1" applyAlignment="1" applyProtection="1">
      <alignment vertical="center"/>
      <protection hidden="1"/>
    </xf>
    <xf numFmtId="0" fontId="27" fillId="0" borderId="0" xfId="0" applyFont="1" applyFill="1" applyAlignment="1" applyProtection="1">
      <alignment vertical="center"/>
      <protection hidden="1"/>
    </xf>
    <xf numFmtId="0" fontId="2" fillId="0" borderId="0" xfId="0" applyFont="1" applyFill="1" applyAlignment="1" applyProtection="1">
      <alignment vertical="center"/>
      <protection hidden="1"/>
    </xf>
    <xf numFmtId="3" fontId="29" fillId="0" borderId="7" xfId="0" applyNumberFormat="1" applyFont="1" applyFill="1" applyBorder="1" applyAlignment="1" applyProtection="1">
      <alignment horizontal="center" vertical="center"/>
      <protection hidden="1"/>
    </xf>
    <xf numFmtId="3" fontId="29" fillId="0" borderId="0" xfId="0" applyNumberFormat="1" applyFont="1" applyFill="1" applyBorder="1" applyAlignment="1" applyProtection="1">
      <alignment horizontal="center" vertical="center"/>
      <protection hidden="1"/>
    </xf>
    <xf numFmtId="3" fontId="29" fillId="0" borderId="8" xfId="0" applyNumberFormat="1" applyFont="1" applyFill="1" applyBorder="1" applyAlignment="1" applyProtection="1">
      <alignment horizontal="center" vertical="center"/>
      <protection hidden="1"/>
    </xf>
    <xf numFmtId="0" fontId="25" fillId="0" borderId="0" xfId="0" applyFont="1" applyAlignment="1" applyProtection="1">
      <alignment horizontal="right" vertical="center"/>
      <protection hidden="1"/>
    </xf>
    <xf numFmtId="0" fontId="30" fillId="0" borderId="0" xfId="0" applyFont="1" applyAlignment="1" applyProtection="1">
      <alignment horizontal="right" vertical="center"/>
      <protection hidden="1"/>
    </xf>
    <xf numFmtId="0" fontId="30" fillId="0" borderId="8" xfId="0" applyFont="1" applyBorder="1" applyAlignment="1" applyProtection="1">
      <alignment horizontal="right" vertical="center"/>
      <protection hidden="1"/>
    </xf>
    <xf numFmtId="0" fontId="32" fillId="0" borderId="8" xfId="0" applyFont="1" applyBorder="1" applyAlignment="1" applyProtection="1">
      <alignment vertical="center"/>
      <protection hidden="1"/>
    </xf>
    <xf numFmtId="0" fontId="32" fillId="0" borderId="0" xfId="0" applyFont="1" applyBorder="1" applyAlignment="1" applyProtection="1">
      <alignment horizontal="right" vertical="center"/>
      <protection hidden="1"/>
    </xf>
    <xf numFmtId="0" fontId="27" fillId="0" borderId="0" xfId="0" applyFont="1" applyAlignment="1" applyProtection="1">
      <alignment horizontal="right" vertical="center"/>
      <protection hidden="1"/>
    </xf>
    <xf numFmtId="0" fontId="4" fillId="0" borderId="0" xfId="0" applyFont="1" applyAlignment="1" applyProtection="1">
      <alignment vertical="center"/>
    </xf>
    <xf numFmtId="0" fontId="2" fillId="0" borderId="0" xfId="0" applyNumberFormat="1" applyFont="1" applyAlignment="1" applyProtection="1">
      <alignment vertical="center"/>
    </xf>
    <xf numFmtId="0" fontId="29" fillId="2" borderId="0" xfId="0" applyFont="1" applyFill="1" applyBorder="1" applyAlignment="1" applyProtection="1">
      <alignment vertical="center"/>
      <protection hidden="1"/>
    </xf>
    <xf numFmtId="0" fontId="29" fillId="0" borderId="0" xfId="0" applyFont="1" applyBorder="1" applyAlignment="1" applyProtection="1">
      <alignment vertical="center"/>
    </xf>
    <xf numFmtId="0" fontId="29" fillId="0" borderId="3" xfId="0" applyFont="1" applyBorder="1" applyAlignment="1" applyProtection="1">
      <alignment vertical="center"/>
    </xf>
    <xf numFmtId="0" fontId="4" fillId="0" borderId="0" xfId="0" applyFont="1" applyAlignment="1" applyProtection="1">
      <alignment vertical="center"/>
    </xf>
    <xf numFmtId="0" fontId="2"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2" fillId="0" borderId="0" xfId="0" applyFont="1" applyAlignment="1" applyProtection="1">
      <alignment horizontal="left" vertical="center"/>
    </xf>
    <xf numFmtId="0" fontId="4" fillId="0" borderId="0" xfId="0" applyFont="1" applyBorder="1" applyAlignment="1" applyProtection="1">
      <alignment vertical="center"/>
      <protection hidden="1"/>
    </xf>
    <xf numFmtId="0" fontId="4" fillId="0" borderId="0" xfId="0" applyFont="1" applyAlignment="1" applyProtection="1">
      <alignment vertical="center"/>
      <protection hidden="1"/>
    </xf>
    <xf numFmtId="0" fontId="2" fillId="0" borderId="9" xfId="0" applyFont="1" applyBorder="1" applyAlignment="1" applyProtection="1">
      <alignment vertical="center"/>
      <protection hidden="1"/>
    </xf>
    <xf numFmtId="0" fontId="4" fillId="0" borderId="9"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0" xfId="0" applyFont="1" applyAlignment="1" applyProtection="1">
      <alignment horizontal="righ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49" fontId="4" fillId="0" borderId="0" xfId="0" applyNumberFormat="1" applyFont="1" applyAlignment="1" applyProtection="1">
      <alignment vertical="center"/>
      <protection hidden="1"/>
    </xf>
    <xf numFmtId="0" fontId="31" fillId="0" borderId="0" xfId="0" applyFont="1" applyBorder="1" applyAlignment="1" applyProtection="1">
      <alignment horizontal="right" vertical="center"/>
      <protection hidden="1"/>
    </xf>
    <xf numFmtId="2" fontId="4" fillId="0" borderId="0" xfId="0" applyNumberFormat="1" applyFont="1" applyAlignment="1" applyProtection="1">
      <alignment vertical="center"/>
      <protection hidden="1"/>
    </xf>
    <xf numFmtId="0" fontId="4" fillId="0" borderId="0" xfId="0" applyFont="1" applyAlignment="1" applyProtection="1">
      <alignment vertical="center"/>
    </xf>
    <xf numFmtId="0" fontId="10" fillId="0" borderId="0" xfId="0" applyFont="1" applyBorder="1" applyAlignment="1" applyProtection="1">
      <alignment vertical="center"/>
    </xf>
    <xf numFmtId="0" fontId="4" fillId="0" borderId="0" xfId="0" applyFont="1" applyBorder="1" applyAlignment="1" applyProtection="1">
      <alignment vertical="center"/>
    </xf>
    <xf numFmtId="49" fontId="2" fillId="3" borderId="13" xfId="0" applyNumberFormat="1" applyFont="1" applyFill="1" applyBorder="1" applyAlignment="1" applyProtection="1">
      <alignment horizontal="left" vertical="center"/>
      <protection locked="0"/>
    </xf>
    <xf numFmtId="49" fontId="2" fillId="3" borderId="9" xfId="0" applyNumberFormat="1" applyFont="1" applyFill="1" applyBorder="1" applyAlignment="1" applyProtection="1">
      <alignment horizontal="left" vertical="center"/>
      <protection locked="0"/>
    </xf>
    <xf numFmtId="49" fontId="2" fillId="3" borderId="11" xfId="0" applyNumberFormat="1" applyFont="1" applyFill="1" applyBorder="1" applyAlignment="1" applyProtection="1">
      <alignment horizontal="left" vertical="center"/>
      <protection locked="0"/>
    </xf>
    <xf numFmtId="0" fontId="4" fillId="0" borderId="0" xfId="0" applyFont="1" applyAlignment="1" applyProtection="1">
      <alignment vertical="center"/>
    </xf>
    <xf numFmtId="14" fontId="2" fillId="3" borderId="3" xfId="0" applyNumberFormat="1" applyFont="1" applyFill="1" applyBorder="1" applyAlignment="1" applyProtection="1">
      <alignment horizontal="center" vertical="center"/>
      <protection locked="0"/>
    </xf>
    <xf numFmtId="0" fontId="16" fillId="3" borderId="0"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2" fillId="0" borderId="0" xfId="0" applyFont="1" applyBorder="1" applyAlignment="1" applyProtection="1">
      <alignment vertical="center"/>
    </xf>
    <xf numFmtId="0" fontId="1" fillId="0" borderId="0" xfId="0" applyFont="1" applyBorder="1" applyAlignment="1" applyProtection="1">
      <alignment vertical="center"/>
    </xf>
    <xf numFmtId="0" fontId="2" fillId="0" borderId="0" xfId="0" applyFont="1" applyBorder="1" applyAlignment="1" applyProtection="1">
      <alignment horizontal="justify" vertical="center"/>
    </xf>
    <xf numFmtId="49" fontId="2" fillId="3" borderId="2" xfId="0" applyNumberFormat="1" applyFont="1" applyFill="1" applyBorder="1" applyAlignment="1" applyProtection="1">
      <alignment horizontal="left" vertical="center"/>
      <protection locked="0"/>
    </xf>
    <xf numFmtId="49" fontId="2" fillId="3" borderId="14" xfId="0" applyNumberFormat="1" applyFont="1" applyFill="1" applyBorder="1" applyAlignment="1" applyProtection="1">
      <alignment horizontal="left" vertical="center"/>
      <protection locked="0"/>
    </xf>
    <xf numFmtId="49" fontId="2" fillId="3" borderId="1" xfId="0" applyNumberFormat="1" applyFont="1" applyFill="1" applyBorder="1" applyAlignment="1" applyProtection="1">
      <alignment horizontal="left" vertical="center"/>
      <protection locked="0"/>
    </xf>
    <xf numFmtId="0" fontId="9" fillId="0" borderId="0" xfId="1" applyFont="1" applyBorder="1" applyAlignment="1" applyProtection="1">
      <alignment vertical="center"/>
    </xf>
    <xf numFmtId="164" fontId="2" fillId="3" borderId="3" xfId="0" applyNumberFormat="1" applyFont="1" applyFill="1" applyBorder="1" applyAlignment="1" applyProtection="1">
      <alignment horizontal="left" vertical="center"/>
      <protection locked="0"/>
    </xf>
    <xf numFmtId="49" fontId="2" fillId="3" borderId="3" xfId="0" applyNumberFormat="1" applyFont="1" applyFill="1" applyBorder="1" applyAlignment="1" applyProtection="1">
      <alignment horizontal="left" vertical="center"/>
      <protection locked="0"/>
    </xf>
    <xf numFmtId="49" fontId="4" fillId="3" borderId="3" xfId="0" applyNumberFormat="1" applyFont="1" applyFill="1" applyBorder="1" applyAlignment="1" applyProtection="1">
      <alignment horizontal="left" vertical="center"/>
      <protection locked="0"/>
    </xf>
    <xf numFmtId="0" fontId="10" fillId="0" borderId="0" xfId="0" applyFont="1" applyAlignment="1" applyProtection="1">
      <alignment horizontal="left" vertical="center"/>
    </xf>
    <xf numFmtId="0" fontId="4" fillId="0" borderId="0" xfId="0" applyFont="1" applyAlignment="1" applyProtection="1">
      <alignment horizontal="left" vertical="center"/>
    </xf>
    <xf numFmtId="0" fontId="2" fillId="0" borderId="0" xfId="0" applyFont="1" applyAlignment="1" applyProtection="1">
      <alignment horizontal="left" vertical="center"/>
    </xf>
    <xf numFmtId="49" fontId="2" fillId="3" borderId="10" xfId="0" applyNumberFormat="1" applyFont="1" applyFill="1" applyBorder="1" applyAlignment="1" applyProtection="1">
      <alignment horizontal="left" vertical="center"/>
      <protection locked="0"/>
    </xf>
    <xf numFmtId="49" fontId="4" fillId="3" borderId="10" xfId="0" applyNumberFormat="1" applyFont="1" applyFill="1" applyBorder="1" applyAlignment="1" applyProtection="1">
      <alignment horizontal="left" vertical="center"/>
      <protection locked="0"/>
    </xf>
    <xf numFmtId="0" fontId="1" fillId="0" borderId="0" xfId="0" applyFont="1" applyBorder="1" applyAlignment="1" applyProtection="1">
      <alignment horizontal="justify" vertical="center" wrapText="1"/>
    </xf>
    <xf numFmtId="14" fontId="2" fillId="3" borderId="10" xfId="0" applyNumberFormat="1" applyFont="1" applyFill="1" applyBorder="1" applyAlignment="1" applyProtection="1">
      <alignment horizontal="center" vertical="center"/>
      <protection locked="0"/>
    </xf>
    <xf numFmtId="0" fontId="1" fillId="0" borderId="0" xfId="0" applyFont="1" applyAlignment="1" applyProtection="1">
      <alignment horizontal="justify" vertical="center" wrapText="1"/>
    </xf>
    <xf numFmtId="167" fontId="6" fillId="0" borderId="0" xfId="0" applyNumberFormat="1" applyFont="1" applyAlignment="1" applyProtection="1">
      <alignment vertical="center"/>
    </xf>
    <xf numFmtId="167" fontId="6" fillId="0" borderId="22" xfId="0" applyNumberFormat="1" applyFont="1" applyBorder="1" applyAlignment="1" applyProtection="1">
      <alignment vertical="center"/>
    </xf>
    <xf numFmtId="167" fontId="6" fillId="0" borderId="27" xfId="0" applyNumberFormat="1" applyFont="1" applyBorder="1" applyAlignment="1" applyProtection="1">
      <alignment vertical="center"/>
    </xf>
    <xf numFmtId="167" fontId="6" fillId="0" borderId="28" xfId="0" applyNumberFormat="1" applyFont="1" applyBorder="1" applyAlignment="1" applyProtection="1">
      <alignment vertical="center"/>
    </xf>
    <xf numFmtId="167" fontId="6" fillId="0" borderId="29" xfId="0" applyNumberFormat="1" applyFont="1" applyBorder="1" applyAlignment="1" applyProtection="1">
      <alignment vertical="center"/>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29" xfId="0" applyFont="1" applyBorder="1" applyAlignment="1" applyProtection="1">
      <alignment horizontal="center" vertical="center"/>
    </xf>
    <xf numFmtId="14" fontId="4" fillId="0" borderId="0" xfId="0" applyNumberFormat="1" applyFont="1" applyAlignment="1" applyProtection="1">
      <alignment vertical="center"/>
    </xf>
    <xf numFmtId="167" fontId="6" fillId="0" borderId="27" xfId="0" applyNumberFormat="1" applyFont="1" applyBorder="1" applyAlignment="1" applyProtection="1">
      <alignment horizontal="center" vertical="center"/>
    </xf>
    <xf numFmtId="167" fontId="6" fillId="0" borderId="28" xfId="0" applyNumberFormat="1" applyFont="1" applyBorder="1" applyAlignment="1" applyProtection="1">
      <alignment horizontal="center" vertical="center"/>
    </xf>
    <xf numFmtId="167" fontId="6" fillId="0" borderId="29" xfId="0" applyNumberFormat="1" applyFont="1" applyBorder="1" applyAlignment="1" applyProtection="1">
      <alignment horizontal="center"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29" xfId="0" applyFont="1" applyBorder="1" applyAlignment="1" applyProtection="1">
      <alignment vertical="center"/>
    </xf>
    <xf numFmtId="0" fontId="4" fillId="0" borderId="22" xfId="0" applyFont="1" applyBorder="1" applyAlignment="1" applyProtection="1">
      <alignment vertical="center"/>
    </xf>
    <xf numFmtId="0" fontId="2" fillId="0" borderId="0" xfId="0" applyFont="1" applyAlignment="1" applyProtection="1">
      <alignment vertical="center" wrapText="1"/>
    </xf>
    <xf numFmtId="0" fontId="4" fillId="0" borderId="0" xfId="0" applyFont="1" applyAlignment="1" applyProtection="1">
      <alignment vertical="center" wrapText="1"/>
    </xf>
    <xf numFmtId="14" fontId="2" fillId="3" borderId="11" xfId="0" applyNumberFormat="1" applyFont="1" applyFill="1" applyBorder="1" applyAlignment="1" applyProtection="1">
      <alignment horizontal="center" vertical="center"/>
      <protection locked="0"/>
    </xf>
    <xf numFmtId="14" fontId="2" fillId="3" borderId="13" xfId="0" applyNumberFormat="1" applyFont="1" applyFill="1" applyBorder="1" applyAlignment="1" applyProtection="1">
      <alignment horizontal="center" vertical="center"/>
      <protection locked="0"/>
    </xf>
    <xf numFmtId="0" fontId="2" fillId="3" borderId="11" xfId="0" applyNumberFormat="1" applyFont="1" applyFill="1" applyBorder="1" applyAlignment="1" applyProtection="1">
      <alignment horizontal="center" vertical="center"/>
      <protection locked="0"/>
    </xf>
    <xf numFmtId="0" fontId="2" fillId="3" borderId="10" xfId="0" applyNumberFormat="1" applyFont="1" applyFill="1" applyBorder="1" applyAlignment="1" applyProtection="1">
      <alignment horizontal="center" vertical="center"/>
      <protection locked="0"/>
    </xf>
    <xf numFmtId="0" fontId="2" fillId="3" borderId="13" xfId="0" applyNumberFormat="1" applyFont="1" applyFill="1" applyBorder="1" applyAlignment="1" applyProtection="1">
      <alignment horizontal="center" vertical="center"/>
      <protection locked="0"/>
    </xf>
    <xf numFmtId="166" fontId="4" fillId="0" borderId="0" xfId="0" applyNumberFormat="1" applyFont="1" applyAlignment="1" applyProtection="1">
      <alignment horizontal="left" vertical="center"/>
    </xf>
    <xf numFmtId="0" fontId="4" fillId="0" borderId="10" xfId="0" applyFont="1" applyFill="1" applyBorder="1" applyAlignment="1" applyProtection="1">
      <alignment horizontal="left" vertical="center" indent="1"/>
      <protection hidden="1"/>
    </xf>
    <xf numFmtId="0" fontId="4" fillId="0" borderId="0" xfId="0" applyNumberFormat="1" applyFont="1" applyBorder="1" applyAlignment="1" applyProtection="1">
      <alignment vertical="center"/>
      <protection hidden="1"/>
    </xf>
    <xf numFmtId="0" fontId="4" fillId="0" borderId="0" xfId="0" applyFont="1" applyBorder="1" applyAlignment="1" applyProtection="1">
      <alignment vertical="center"/>
      <protection hidden="1"/>
    </xf>
    <xf numFmtId="167" fontId="4" fillId="0" borderId="0" xfId="0" applyNumberFormat="1" applyFont="1" applyBorder="1" applyAlignment="1" applyProtection="1">
      <alignment vertical="center"/>
      <protection hidden="1"/>
    </xf>
    <xf numFmtId="0" fontId="4" fillId="0" borderId="3" xfId="0" applyFont="1" applyFill="1" applyBorder="1" applyAlignment="1" applyProtection="1">
      <alignment horizontal="left" vertical="center" indent="1"/>
      <protection hidden="1"/>
    </xf>
    <xf numFmtId="3" fontId="4" fillId="0" borderId="3" xfId="0" applyNumberFormat="1" applyFont="1" applyBorder="1" applyAlignment="1" applyProtection="1">
      <alignment horizontal="right" vertical="center"/>
      <protection hidden="1"/>
    </xf>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4" fillId="0" borderId="0" xfId="0" applyFont="1" applyAlignment="1" applyProtection="1">
      <alignment vertical="center"/>
      <protection hidden="1"/>
    </xf>
    <xf numFmtId="3" fontId="4" fillId="3" borderId="10" xfId="0" applyNumberFormat="1" applyFont="1" applyFill="1" applyBorder="1" applyAlignment="1" applyProtection="1">
      <alignment horizontal="right" vertical="center"/>
      <protection locked="0" hidden="1"/>
    </xf>
    <xf numFmtId="3" fontId="4" fillId="0" borderId="10" xfId="0" applyNumberFormat="1" applyFont="1" applyBorder="1" applyAlignment="1" applyProtection="1">
      <alignment horizontal="right" vertical="center" indent="2"/>
      <protection hidden="1"/>
    </xf>
    <xf numFmtId="3" fontId="4" fillId="3" borderId="10" xfId="0" applyNumberFormat="1" applyFont="1" applyFill="1" applyBorder="1" applyAlignment="1" applyProtection="1">
      <alignment horizontal="right" vertical="center" indent="2"/>
      <protection locked="0" hidden="1"/>
    </xf>
    <xf numFmtId="3" fontId="27" fillId="0" borderId="5" xfId="0" applyNumberFormat="1" applyFont="1" applyFill="1" applyBorder="1" applyAlignment="1" applyProtection="1">
      <alignment horizontal="right" vertical="center"/>
      <protection hidden="1"/>
    </xf>
    <xf numFmtId="3" fontId="4" fillId="0" borderId="10" xfId="0" applyNumberFormat="1" applyFont="1" applyFill="1" applyBorder="1" applyAlignment="1" applyProtection="1">
      <alignment horizontal="right" vertical="center"/>
      <protection hidden="1"/>
    </xf>
    <xf numFmtId="3" fontId="4" fillId="0" borderId="3" xfId="0" applyNumberFormat="1" applyFont="1" applyFill="1" applyBorder="1" applyAlignment="1" applyProtection="1">
      <alignment horizontal="left" vertical="center" indent="1"/>
      <protection hidden="1"/>
    </xf>
    <xf numFmtId="3" fontId="4" fillId="3" borderId="3" xfId="0" applyNumberFormat="1" applyFont="1" applyFill="1" applyBorder="1" applyAlignment="1" applyProtection="1">
      <alignment horizontal="right" vertical="center"/>
      <protection locked="0" hidden="1"/>
    </xf>
    <xf numFmtId="0" fontId="4" fillId="0" borderId="11"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3" fontId="4" fillId="0" borderId="3" xfId="0" applyNumberFormat="1" applyFont="1" applyFill="1" applyBorder="1" applyAlignment="1" applyProtection="1">
      <alignment horizontal="right" vertical="center"/>
      <protection hidden="1"/>
    </xf>
    <xf numFmtId="3" fontId="2" fillId="3" borderId="10" xfId="0" applyNumberFormat="1" applyFont="1" applyFill="1" applyBorder="1" applyAlignment="1" applyProtection="1">
      <alignment horizontal="right" vertical="center"/>
      <protection locked="0" hidden="1"/>
    </xf>
    <xf numFmtId="0" fontId="10" fillId="0" borderId="0" xfId="0" applyFont="1" applyAlignment="1" applyProtection="1">
      <alignment vertical="center"/>
      <protection hidden="1"/>
    </xf>
    <xf numFmtId="0" fontId="6" fillId="0" borderId="0" xfId="0" applyFont="1" applyAlignment="1" applyProtection="1">
      <alignment vertical="center"/>
      <protection hidden="1"/>
    </xf>
    <xf numFmtId="0" fontId="23" fillId="0" borderId="0" xfId="1" applyFont="1" applyAlignment="1" applyProtection="1">
      <alignment vertical="center"/>
      <protection hidden="1"/>
    </xf>
    <xf numFmtId="0" fontId="6" fillId="0" borderId="0" xfId="0" applyFont="1" applyAlignment="1" applyProtection="1">
      <alignment horizontal="left" vertical="center"/>
      <protection hidden="1"/>
    </xf>
    <xf numFmtId="14" fontId="4" fillId="3" borderId="3" xfId="0" applyNumberFormat="1" applyFont="1" applyFill="1" applyBorder="1" applyAlignment="1" applyProtection="1">
      <alignment horizontal="center" vertical="center"/>
      <protection locked="0" hidden="1"/>
    </xf>
    <xf numFmtId="3" fontId="4" fillId="3" borderId="5" xfId="0" applyNumberFormat="1" applyFont="1" applyFill="1" applyBorder="1" applyAlignment="1" applyProtection="1">
      <alignment horizontal="right" vertical="center" indent="2"/>
      <protection locked="0" hidden="1"/>
    </xf>
    <xf numFmtId="165" fontId="4" fillId="3" borderId="3" xfId="0" applyNumberFormat="1" applyFont="1" applyFill="1" applyBorder="1" applyAlignment="1" applyProtection="1">
      <alignment horizontal="center" vertical="center"/>
      <protection locked="0" hidden="1"/>
    </xf>
    <xf numFmtId="3" fontId="4" fillId="3" borderId="15" xfId="0" applyNumberFormat="1" applyFont="1" applyFill="1" applyBorder="1" applyAlignment="1" applyProtection="1">
      <alignment horizontal="right" vertical="center" indent="2"/>
      <protection locked="0" hidden="1"/>
    </xf>
    <xf numFmtId="0" fontId="5" fillId="0" borderId="0" xfId="0" applyFont="1" applyAlignment="1" applyProtection="1">
      <alignment vertical="center"/>
      <protection hidden="1"/>
    </xf>
    <xf numFmtId="0" fontId="2" fillId="3" borderId="3" xfId="0" applyFont="1" applyFill="1" applyBorder="1" applyAlignment="1" applyProtection="1">
      <alignment vertical="center"/>
      <protection locked="0" hidden="1"/>
    </xf>
    <xf numFmtId="0" fontId="4" fillId="3" borderId="3" xfId="0" applyFont="1" applyFill="1" applyBorder="1" applyAlignment="1" applyProtection="1">
      <alignment vertical="center"/>
      <protection locked="0" hidden="1"/>
    </xf>
    <xf numFmtId="0" fontId="4" fillId="3" borderId="10" xfId="0" applyFont="1" applyFill="1" applyBorder="1" applyAlignment="1" applyProtection="1">
      <alignment vertical="center"/>
      <protection locked="0" hidden="1"/>
    </xf>
    <xf numFmtId="0" fontId="4" fillId="0" borderId="10" xfId="0" applyFont="1" applyBorder="1" applyAlignment="1" applyProtection="1">
      <alignment vertical="center"/>
      <protection hidden="1"/>
    </xf>
    <xf numFmtId="0" fontId="3" fillId="0" borderId="0" xfId="0" applyFont="1" applyAlignment="1" applyProtection="1">
      <alignment vertical="center"/>
      <protection hidden="1"/>
    </xf>
    <xf numFmtId="0" fontId="1" fillId="0" borderId="0" xfId="0" applyFont="1" applyBorder="1" applyAlignment="1" applyProtection="1">
      <alignment vertical="center"/>
      <protection hidden="1"/>
    </xf>
    <xf numFmtId="14" fontId="4" fillId="3" borderId="10" xfId="0" applyNumberFormat="1" applyFont="1" applyFill="1" applyBorder="1" applyAlignment="1" applyProtection="1">
      <alignment horizontal="center" vertical="center"/>
      <protection locked="0" hidden="1"/>
    </xf>
    <xf numFmtId="0" fontId="26" fillId="0" borderId="0" xfId="1" applyFont="1" applyAlignment="1" applyProtection="1">
      <alignment vertical="center"/>
      <protection hidden="1"/>
    </xf>
    <xf numFmtId="0" fontId="26" fillId="0" borderId="8" xfId="1" applyFont="1" applyBorder="1" applyAlignment="1" applyProtection="1">
      <alignment vertical="center"/>
      <protection hidden="1"/>
    </xf>
    <xf numFmtId="0" fontId="11" fillId="0" borderId="0" xfId="1" applyFont="1" applyBorder="1" applyAlignment="1" applyProtection="1">
      <alignment vertical="center"/>
      <protection hidden="1"/>
    </xf>
    <xf numFmtId="0" fontId="11" fillId="0" borderId="8" xfId="1" applyFont="1" applyBorder="1" applyAlignment="1" applyProtection="1">
      <alignment vertical="center"/>
      <protection hidden="1"/>
    </xf>
    <xf numFmtId="0" fontId="4" fillId="0" borderId="0" xfId="0" applyFont="1" applyAlignment="1" applyProtection="1">
      <alignment horizontal="left" vertical="center"/>
      <protection hidden="1"/>
    </xf>
    <xf numFmtId="0" fontId="4" fillId="0" borderId="5" xfId="0" applyFont="1" applyBorder="1" applyAlignment="1" applyProtection="1">
      <alignment vertical="center"/>
      <protection hidden="1"/>
    </xf>
    <xf numFmtId="49" fontId="4" fillId="0" borderId="0" xfId="0" applyNumberFormat="1" applyFont="1" applyAlignme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Border="1" applyAlignment="1" applyProtection="1">
      <alignment horizontal="right" vertical="center"/>
      <protection hidden="1"/>
    </xf>
    <xf numFmtId="3" fontId="4" fillId="3" borderId="3" xfId="0" applyNumberFormat="1" applyFont="1" applyFill="1" applyBorder="1" applyAlignment="1" applyProtection="1">
      <alignment horizontal="right" vertical="center" indent="2"/>
      <protection locked="0" hidden="1"/>
    </xf>
    <xf numFmtId="0" fontId="2" fillId="0" borderId="9" xfId="0" applyFont="1" applyBorder="1" applyAlignment="1" applyProtection="1">
      <alignment vertical="center"/>
      <protection hidden="1"/>
    </xf>
    <xf numFmtId="0" fontId="4" fillId="0" borderId="3" xfId="0" applyFont="1" applyBorder="1" applyAlignment="1" applyProtection="1">
      <alignment vertical="center"/>
      <protection hidden="1"/>
    </xf>
    <xf numFmtId="0" fontId="2" fillId="3" borderId="16" xfId="0" applyFont="1" applyFill="1" applyBorder="1" applyAlignment="1" applyProtection="1">
      <alignment vertical="center"/>
      <protection locked="0" hidden="1"/>
    </xf>
    <xf numFmtId="0" fontId="4" fillId="3" borderId="15" xfId="0" applyFont="1" applyFill="1" applyBorder="1" applyAlignment="1" applyProtection="1">
      <alignment vertical="center"/>
      <protection locked="0" hidden="1"/>
    </xf>
    <xf numFmtId="0" fontId="4" fillId="3" borderId="17" xfId="0" applyFont="1" applyFill="1" applyBorder="1" applyAlignment="1" applyProtection="1">
      <alignment vertical="center"/>
      <protection locked="0" hidden="1"/>
    </xf>
    <xf numFmtId="0" fontId="2" fillId="3" borderId="4" xfId="0" applyFont="1" applyFill="1" applyBorder="1" applyAlignment="1" applyProtection="1">
      <alignment vertical="center"/>
      <protection locked="0" hidden="1"/>
    </xf>
    <xf numFmtId="0" fontId="4" fillId="3" borderId="5" xfId="0" applyFont="1" applyFill="1" applyBorder="1" applyAlignment="1" applyProtection="1">
      <alignment vertical="center"/>
      <protection locked="0" hidden="1"/>
    </xf>
    <xf numFmtId="0" fontId="2" fillId="0" borderId="8" xfId="0" applyFont="1" applyBorder="1" applyAlignment="1" applyProtection="1">
      <alignment vertical="center"/>
      <protection hidden="1"/>
    </xf>
    <xf numFmtId="0" fontId="2" fillId="0" borderId="11" xfId="0" applyFont="1" applyBorder="1" applyAlignment="1" applyProtection="1">
      <alignment vertical="center"/>
      <protection hidden="1"/>
    </xf>
    <xf numFmtId="0" fontId="2" fillId="0" borderId="10" xfId="0" applyFont="1" applyBorder="1" applyAlignment="1" applyProtection="1">
      <alignment vertical="center"/>
      <protection hidden="1"/>
    </xf>
    <xf numFmtId="0" fontId="2" fillId="0" borderId="13" xfId="0" applyFont="1" applyBorder="1" applyAlignment="1" applyProtection="1">
      <alignment vertical="center"/>
      <protection hidden="1"/>
    </xf>
    <xf numFmtId="3" fontId="4" fillId="0" borderId="13" xfId="0" applyNumberFormat="1" applyFont="1" applyBorder="1" applyAlignment="1" applyProtection="1">
      <alignment horizontal="center" vertical="center"/>
      <protection hidden="1"/>
    </xf>
    <xf numFmtId="3" fontId="4" fillId="0" borderId="9" xfId="0" applyNumberFormat="1" applyFont="1" applyBorder="1" applyAlignment="1" applyProtection="1">
      <alignment horizontal="center" vertical="center"/>
      <protection hidden="1"/>
    </xf>
    <xf numFmtId="3" fontId="4" fillId="0" borderId="23"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3" fontId="4" fillId="0" borderId="25" xfId="0" applyNumberFormat="1" applyFont="1" applyBorder="1" applyAlignment="1" applyProtection="1">
      <alignment horizontal="center" vertical="center"/>
      <protection hidden="1"/>
    </xf>
    <xf numFmtId="3" fontId="4" fillId="0" borderId="21" xfId="0" applyNumberFormat="1" applyFont="1" applyBorder="1" applyAlignment="1" applyProtection="1">
      <alignment horizontal="center" vertical="center"/>
      <protection hidden="1"/>
    </xf>
    <xf numFmtId="3" fontId="2" fillId="0" borderId="3" xfId="0" applyNumberFormat="1" applyFont="1" applyFill="1" applyBorder="1" applyAlignment="1" applyProtection="1">
      <alignment horizontal="right" vertical="center"/>
      <protection hidden="1"/>
    </xf>
    <xf numFmtId="3" fontId="2" fillId="0" borderId="3" xfId="0" applyNumberFormat="1" applyFont="1" applyBorder="1" applyAlignment="1" applyProtection="1">
      <alignment horizontal="right" vertical="center"/>
      <protection hidden="1"/>
    </xf>
    <xf numFmtId="4" fontId="4" fillId="0" borderId="23" xfId="0" applyNumberFormat="1" applyFont="1" applyBorder="1" applyAlignment="1" applyProtection="1">
      <alignment horizontal="center" vertical="center"/>
      <protection hidden="1"/>
    </xf>
    <xf numFmtId="4" fontId="4" fillId="0" borderId="24" xfId="0" applyNumberFormat="1" applyFont="1" applyBorder="1" applyAlignment="1" applyProtection="1">
      <alignment horizontal="center" vertical="center"/>
      <protection hidden="1"/>
    </xf>
    <xf numFmtId="4" fontId="4" fillId="0" borderId="25" xfId="0" applyNumberFormat="1" applyFont="1" applyBorder="1" applyAlignment="1" applyProtection="1">
      <alignment horizontal="center" vertical="center"/>
      <protection hidden="1"/>
    </xf>
    <xf numFmtId="3" fontId="1" fillId="0" borderId="3" xfId="0" applyNumberFormat="1" applyFont="1" applyBorder="1" applyAlignment="1" applyProtection="1">
      <alignment horizontal="right" vertical="center"/>
      <protection hidden="1"/>
    </xf>
    <xf numFmtId="0" fontId="4" fillId="0" borderId="11"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0" borderId="0" xfId="0" applyFont="1" applyAlignment="1" applyProtection="1">
      <alignment horizontal="right" vertical="center"/>
      <protection hidden="1"/>
    </xf>
    <xf numFmtId="3" fontId="4" fillId="0" borderId="0" xfId="0" applyNumberFormat="1" applyFont="1" applyAlignment="1" applyProtection="1">
      <alignment horizontal="right" vertical="center"/>
      <protection hidden="1"/>
    </xf>
    <xf numFmtId="3" fontId="2" fillId="3" borderId="3" xfId="0" applyNumberFormat="1" applyFont="1" applyFill="1" applyBorder="1" applyAlignment="1" applyProtection="1">
      <alignment horizontal="right" vertical="center"/>
      <protection locked="0" hidden="1"/>
    </xf>
    <xf numFmtId="0" fontId="14" fillId="0" borderId="10" xfId="0" applyFont="1" applyFill="1" applyBorder="1" applyAlignment="1" applyProtection="1">
      <alignment horizontal="left" vertical="center" indent="1"/>
      <protection hidden="1"/>
    </xf>
    <xf numFmtId="3" fontId="4" fillId="0" borderId="10" xfId="0" applyNumberFormat="1" applyFont="1" applyFill="1" applyBorder="1" applyAlignment="1" applyProtection="1">
      <alignment horizontal="left" vertical="center" indent="1"/>
      <protection hidden="1"/>
    </xf>
    <xf numFmtId="0" fontId="4" fillId="0" borderId="4"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6" fillId="0" borderId="3" xfId="0" applyFont="1" applyBorder="1" applyAlignment="1" applyProtection="1">
      <alignment vertical="center"/>
      <protection hidden="1"/>
    </xf>
    <xf numFmtId="3" fontId="2" fillId="0" borderId="10" xfId="0" applyNumberFormat="1" applyFont="1" applyFill="1" applyBorder="1" applyAlignment="1" applyProtection="1">
      <alignment horizontal="right" vertical="center"/>
      <protection hidden="1"/>
    </xf>
    <xf numFmtId="0" fontId="4" fillId="0" borderId="0" xfId="0" applyFont="1" applyFill="1" applyAlignment="1" applyProtection="1">
      <alignment horizontal="right" vertical="center"/>
      <protection hidden="1"/>
    </xf>
    <xf numFmtId="3" fontId="4" fillId="0" borderId="0" xfId="0" applyNumberFormat="1" applyFont="1" applyFill="1" applyAlignment="1" applyProtection="1">
      <alignment vertical="center"/>
      <protection hidden="1"/>
    </xf>
    <xf numFmtId="3" fontId="2" fillId="6" borderId="0" xfId="0" applyNumberFormat="1" applyFont="1" applyFill="1" applyBorder="1" applyAlignment="1" applyProtection="1">
      <alignment horizontal="center" vertical="center"/>
      <protection locked="0" hidden="1"/>
    </xf>
    <xf numFmtId="3" fontId="2" fillId="6" borderId="0" xfId="0" applyNumberFormat="1" applyFont="1" applyFill="1" applyBorder="1" applyAlignment="1" applyProtection="1">
      <alignment horizontal="right" vertical="center"/>
      <protection hidden="1"/>
    </xf>
    <xf numFmtId="0" fontId="14" fillId="0" borderId="8" xfId="0" applyFont="1" applyBorder="1" applyAlignment="1" applyProtection="1">
      <alignment horizontal="right" vertical="center"/>
      <protection hidden="1"/>
    </xf>
    <xf numFmtId="3" fontId="4" fillId="3" borderId="3" xfId="0" applyNumberFormat="1" applyFont="1" applyFill="1" applyBorder="1" applyAlignment="1" applyProtection="1">
      <alignment vertical="center"/>
      <protection locked="0" hidden="1"/>
    </xf>
    <xf numFmtId="0" fontId="22" fillId="0" borderId="0" xfId="1" applyFont="1" applyAlignment="1" applyProtection="1">
      <alignment vertical="center"/>
      <protection hidden="1"/>
    </xf>
    <xf numFmtId="49" fontId="10" fillId="0" borderId="0" xfId="0" applyNumberFormat="1" applyFont="1" applyAlignment="1" applyProtection="1">
      <alignment vertical="center"/>
      <protection hidden="1"/>
    </xf>
    <xf numFmtId="0" fontId="4" fillId="3" borderId="3" xfId="0" applyFont="1" applyFill="1" applyBorder="1" applyAlignment="1" applyProtection="1">
      <alignment horizontal="center" vertical="center"/>
      <protection locked="0" hidden="1"/>
    </xf>
    <xf numFmtId="0" fontId="4" fillId="0" borderId="0" xfId="0" applyFont="1" applyFill="1" applyBorder="1" applyAlignment="1" applyProtection="1">
      <alignment vertical="center"/>
      <protection hidden="1"/>
    </xf>
    <xf numFmtId="0" fontId="4" fillId="0" borderId="0" xfId="0" applyFont="1" applyBorder="1" applyAlignment="1" applyProtection="1">
      <alignment horizontal="right" vertical="center"/>
      <protection hidden="1"/>
    </xf>
    <xf numFmtId="3" fontId="4" fillId="0" borderId="0" xfId="0" applyNumberFormat="1" applyFont="1" applyAlignment="1" applyProtection="1">
      <alignment horizontal="center" vertical="center"/>
      <protection hidden="1"/>
    </xf>
    <xf numFmtId="0" fontId="2" fillId="0" borderId="0" xfId="0" applyFont="1" applyFill="1" applyBorder="1" applyAlignment="1" applyProtection="1">
      <alignment vertical="center"/>
      <protection hidden="1"/>
    </xf>
    <xf numFmtId="0" fontId="2" fillId="3" borderId="3" xfId="0" applyFont="1" applyFill="1" applyBorder="1" applyAlignment="1" applyProtection="1">
      <alignment horizontal="center" vertical="center"/>
      <protection locked="0" hidden="1"/>
    </xf>
    <xf numFmtId="0" fontId="31" fillId="0" borderId="0" xfId="0" applyFont="1" applyBorder="1" applyAlignment="1" applyProtection="1">
      <alignment horizontal="right" vertical="center"/>
      <protection hidden="1"/>
    </xf>
    <xf numFmtId="0" fontId="31" fillId="0" borderId="8" xfId="0" applyFont="1" applyBorder="1" applyAlignment="1" applyProtection="1">
      <alignment horizontal="right" vertical="center"/>
      <protection hidden="1"/>
    </xf>
    <xf numFmtId="49" fontId="1" fillId="0" borderId="0" xfId="0" applyNumberFormat="1" applyFont="1" applyAlignment="1" applyProtection="1">
      <alignment horizontal="right" vertical="center"/>
      <protection hidden="1"/>
    </xf>
    <xf numFmtId="0" fontId="14" fillId="0" borderId="0" xfId="0" applyFont="1" applyBorder="1" applyAlignment="1" applyProtection="1">
      <alignment horizontal="center" vertical="center"/>
      <protection hidden="1"/>
    </xf>
    <xf numFmtId="0" fontId="1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2" fillId="3" borderId="30" xfId="0" applyFont="1" applyFill="1" applyBorder="1" applyAlignment="1" applyProtection="1">
      <alignment vertical="center"/>
      <protection locked="0" hidden="1"/>
    </xf>
    <xf numFmtId="0" fontId="2" fillId="3" borderId="12" xfId="0" applyFont="1" applyFill="1" applyBorder="1" applyAlignment="1" applyProtection="1">
      <alignment vertical="center"/>
      <protection locked="0" hidden="1"/>
    </xf>
    <xf numFmtId="0" fontId="2" fillId="3" borderId="31" xfId="0" applyFont="1" applyFill="1" applyBorder="1" applyAlignment="1" applyProtection="1">
      <alignment vertical="center"/>
      <protection locked="0" hidden="1"/>
    </xf>
    <xf numFmtId="0" fontId="4" fillId="0" borderId="21" xfId="0" applyFont="1" applyBorder="1" applyAlignment="1" applyProtection="1">
      <alignment horizontal="center" vertical="center"/>
      <protection hidden="1"/>
    </xf>
    <xf numFmtId="4" fontId="4" fillId="0" borderId="21" xfId="0" applyNumberFormat="1" applyFont="1" applyBorder="1" applyAlignment="1" applyProtection="1">
      <alignment horizontal="center" vertical="center"/>
      <protection hidden="1"/>
    </xf>
    <xf numFmtId="0" fontId="2" fillId="0" borderId="26" xfId="0" applyFont="1" applyBorder="1" applyAlignment="1" applyProtection="1">
      <alignment vertical="center"/>
      <protection hidden="1"/>
    </xf>
    <xf numFmtId="0" fontId="4" fillId="4" borderId="10" xfId="0" applyFont="1" applyFill="1" applyBorder="1" applyAlignment="1" applyProtection="1">
      <alignment horizontal="center" vertical="center"/>
      <protection locked="0" hidden="1"/>
    </xf>
    <xf numFmtId="0" fontId="22" fillId="0" borderId="0" xfId="1" applyFont="1" applyAlignment="1" applyProtection="1">
      <alignment horizontal="left" vertical="center"/>
      <protection hidden="1"/>
    </xf>
    <xf numFmtId="0" fontId="2" fillId="0" borderId="0" xfId="0" applyFont="1" applyAlignment="1" applyProtection="1">
      <alignment horizontal="left" vertical="center"/>
      <protection hidden="1"/>
    </xf>
    <xf numFmtId="0" fontId="2" fillId="0" borderId="0" xfId="0" applyFont="1" applyBorder="1" applyAlignment="1" applyProtection="1">
      <alignment vertical="center"/>
      <protection hidden="1"/>
    </xf>
    <xf numFmtId="0" fontId="2" fillId="3" borderId="10" xfId="0" applyFont="1" applyFill="1" applyBorder="1" applyAlignment="1" applyProtection="1">
      <alignment vertical="center"/>
      <protection locked="0" hidden="1"/>
    </xf>
    <xf numFmtId="2" fontId="4" fillId="4" borderId="3" xfId="0" applyNumberFormat="1" applyFont="1" applyFill="1" applyBorder="1" applyAlignment="1" applyProtection="1">
      <alignment vertical="center"/>
      <protection locked="0" hidden="1"/>
    </xf>
    <xf numFmtId="0" fontId="4" fillId="0" borderId="8" xfId="0" applyFont="1" applyBorder="1" applyAlignment="1" applyProtection="1">
      <alignment horizontal="right" vertical="center"/>
      <protection hidden="1"/>
    </xf>
    <xf numFmtId="0" fontId="2" fillId="3" borderId="18" xfId="0" applyFont="1" applyFill="1" applyBorder="1" applyAlignment="1" applyProtection="1">
      <alignment vertical="center"/>
      <protection locked="0" hidden="1"/>
    </xf>
    <xf numFmtId="0" fontId="2" fillId="3" borderId="19" xfId="0" applyFont="1" applyFill="1" applyBorder="1" applyAlignment="1" applyProtection="1">
      <alignment vertical="center"/>
      <protection locked="0" hidden="1"/>
    </xf>
    <xf numFmtId="0" fontId="2" fillId="3" borderId="20" xfId="0" applyFont="1" applyFill="1" applyBorder="1" applyAlignment="1" applyProtection="1">
      <alignment vertical="center"/>
      <protection locked="0" hidden="1"/>
    </xf>
    <xf numFmtId="0" fontId="2" fillId="3" borderId="15" xfId="0" applyFont="1" applyFill="1" applyBorder="1" applyAlignment="1" applyProtection="1">
      <alignment vertical="center"/>
      <protection locked="0" hidden="1"/>
    </xf>
    <xf numFmtId="0" fontId="2" fillId="3" borderId="17" xfId="0" applyFont="1" applyFill="1" applyBorder="1" applyAlignment="1" applyProtection="1">
      <alignment vertical="center"/>
      <protection locked="0" hidden="1"/>
    </xf>
    <xf numFmtId="0" fontId="2" fillId="0" borderId="11" xfId="0" applyFont="1" applyBorder="1" applyAlignment="1" applyProtection="1">
      <alignment horizontal="left" vertical="center"/>
      <protection hidden="1"/>
    </xf>
    <xf numFmtId="0" fontId="2" fillId="0" borderId="10" xfId="0" applyFont="1" applyBorder="1" applyAlignment="1" applyProtection="1">
      <alignment horizontal="left" vertical="center"/>
      <protection hidden="1"/>
    </xf>
    <xf numFmtId="0" fontId="2" fillId="0" borderId="26" xfId="0" applyFont="1" applyBorder="1" applyAlignment="1" applyProtection="1">
      <alignment horizontal="left" vertical="center"/>
      <protection hidden="1"/>
    </xf>
    <xf numFmtId="0" fontId="4" fillId="0" borderId="23" xfId="0"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0" fontId="4" fillId="0" borderId="25" xfId="0" applyFont="1" applyBorder="1" applyAlignment="1" applyProtection="1">
      <alignment horizontal="center" vertical="center"/>
      <protection hidden="1"/>
    </xf>
    <xf numFmtId="0" fontId="1" fillId="0" borderId="0" xfId="0" applyNumberFormat="1" applyFont="1" applyAlignment="1" applyProtection="1">
      <alignment vertical="center"/>
    </xf>
    <xf numFmtId="167" fontId="4" fillId="0" borderId="0" xfId="0" applyNumberFormat="1" applyFont="1" applyBorder="1" applyAlignment="1">
      <alignment vertical="center"/>
    </xf>
    <xf numFmtId="0" fontId="17" fillId="0" borderId="0" xfId="0" applyNumberFormat="1" applyFont="1" applyAlignment="1" applyProtection="1">
      <alignment horizontal="justify" vertical="center" wrapText="1"/>
    </xf>
    <xf numFmtId="0" fontId="3" fillId="0" borderId="0" xfId="0" applyNumberFormat="1" applyFont="1" applyAlignment="1" applyProtection="1">
      <alignment horizontal="justify" vertical="center" wrapText="1"/>
    </xf>
    <xf numFmtId="0" fontId="4" fillId="0" borderId="3" xfId="0" applyNumberFormat="1" applyFont="1" applyBorder="1" applyAlignment="1" applyProtection="1">
      <alignment vertical="center"/>
    </xf>
    <xf numFmtId="49" fontId="2" fillId="3" borderId="3" xfId="0" applyNumberFormat="1" applyFont="1" applyFill="1" applyBorder="1" applyAlignment="1" applyProtection="1">
      <alignment vertical="center"/>
      <protection locked="0"/>
    </xf>
    <xf numFmtId="49" fontId="4" fillId="3" borderId="3" xfId="0" applyNumberFormat="1" applyFont="1" applyFill="1" applyBorder="1" applyAlignment="1" applyProtection="1">
      <alignment vertical="center"/>
      <protection locked="0"/>
    </xf>
    <xf numFmtId="0" fontId="4" fillId="0" borderId="0" xfId="0" applyNumberFormat="1" applyFont="1" applyAlignment="1" applyProtection="1">
      <alignment vertical="center"/>
    </xf>
    <xf numFmtId="0" fontId="6" fillId="0" borderId="5" xfId="0" applyNumberFormat="1" applyFont="1" applyBorder="1" applyAlignment="1" applyProtection="1">
      <alignment vertical="center"/>
    </xf>
    <xf numFmtId="0" fontId="3" fillId="0" borderId="5" xfId="0" applyNumberFormat="1" applyFont="1" applyBorder="1" applyAlignment="1" applyProtection="1">
      <alignment vertical="center"/>
    </xf>
    <xf numFmtId="49" fontId="24" fillId="3" borderId="0" xfId="0" applyNumberFormat="1" applyFont="1" applyFill="1" applyAlignment="1" applyProtection="1">
      <protection locked="0"/>
    </xf>
    <xf numFmtId="49" fontId="18" fillId="3" borderId="0" xfId="0" applyNumberFormat="1" applyFont="1" applyFill="1" applyAlignment="1" applyProtection="1">
      <protection locked="0"/>
    </xf>
    <xf numFmtId="49" fontId="18" fillId="3" borderId="3" xfId="0" applyNumberFormat="1" applyFont="1" applyFill="1" applyBorder="1" applyAlignment="1" applyProtection="1">
      <protection locked="0"/>
    </xf>
    <xf numFmtId="0" fontId="10" fillId="0" borderId="0" xfId="0" applyNumberFormat="1" applyFont="1" applyAlignment="1" applyProtection="1">
      <alignment vertical="center"/>
    </xf>
    <xf numFmtId="0" fontId="2" fillId="0" borderId="0" xfId="0" applyNumberFormat="1" applyFont="1" applyAlignment="1" applyProtection="1">
      <alignment vertical="center"/>
    </xf>
    <xf numFmtId="14" fontId="4" fillId="3" borderId="3" xfId="0" applyNumberFormat="1" applyFont="1" applyFill="1" applyBorder="1" applyAlignment="1" applyProtection="1">
      <alignment horizontal="center" vertical="center"/>
      <protection locked="0"/>
    </xf>
    <xf numFmtId="3" fontId="4" fillId="3" borderId="3" xfId="0" applyNumberFormat="1" applyFont="1" applyFill="1" applyBorder="1" applyAlignment="1" applyProtection="1">
      <alignment horizontal="left" vertical="center" indent="2"/>
      <protection locked="0"/>
    </xf>
    <xf numFmtId="0" fontId="4" fillId="0" borderId="0" xfId="0" applyNumberFormat="1" applyFont="1" applyAlignment="1" applyProtection="1">
      <alignment horizontal="right" vertical="center"/>
    </xf>
    <xf numFmtId="49" fontId="4" fillId="3" borderId="3" xfId="0" applyNumberFormat="1" applyFont="1" applyFill="1" applyBorder="1" applyAlignment="1" applyProtection="1">
      <alignment horizontal="right" vertical="center"/>
      <protection locked="0"/>
    </xf>
    <xf numFmtId="49" fontId="2" fillId="3" borderId="3" xfId="0" applyNumberFormat="1" applyFont="1" applyFill="1" applyBorder="1" applyAlignment="1" applyProtection="1">
      <alignment horizontal="right" vertical="center"/>
      <protection locked="0"/>
    </xf>
    <xf numFmtId="14" fontId="4" fillId="3" borderId="10" xfId="0" applyNumberFormat="1" applyFont="1" applyFill="1" applyBorder="1" applyAlignment="1" applyProtection="1">
      <alignment horizontal="left" vertical="center" indent="2"/>
      <protection locked="0"/>
    </xf>
    <xf numFmtId="49" fontId="4" fillId="3" borderId="10" xfId="0" applyNumberFormat="1" applyFont="1" applyFill="1" applyBorder="1" applyAlignment="1" applyProtection="1">
      <alignment horizontal="left" vertical="center" indent="2"/>
      <protection locked="0"/>
    </xf>
  </cellXfs>
  <cellStyles count="2">
    <cellStyle name="Lien hypertexte" xfId="1" builtinId="8"/>
    <cellStyle name="Normal" xfId="0" builtinId="0"/>
  </cellStyles>
  <dxfs count="2">
    <dxf>
      <font>
        <b val="0"/>
        <i val="0"/>
        <strike val="0"/>
      </font>
      <fill>
        <patternFill patternType="solid">
          <fgColor auto="1"/>
        </patternFill>
      </fill>
      <border>
        <left/>
        <right/>
        <top/>
        <bottom style="thin">
          <color auto="1"/>
        </bottom>
        <vertical/>
        <horizontal/>
      </border>
    </dxf>
    <dxf>
      <font>
        <b val="0"/>
        <i val="0"/>
        <strike val="0"/>
      </font>
      <fill>
        <patternFill patternType="gray125">
          <fgColor theme="0" tint="-0.24994659260841701"/>
        </patternFill>
      </fill>
      <border>
        <left/>
        <right/>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3</xdr:col>
      <xdr:colOff>47625</xdr:colOff>
      <xdr:row>5</xdr:row>
      <xdr:rowOff>85725</xdr:rowOff>
    </xdr:to>
    <xdr:pic>
      <xdr:nvPicPr>
        <xdr:cNvPr id="5169" name="Picture 1" descr="EcussonGeneveCouleur">
          <a:extLst>
            <a:ext uri="{FF2B5EF4-FFF2-40B4-BE49-F238E27FC236}">
              <a16:creationId xmlns:a16="http://schemas.microsoft.com/office/drawing/2014/main" id="{00000000-0008-0000-0000-00003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14300"/>
          <a:ext cx="3714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202</xdr:col>
          <xdr:colOff>0</xdr:colOff>
          <xdr:row>504</xdr:row>
          <xdr:rowOff>47625</xdr:rowOff>
        </xdr:from>
        <xdr:to>
          <xdr:col>207</xdr:col>
          <xdr:colOff>104775</xdr:colOff>
          <xdr:row>514</xdr:row>
          <xdr:rowOff>47625</xdr:rowOff>
        </xdr:to>
        <xdr:sp macro="" textlink="">
          <xdr:nvSpPr>
            <xdr:cNvPr id="5129" name="Button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H" sz="1100" b="0" i="0" u="none" strike="noStrike" baseline="0">
                  <a:solidFill>
                    <a:srgbClr val="000000"/>
                  </a:solidFill>
                  <a:latin typeface="Arial"/>
                  <a:cs typeface="Arial"/>
                </a:rPr>
                <a:t>Tout effacer</a:t>
              </a:r>
            </a:p>
          </xdr:txBody>
        </xdr:sp>
        <xdr:clientData fPrintsWithSheet="0"/>
      </xdr:twoCellAnchor>
    </mc:Choice>
    <mc:Fallback/>
  </mc:AlternateContent>
  <xdr:twoCellAnchor>
    <xdr:from>
      <xdr:col>4</xdr:col>
      <xdr:colOff>15876</xdr:colOff>
      <xdr:row>8</xdr:row>
      <xdr:rowOff>0</xdr:rowOff>
    </xdr:from>
    <xdr:to>
      <xdr:col>36</xdr:col>
      <xdr:colOff>31751</xdr:colOff>
      <xdr:row>9</xdr:row>
      <xdr:rowOff>111125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555626" y="873125"/>
          <a:ext cx="4333875"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solidFill>
                <a:srgbClr val="FF0000"/>
              </a:solidFill>
            </a:rPr>
            <a:t>Utilisez la touche "Tabulation" pour</a:t>
          </a:r>
          <a:r>
            <a:rPr lang="fr-CH" sz="1100" baseline="0">
              <a:solidFill>
                <a:srgbClr val="FF0000"/>
              </a:solidFill>
            </a:rPr>
            <a:t> vous déplacer dans le formulaire</a:t>
          </a:r>
          <a:endParaRPr lang="fr-CH" sz="1100">
            <a:solidFill>
              <a:srgbClr val="FF0000"/>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eo@etat.ge.ch"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stv.admin.ch/estv/fr/home/direkte-bundessteuer/wehrpflichtersatzabgabe/dienstleistungen/jahresmittelkurse.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X93"/>
  <sheetViews>
    <sheetView showGridLines="0" showRowColHeaders="0" showZeros="0" tabSelected="1" zoomScale="120" zoomScaleNormal="120" workbookViewId="0">
      <selection activeCell="AE5" sqref="AE5:AG6"/>
    </sheetView>
  </sheetViews>
  <sheetFormatPr baseColWidth="10" defaultColWidth="1.75" defaultRowHeight="11.25" customHeight="1" x14ac:dyDescent="0.2"/>
  <cols>
    <col min="1" max="16384" width="1.75" style="14"/>
  </cols>
  <sheetData>
    <row r="1" spans="1:50" s="10" customFormat="1" ht="9" customHeight="1" x14ac:dyDescent="0.2">
      <c r="A1" s="7"/>
      <c r="B1" s="8"/>
      <c r="C1" s="8"/>
      <c r="D1" s="8"/>
      <c r="E1" s="8"/>
      <c r="F1" s="8"/>
      <c r="G1" s="8"/>
      <c r="H1" s="8"/>
      <c r="I1" s="8"/>
      <c r="J1" s="8"/>
      <c r="K1" s="8"/>
      <c r="L1" s="8"/>
      <c r="M1" s="8"/>
      <c r="N1" s="8"/>
      <c r="O1" s="8"/>
      <c r="P1" s="8"/>
      <c r="Q1" s="8"/>
      <c r="R1" s="9"/>
      <c r="S1" s="7"/>
      <c r="T1" s="8"/>
      <c r="U1" s="8"/>
      <c r="V1" s="8"/>
      <c r="W1" s="8"/>
      <c r="X1" s="8"/>
      <c r="Y1" s="8"/>
      <c r="Z1" s="8"/>
      <c r="AA1" s="8"/>
      <c r="AB1" s="8"/>
      <c r="AC1" s="8"/>
      <c r="AD1" s="8"/>
      <c r="AE1" s="8"/>
      <c r="AF1" s="8"/>
      <c r="AG1" s="8"/>
      <c r="AH1" s="9"/>
      <c r="AI1" s="8"/>
      <c r="AJ1" s="8"/>
      <c r="AK1" s="8"/>
      <c r="AL1" s="8"/>
      <c r="AM1" s="8"/>
      <c r="AN1" s="8"/>
      <c r="AO1" s="8"/>
      <c r="AP1" s="8"/>
      <c r="AQ1" s="8"/>
      <c r="AR1" s="8"/>
      <c r="AS1" s="8"/>
      <c r="AT1" s="8"/>
      <c r="AU1" s="8"/>
      <c r="AV1" s="8"/>
      <c r="AW1" s="8"/>
      <c r="AX1" s="9"/>
    </row>
    <row r="2" spans="1:50" s="10" customFormat="1" ht="8.25" customHeight="1" x14ac:dyDescent="0.2">
      <c r="A2" s="11"/>
      <c r="B2" s="12"/>
      <c r="C2" s="12"/>
      <c r="D2" s="12"/>
      <c r="E2" s="122" t="s">
        <v>0</v>
      </c>
      <c r="F2" s="123"/>
      <c r="G2" s="123"/>
      <c r="H2" s="123"/>
      <c r="I2" s="123"/>
      <c r="J2" s="123"/>
      <c r="K2" s="123"/>
      <c r="L2" s="123"/>
      <c r="M2" s="123"/>
      <c r="N2" s="123"/>
      <c r="O2" s="123"/>
      <c r="P2" s="12"/>
      <c r="Q2" s="12"/>
      <c r="R2" s="13"/>
      <c r="S2" s="11"/>
      <c r="T2" s="141" t="s">
        <v>290</v>
      </c>
      <c r="U2" s="141"/>
      <c r="V2" s="141"/>
      <c r="W2" s="141"/>
      <c r="X2" s="141"/>
      <c r="Y2" s="141"/>
      <c r="Z2" s="141"/>
      <c r="AA2" s="141"/>
      <c r="AB2" s="141"/>
      <c r="AC2" s="141"/>
      <c r="AD2" s="12"/>
      <c r="AE2" s="12"/>
      <c r="AF2" s="12"/>
      <c r="AG2" s="12"/>
      <c r="AH2" s="13"/>
      <c r="AI2" s="12"/>
      <c r="AJ2" s="12"/>
      <c r="AK2" s="12"/>
      <c r="AL2" s="12"/>
      <c r="AM2" s="12"/>
      <c r="AN2" s="12"/>
      <c r="AO2" s="12"/>
      <c r="AP2" s="12"/>
      <c r="AQ2" s="12"/>
      <c r="AR2" s="12"/>
      <c r="AS2" s="12"/>
      <c r="AT2" s="12"/>
      <c r="AU2" s="12"/>
      <c r="AV2" s="12"/>
      <c r="AW2" s="12"/>
      <c r="AX2" s="13"/>
    </row>
    <row r="3" spans="1:50" s="10" customFormat="1" ht="8.25" customHeight="1" x14ac:dyDescent="0.2">
      <c r="A3" s="11"/>
      <c r="B3" s="12"/>
      <c r="C3" s="12"/>
      <c r="D3" s="12"/>
      <c r="E3" s="122" t="s">
        <v>303</v>
      </c>
      <c r="F3" s="12"/>
      <c r="G3" s="12"/>
      <c r="H3" s="12"/>
      <c r="I3" s="12"/>
      <c r="J3" s="12"/>
      <c r="K3" s="12"/>
      <c r="L3" s="12"/>
      <c r="M3" s="12"/>
      <c r="N3" s="12"/>
      <c r="O3" s="12"/>
      <c r="P3" s="12"/>
      <c r="Q3" s="12"/>
      <c r="R3" s="13"/>
      <c r="S3" s="11"/>
      <c r="T3" s="141"/>
      <c r="U3" s="141"/>
      <c r="V3" s="141"/>
      <c r="W3" s="141"/>
      <c r="X3" s="141"/>
      <c r="Y3" s="141"/>
      <c r="Z3" s="141"/>
      <c r="AA3" s="141"/>
      <c r="AB3" s="141"/>
      <c r="AC3" s="141"/>
      <c r="AD3" s="12"/>
      <c r="AE3" s="12"/>
      <c r="AF3" s="12"/>
      <c r="AG3" s="12"/>
      <c r="AH3" s="13"/>
      <c r="AI3" s="12"/>
      <c r="AJ3" s="12"/>
      <c r="AK3" s="12"/>
      <c r="AL3" s="12"/>
      <c r="AM3" s="12"/>
      <c r="AN3" s="12"/>
      <c r="AO3" s="12"/>
      <c r="AP3" s="12"/>
      <c r="AQ3" s="12"/>
      <c r="AR3" s="12"/>
      <c r="AS3" s="12"/>
      <c r="AT3" s="12"/>
      <c r="AU3" s="12"/>
      <c r="AV3" s="12"/>
      <c r="AW3" s="12"/>
      <c r="AX3" s="13"/>
    </row>
    <row r="4" spans="1:50" s="10" customFormat="1" ht="8.25" customHeight="1" x14ac:dyDescent="0.2">
      <c r="A4" s="11"/>
      <c r="B4" s="12"/>
      <c r="C4" s="12"/>
      <c r="D4" s="12"/>
      <c r="E4" s="122" t="s">
        <v>300</v>
      </c>
      <c r="F4" s="12"/>
      <c r="G4" s="12"/>
      <c r="H4" s="12"/>
      <c r="I4" s="12"/>
      <c r="J4" s="12"/>
      <c r="K4" s="12"/>
      <c r="L4" s="12"/>
      <c r="M4" s="12"/>
      <c r="N4" s="12"/>
      <c r="O4" s="12"/>
      <c r="P4" s="12"/>
      <c r="Q4" s="12"/>
      <c r="R4" s="13"/>
      <c r="S4" s="11"/>
      <c r="T4" s="12"/>
      <c r="U4" s="12"/>
      <c r="V4" s="12"/>
      <c r="W4" s="12"/>
      <c r="X4" s="12"/>
      <c r="Y4" s="12"/>
      <c r="Z4" s="12"/>
      <c r="AA4" s="12"/>
      <c r="AB4" s="12"/>
      <c r="AC4" s="12"/>
      <c r="AD4" s="12"/>
      <c r="AE4" s="12"/>
      <c r="AF4" s="12"/>
      <c r="AG4" s="12"/>
      <c r="AH4" s="13"/>
      <c r="AI4" s="12"/>
      <c r="AJ4" s="12"/>
      <c r="AK4" s="12"/>
      <c r="AL4" s="12"/>
      <c r="AM4" s="12"/>
      <c r="AN4" s="12"/>
      <c r="AO4" s="12"/>
      <c r="AP4" s="12"/>
      <c r="AQ4" s="12"/>
      <c r="AR4" s="12"/>
      <c r="AS4" s="12"/>
      <c r="AT4" s="12"/>
      <c r="AU4" s="12"/>
      <c r="AV4" s="12"/>
      <c r="AW4" s="12"/>
      <c r="AX4" s="13"/>
    </row>
    <row r="5" spans="1:50" s="10" customFormat="1" ht="8.25" customHeight="1" x14ac:dyDescent="0.2">
      <c r="A5" s="11"/>
      <c r="B5" s="12"/>
      <c r="C5" s="12"/>
      <c r="D5" s="12"/>
      <c r="E5" s="123" t="s">
        <v>302</v>
      </c>
      <c r="F5" s="12"/>
      <c r="G5" s="12"/>
      <c r="H5" s="12"/>
      <c r="I5" s="12"/>
      <c r="J5" s="12"/>
      <c r="K5" s="12"/>
      <c r="L5" s="12"/>
      <c r="M5" s="12"/>
      <c r="N5" s="12"/>
      <c r="O5" s="12"/>
      <c r="P5" s="12"/>
      <c r="Q5" s="12"/>
      <c r="R5" s="13"/>
      <c r="S5" s="11"/>
      <c r="T5" s="142" t="s">
        <v>174</v>
      </c>
      <c r="U5" s="142"/>
      <c r="V5" s="142"/>
      <c r="W5" s="142"/>
      <c r="X5" s="142"/>
      <c r="Y5" s="142"/>
      <c r="Z5" s="142"/>
      <c r="AA5" s="142"/>
      <c r="AB5" s="142"/>
      <c r="AC5" s="142"/>
      <c r="AD5" s="142"/>
      <c r="AE5" s="148">
        <v>2025</v>
      </c>
      <c r="AF5" s="148"/>
      <c r="AG5" s="148"/>
      <c r="AH5" s="13"/>
      <c r="AI5" s="12"/>
      <c r="AJ5" s="12"/>
      <c r="AK5" s="12"/>
      <c r="AL5" s="12"/>
      <c r="AM5" s="12"/>
      <c r="AN5" s="12"/>
      <c r="AO5" s="12"/>
      <c r="AP5" s="12"/>
      <c r="AQ5" s="12"/>
      <c r="AR5" s="12"/>
      <c r="AS5" s="12"/>
      <c r="AT5" s="12"/>
      <c r="AU5" s="12"/>
      <c r="AV5" s="12"/>
      <c r="AW5" s="12"/>
      <c r="AX5" s="13"/>
    </row>
    <row r="6" spans="1:50" s="10" customFormat="1" ht="8.25" customHeight="1" x14ac:dyDescent="0.2">
      <c r="A6" s="11"/>
      <c r="B6" s="12"/>
      <c r="C6" s="12"/>
      <c r="D6" s="12"/>
      <c r="E6" s="123" t="s">
        <v>301</v>
      </c>
      <c r="F6" s="12"/>
      <c r="G6" s="12"/>
      <c r="H6" s="12"/>
      <c r="I6" s="12"/>
      <c r="J6" s="12"/>
      <c r="K6" s="12"/>
      <c r="L6" s="12"/>
      <c r="M6" s="12"/>
      <c r="N6" s="12"/>
      <c r="O6" s="12"/>
      <c r="P6" s="12"/>
      <c r="Q6" s="12"/>
      <c r="R6" s="13"/>
      <c r="S6" s="11"/>
      <c r="T6" s="142"/>
      <c r="U6" s="142"/>
      <c r="V6" s="142"/>
      <c r="W6" s="142"/>
      <c r="X6" s="142"/>
      <c r="Y6" s="142"/>
      <c r="Z6" s="142"/>
      <c r="AA6" s="142"/>
      <c r="AB6" s="142"/>
      <c r="AC6" s="142"/>
      <c r="AD6" s="142"/>
      <c r="AE6" s="149"/>
      <c r="AF6" s="149"/>
      <c r="AG6" s="149"/>
      <c r="AH6" s="13"/>
      <c r="AI6" s="12"/>
      <c r="AJ6" s="12"/>
      <c r="AK6" s="12"/>
      <c r="AL6" s="12"/>
      <c r="AM6" s="12"/>
      <c r="AN6" s="12"/>
      <c r="AO6" s="12"/>
      <c r="AP6" s="12"/>
      <c r="AQ6" s="12"/>
      <c r="AR6" s="12"/>
      <c r="AS6" s="12"/>
      <c r="AT6" s="12"/>
      <c r="AU6" s="12"/>
      <c r="AV6" s="12"/>
      <c r="AW6" s="12"/>
      <c r="AX6" s="13"/>
    </row>
    <row r="7" spans="1:50" ht="8.25" customHeight="1" x14ac:dyDescent="0.2">
      <c r="A7" s="3"/>
      <c r="B7" s="5"/>
      <c r="C7" s="5"/>
      <c r="D7" s="5"/>
      <c r="E7" s="124" t="s">
        <v>291</v>
      </c>
      <c r="F7" s="5"/>
      <c r="G7" s="5"/>
      <c r="H7" s="5"/>
      <c r="I7" s="5"/>
      <c r="J7" s="5"/>
      <c r="K7" s="5"/>
      <c r="L7" s="5"/>
      <c r="M7" s="5"/>
      <c r="N7" s="5"/>
      <c r="O7" s="5"/>
      <c r="P7" s="5"/>
      <c r="Q7" s="5"/>
      <c r="R7" s="4"/>
      <c r="S7" s="3"/>
      <c r="T7" s="5"/>
      <c r="U7" s="5"/>
      <c r="V7" s="5"/>
      <c r="W7" s="5"/>
      <c r="X7" s="5"/>
      <c r="Y7" s="5"/>
      <c r="Z7" s="5"/>
      <c r="AA7" s="5"/>
      <c r="AB7" s="5"/>
      <c r="AC7" s="5"/>
      <c r="AD7" s="5"/>
      <c r="AE7" s="5"/>
      <c r="AF7" s="5"/>
      <c r="AG7" s="5"/>
      <c r="AH7" s="4"/>
      <c r="AI7" s="5"/>
      <c r="AJ7" s="5"/>
      <c r="AK7" s="5"/>
      <c r="AL7" s="5"/>
      <c r="AM7" s="5"/>
      <c r="AN7" s="5"/>
      <c r="AO7" s="5"/>
      <c r="AP7" s="5"/>
      <c r="AQ7" s="5"/>
      <c r="AR7" s="5"/>
      <c r="AS7" s="5"/>
      <c r="AT7" s="5"/>
      <c r="AU7" s="5"/>
      <c r="AV7" s="5"/>
      <c r="AW7" s="5"/>
      <c r="AX7" s="4"/>
    </row>
    <row r="8" spans="1:50" ht="11.25" customHeight="1" x14ac:dyDescent="0.2">
      <c r="AE8" s="15"/>
      <c r="AF8" s="15"/>
      <c r="AG8" s="15"/>
      <c r="AH8" s="15"/>
      <c r="AI8" s="15"/>
      <c r="AJ8" s="15"/>
      <c r="AK8" s="15"/>
      <c r="AL8" s="15"/>
      <c r="AM8" s="15"/>
      <c r="AN8" s="15"/>
    </row>
    <row r="9" spans="1:50" ht="11.25" customHeight="1" x14ac:dyDescent="0.2">
      <c r="S9" s="30" t="str">
        <f>IF(AND(AD16&lt;&gt;"",AE5=""),"Veuillez saisir l'année d'assujettissement !","")</f>
        <v/>
      </c>
      <c r="AD9" s="16"/>
    </row>
    <row r="12" spans="1:50" ht="11.25" customHeight="1" x14ac:dyDescent="0.2">
      <c r="A12" s="151" t="s">
        <v>1</v>
      </c>
      <c r="B12" s="151"/>
      <c r="C12" s="151"/>
      <c r="D12" s="151"/>
      <c r="E12" s="151"/>
      <c r="F12" s="151"/>
      <c r="G12" s="151"/>
      <c r="H12" s="151"/>
      <c r="I12" s="151"/>
      <c r="J12" s="151"/>
      <c r="K12" s="151"/>
      <c r="L12" s="151"/>
      <c r="M12" s="151"/>
    </row>
    <row r="13" spans="1:50" ht="11.25" customHeight="1" x14ac:dyDescent="0.2">
      <c r="A13" s="151" t="s">
        <v>4</v>
      </c>
      <c r="B13" s="151"/>
      <c r="C13" s="151"/>
      <c r="D13" s="151"/>
      <c r="E13" s="151"/>
      <c r="F13" s="151"/>
      <c r="G13" s="151"/>
      <c r="H13" s="151"/>
      <c r="I13" s="151"/>
      <c r="J13" s="151"/>
      <c r="K13" s="151"/>
      <c r="L13" s="151"/>
      <c r="M13" s="151"/>
    </row>
    <row r="14" spans="1:50" ht="11.25" customHeight="1" x14ac:dyDescent="0.2">
      <c r="A14" s="151" t="s">
        <v>5</v>
      </c>
      <c r="B14" s="151"/>
      <c r="C14" s="151"/>
      <c r="D14" s="151"/>
      <c r="E14" s="151"/>
      <c r="F14" s="151"/>
      <c r="G14" s="151"/>
      <c r="H14" s="151"/>
      <c r="I14" s="151"/>
      <c r="J14" s="151"/>
      <c r="K14" s="151"/>
      <c r="L14" s="151"/>
      <c r="M14" s="151"/>
    </row>
    <row r="15" spans="1:50" ht="11.25" customHeight="1" x14ac:dyDescent="0.2">
      <c r="A15" s="150" t="s">
        <v>2</v>
      </c>
      <c r="B15" s="150"/>
      <c r="C15" s="150"/>
      <c r="D15" s="150"/>
      <c r="E15" s="150"/>
      <c r="F15" s="150"/>
      <c r="G15" s="150"/>
      <c r="H15" s="150"/>
      <c r="I15" s="150"/>
      <c r="J15" s="150"/>
      <c r="K15" s="150"/>
      <c r="L15" s="150"/>
      <c r="M15" s="150"/>
      <c r="AD15" s="150" t="s">
        <v>6</v>
      </c>
      <c r="AE15" s="150"/>
      <c r="AF15" s="150"/>
      <c r="AG15" s="150"/>
    </row>
    <row r="16" spans="1:50" ht="11.25" customHeight="1" x14ac:dyDescent="0.2">
      <c r="A16" s="151" t="s">
        <v>3</v>
      </c>
      <c r="B16" s="151"/>
      <c r="C16" s="151"/>
      <c r="D16" s="151"/>
      <c r="E16" s="151"/>
      <c r="F16" s="151"/>
      <c r="G16" s="151"/>
      <c r="H16" s="151"/>
      <c r="I16" s="151"/>
      <c r="J16" s="151"/>
      <c r="K16" s="151"/>
      <c r="L16" s="151"/>
      <c r="M16" s="151"/>
      <c r="AD16" s="153"/>
      <c r="AE16" s="154"/>
      <c r="AF16" s="154"/>
      <c r="AG16" s="154"/>
      <c r="AH16" s="154"/>
      <c r="AI16" s="154"/>
      <c r="AJ16" s="154"/>
      <c r="AK16" s="154"/>
      <c r="AL16" s="154"/>
      <c r="AM16" s="154"/>
      <c r="AN16" s="154"/>
      <c r="AO16" s="154"/>
      <c r="AP16" s="154"/>
      <c r="AQ16" s="154"/>
      <c r="AR16" s="155"/>
    </row>
    <row r="17" spans="1:44" ht="11.25" customHeight="1" x14ac:dyDescent="0.2">
      <c r="A17" s="120"/>
      <c r="B17" s="120"/>
      <c r="C17" s="120"/>
      <c r="D17" s="120"/>
      <c r="E17" s="120"/>
      <c r="F17" s="120"/>
      <c r="G17" s="120"/>
      <c r="H17" s="120"/>
      <c r="I17" s="120"/>
      <c r="J17" s="120"/>
      <c r="K17" s="120"/>
      <c r="L17" s="120"/>
      <c r="M17" s="120"/>
      <c r="AD17" s="143"/>
      <c r="AE17" s="144"/>
      <c r="AF17" s="144"/>
      <c r="AG17" s="144"/>
      <c r="AH17" s="144"/>
      <c r="AI17" s="144"/>
      <c r="AJ17" s="144"/>
      <c r="AK17" s="144"/>
      <c r="AL17" s="144"/>
      <c r="AM17" s="144"/>
      <c r="AN17" s="144"/>
      <c r="AO17" s="144"/>
      <c r="AP17" s="144"/>
      <c r="AQ17" s="144"/>
      <c r="AR17" s="145"/>
    </row>
    <row r="18" spans="1:44" ht="11.25" customHeight="1" x14ac:dyDescent="0.2">
      <c r="A18" s="152" t="s">
        <v>292</v>
      </c>
      <c r="B18" s="152"/>
      <c r="C18" s="152"/>
      <c r="D18" s="152"/>
      <c r="E18" s="152"/>
      <c r="F18" s="152"/>
      <c r="G18" s="152"/>
      <c r="H18" s="152"/>
      <c r="I18" s="152"/>
      <c r="J18" s="152"/>
      <c r="K18" s="152"/>
      <c r="L18" s="152"/>
      <c r="M18" s="152"/>
      <c r="N18" s="152"/>
      <c r="O18" s="152"/>
      <c r="P18" s="152"/>
      <c r="Q18" s="152"/>
      <c r="R18" s="152"/>
      <c r="S18" s="152"/>
      <c r="T18" s="152"/>
      <c r="U18" s="152"/>
      <c r="V18" s="152"/>
      <c r="W18" s="152"/>
      <c r="X18" s="152"/>
      <c r="AD18" s="143"/>
      <c r="AE18" s="144"/>
      <c r="AF18" s="144"/>
      <c r="AG18" s="144"/>
      <c r="AH18" s="144"/>
      <c r="AI18" s="144"/>
      <c r="AJ18" s="144"/>
      <c r="AK18" s="144"/>
      <c r="AL18" s="144"/>
      <c r="AM18" s="144"/>
      <c r="AN18" s="144"/>
      <c r="AO18" s="144"/>
      <c r="AP18" s="144"/>
      <c r="AQ18" s="144"/>
      <c r="AR18" s="145"/>
    </row>
    <row r="19" spans="1:44" ht="11.25" customHeight="1" x14ac:dyDescent="0.2">
      <c r="A19" s="152"/>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AD19" s="143"/>
      <c r="AE19" s="144"/>
      <c r="AF19" s="144"/>
      <c r="AG19" s="144"/>
      <c r="AH19" s="144"/>
      <c r="AI19" s="144"/>
      <c r="AJ19" s="144"/>
      <c r="AK19" s="144"/>
      <c r="AL19" s="144"/>
      <c r="AM19" s="144"/>
      <c r="AN19" s="144"/>
      <c r="AO19" s="144"/>
      <c r="AP19" s="144"/>
      <c r="AQ19" s="144"/>
      <c r="AR19" s="145"/>
    </row>
    <row r="20" spans="1:44" ht="11.25" customHeight="1" x14ac:dyDescent="0.2">
      <c r="A20" s="152"/>
      <c r="B20" s="152"/>
      <c r="C20" s="152"/>
      <c r="D20" s="152"/>
      <c r="E20" s="152"/>
      <c r="F20" s="152"/>
      <c r="G20" s="152"/>
      <c r="H20" s="152"/>
      <c r="I20" s="152"/>
      <c r="J20" s="152"/>
      <c r="K20" s="152"/>
      <c r="L20" s="152"/>
      <c r="M20" s="152"/>
      <c r="N20" s="152"/>
      <c r="O20" s="152"/>
      <c r="P20" s="152"/>
      <c r="Q20" s="152"/>
      <c r="R20" s="152"/>
      <c r="S20" s="152"/>
      <c r="T20" s="152"/>
      <c r="U20" s="152"/>
      <c r="V20" s="152"/>
      <c r="W20" s="152"/>
      <c r="X20" s="152"/>
    </row>
    <row r="23" spans="1:44" ht="11.25" customHeight="1" x14ac:dyDescent="0.2">
      <c r="A23" s="152" t="s">
        <v>304</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row>
    <row r="24" spans="1:44" ht="11.25" customHeight="1" x14ac:dyDescent="0.2">
      <c r="A24" s="152"/>
      <c r="B24" s="152"/>
      <c r="C24" s="152"/>
      <c r="D24" s="152"/>
      <c r="E24" s="152"/>
      <c r="F24" s="152"/>
      <c r="G24" s="152"/>
      <c r="H24" s="152"/>
      <c r="I24" s="152"/>
      <c r="J24" s="152"/>
      <c r="K24" s="152"/>
      <c r="L24" s="152"/>
      <c r="M24" s="152"/>
      <c r="N24" s="152"/>
      <c r="O24" s="152"/>
      <c r="P24" s="152"/>
      <c r="Q24" s="152"/>
      <c r="R24" s="152"/>
      <c r="S24" s="152"/>
      <c r="T24" s="152"/>
      <c r="U24" s="152"/>
      <c r="V24" s="152"/>
      <c r="W24" s="152"/>
      <c r="X24" s="152"/>
    </row>
    <row r="25" spans="1:44" ht="11.25" customHeight="1" x14ac:dyDescent="0.2">
      <c r="A25" s="152"/>
      <c r="B25" s="152"/>
      <c r="C25" s="152"/>
      <c r="D25" s="152"/>
      <c r="E25" s="152"/>
      <c r="F25" s="152"/>
      <c r="G25" s="152"/>
      <c r="H25" s="152"/>
      <c r="I25" s="152"/>
      <c r="J25" s="152"/>
      <c r="K25" s="152"/>
      <c r="L25" s="152"/>
      <c r="M25" s="152"/>
      <c r="N25" s="152"/>
      <c r="O25" s="152"/>
      <c r="P25" s="152"/>
      <c r="Q25" s="152"/>
      <c r="R25" s="152"/>
      <c r="S25" s="152"/>
      <c r="T25" s="152"/>
      <c r="U25" s="152"/>
      <c r="V25" s="152"/>
      <c r="W25" s="152"/>
      <c r="X25" s="152"/>
    </row>
    <row r="26" spans="1:44" ht="11.25" customHeight="1" x14ac:dyDescent="0.2">
      <c r="A26" s="156" t="s">
        <v>7</v>
      </c>
      <c r="B26" s="156"/>
      <c r="C26" s="156"/>
      <c r="D26" s="156"/>
      <c r="E26" s="156"/>
      <c r="F26" s="156"/>
      <c r="G26" s="32"/>
      <c r="H26" s="32"/>
      <c r="I26" s="32"/>
      <c r="J26" s="32"/>
      <c r="K26" s="32"/>
      <c r="L26" s="32"/>
      <c r="M26" s="32"/>
      <c r="N26" s="32"/>
      <c r="O26" s="32"/>
      <c r="P26" s="32"/>
      <c r="Q26" s="32"/>
      <c r="R26" s="32"/>
      <c r="S26" s="32"/>
      <c r="T26" s="32"/>
      <c r="U26" s="32"/>
      <c r="V26" s="32"/>
      <c r="W26" s="32"/>
      <c r="X26" s="32"/>
    </row>
    <row r="29" spans="1:44" ht="11.25" customHeight="1" x14ac:dyDescent="0.2">
      <c r="AD29" s="146" t="s">
        <v>175</v>
      </c>
      <c r="AE29" s="146"/>
      <c r="AF29" s="146"/>
      <c r="AG29" s="146"/>
      <c r="AH29" s="146"/>
      <c r="AI29" s="146"/>
      <c r="AJ29" s="146"/>
      <c r="AK29" s="146"/>
      <c r="AL29" s="147"/>
      <c r="AM29" s="147"/>
      <c r="AN29" s="147"/>
      <c r="AO29" s="147"/>
      <c r="AP29" s="147"/>
    </row>
    <row r="32" spans="1:44" ht="11.25" customHeight="1" x14ac:dyDescent="0.2">
      <c r="A32" s="151" t="s">
        <v>8</v>
      </c>
      <c r="B32" s="151"/>
      <c r="C32" s="151"/>
      <c r="D32" s="151"/>
      <c r="E32" s="151"/>
      <c r="F32" s="157"/>
      <c r="G32" s="157"/>
      <c r="H32" s="157"/>
      <c r="I32" s="157"/>
      <c r="J32" s="157"/>
      <c r="K32" s="157"/>
      <c r="L32" s="157"/>
      <c r="M32" s="157"/>
    </row>
    <row r="33" spans="1:49" ht="11.25" customHeight="1" x14ac:dyDescent="0.2">
      <c r="A33" s="140"/>
      <c r="B33" s="140"/>
      <c r="C33" s="140"/>
      <c r="D33" s="140"/>
      <c r="E33" s="140"/>
      <c r="F33" s="140"/>
      <c r="G33" s="140"/>
      <c r="H33" s="140"/>
      <c r="I33" s="140"/>
      <c r="J33" s="140"/>
      <c r="K33" s="140"/>
      <c r="L33" s="140"/>
      <c r="M33" s="140"/>
    </row>
    <row r="36" spans="1:49" ht="11.25" customHeight="1" x14ac:dyDescent="0.2">
      <c r="A36" s="141" t="s">
        <v>9</v>
      </c>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60">
        <f>AE5</f>
        <v>2025</v>
      </c>
      <c r="AD36" s="160"/>
      <c r="AE36" s="160"/>
    </row>
    <row r="39" spans="1:49" ht="11.25" customHeight="1" x14ac:dyDescent="0.2">
      <c r="A39" s="150" t="s">
        <v>10</v>
      </c>
      <c r="B39" s="150"/>
      <c r="C39" s="150"/>
      <c r="D39" s="150"/>
      <c r="U39" s="34"/>
      <c r="W39" s="161" t="s">
        <v>18</v>
      </c>
      <c r="X39" s="161"/>
      <c r="Y39" s="161"/>
      <c r="Z39" s="161"/>
      <c r="AE39" s="126"/>
      <c r="AG39" s="104"/>
      <c r="AH39" s="125"/>
      <c r="AI39" s="125"/>
      <c r="AJ39" s="104"/>
      <c r="AK39" s="125"/>
      <c r="AL39" s="125"/>
      <c r="AM39" s="125"/>
      <c r="AN39" s="125"/>
      <c r="AO39" s="127"/>
      <c r="AP39" s="125"/>
      <c r="AQ39" s="34"/>
      <c r="AS39" s="161" t="s">
        <v>19</v>
      </c>
      <c r="AT39" s="161"/>
      <c r="AU39" s="125"/>
      <c r="AV39" s="125"/>
    </row>
    <row r="40" spans="1:49" ht="11.25" customHeight="1" x14ac:dyDescent="0.2">
      <c r="U40" s="34"/>
      <c r="V40" s="125"/>
      <c r="W40" s="146" t="s">
        <v>176</v>
      </c>
      <c r="X40" s="146"/>
      <c r="Y40" s="146"/>
      <c r="Z40" s="162" t="s">
        <v>296</v>
      </c>
      <c r="AA40" s="162"/>
      <c r="AB40" s="162"/>
      <c r="AC40" s="147"/>
      <c r="AD40" s="147"/>
      <c r="AE40" s="147"/>
      <c r="AF40" s="147"/>
      <c r="AG40" s="147"/>
      <c r="AH40" s="128" t="s">
        <v>53</v>
      </c>
      <c r="AI40" s="125"/>
      <c r="AJ40" s="104"/>
      <c r="AK40" s="125"/>
      <c r="AL40" s="125"/>
      <c r="AM40" s="125"/>
      <c r="AO40" s="127"/>
      <c r="AP40" s="125"/>
      <c r="AQ40" s="34"/>
      <c r="AR40" s="125"/>
      <c r="AS40" s="161" t="s">
        <v>177</v>
      </c>
      <c r="AT40" s="161"/>
      <c r="AU40" s="161"/>
      <c r="AV40" s="125"/>
    </row>
    <row r="41" spans="1:49" ht="11.25" customHeight="1" x14ac:dyDescent="0.2">
      <c r="U41" s="25"/>
      <c r="W41" s="162" t="s">
        <v>297</v>
      </c>
      <c r="X41" s="162"/>
      <c r="Y41" s="162"/>
      <c r="Z41" s="162"/>
      <c r="AA41" s="162"/>
      <c r="AB41" s="162"/>
      <c r="AC41" s="162"/>
      <c r="AD41" s="162"/>
      <c r="AE41" s="162"/>
      <c r="AF41" s="162"/>
      <c r="AG41" s="162"/>
      <c r="AH41" s="162" t="s">
        <v>296</v>
      </c>
      <c r="AI41" s="162"/>
      <c r="AJ41" s="162"/>
      <c r="AK41" s="147"/>
      <c r="AL41" s="147"/>
      <c r="AM41" s="147"/>
      <c r="AN41" s="147"/>
      <c r="AO41" s="147"/>
      <c r="AP41" s="128" t="s">
        <v>53</v>
      </c>
      <c r="AQ41" s="34"/>
      <c r="AR41" s="125"/>
      <c r="AS41" s="162" t="s">
        <v>20</v>
      </c>
      <c r="AT41" s="161"/>
      <c r="AU41" s="161"/>
    </row>
    <row r="43" spans="1:49" ht="11.25" customHeight="1" x14ac:dyDescent="0.2">
      <c r="A43" s="150" t="s">
        <v>11</v>
      </c>
      <c r="B43" s="150"/>
      <c r="C43" s="150"/>
      <c r="D43" s="150"/>
      <c r="U43" s="14" t="s">
        <v>13</v>
      </c>
      <c r="X43" s="158"/>
      <c r="Y43" s="159"/>
      <c r="Z43" s="159"/>
      <c r="AA43" s="159"/>
      <c r="AB43" s="159"/>
      <c r="AC43" s="159"/>
      <c r="AE43" s="104" t="s">
        <v>286</v>
      </c>
      <c r="AH43" s="158"/>
      <c r="AI43" s="159"/>
      <c r="AJ43" s="159"/>
      <c r="AK43" s="159"/>
      <c r="AL43" s="159"/>
      <c r="AM43" s="159"/>
      <c r="AO43" s="14" t="s">
        <v>178</v>
      </c>
      <c r="AR43" s="158"/>
      <c r="AS43" s="159"/>
      <c r="AT43" s="159"/>
      <c r="AU43" s="159"/>
      <c r="AV43" s="159"/>
      <c r="AW43" s="159"/>
    </row>
    <row r="45" spans="1:49" ht="11.25" customHeight="1" x14ac:dyDescent="0.2">
      <c r="A45" s="150" t="s">
        <v>12</v>
      </c>
      <c r="B45" s="150"/>
      <c r="C45" s="150"/>
      <c r="U45" s="158"/>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row>
    <row r="47" spans="1:49" ht="11.25" customHeight="1" x14ac:dyDescent="0.2">
      <c r="A47" s="150" t="s">
        <v>258</v>
      </c>
      <c r="B47" s="150"/>
      <c r="C47" s="150"/>
      <c r="D47" s="150"/>
      <c r="E47" s="6"/>
      <c r="F47" s="6"/>
      <c r="G47" s="6"/>
      <c r="H47" s="6"/>
      <c r="I47" s="6"/>
      <c r="J47" s="6"/>
      <c r="K47" s="6"/>
      <c r="U47" s="158"/>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row>
    <row r="49" spans="1:49" ht="11.25" customHeight="1" x14ac:dyDescent="0.2">
      <c r="A49" s="150" t="s">
        <v>259</v>
      </c>
      <c r="B49" s="150"/>
      <c r="C49" s="150"/>
      <c r="D49" s="150"/>
      <c r="E49" s="150"/>
      <c r="F49" s="150"/>
      <c r="G49" s="150"/>
      <c r="H49" s="150"/>
      <c r="I49" s="150"/>
      <c r="J49" s="150"/>
      <c r="K49" s="150"/>
      <c r="U49" s="158"/>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9"/>
      <c r="AR49" s="159"/>
      <c r="AS49" s="159"/>
      <c r="AT49" s="159"/>
      <c r="AU49" s="159"/>
      <c r="AV49" s="159"/>
      <c r="AW49" s="159"/>
    </row>
    <row r="51" spans="1:49" ht="11.25" customHeight="1" x14ac:dyDescent="0.2">
      <c r="A51" s="150" t="s">
        <v>60</v>
      </c>
      <c r="B51" s="150"/>
      <c r="C51" s="150"/>
      <c r="D51" s="150"/>
      <c r="E51" s="150"/>
      <c r="F51" s="150"/>
      <c r="G51" s="150"/>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c r="AT51" s="159"/>
      <c r="AU51" s="159"/>
      <c r="AV51" s="159"/>
      <c r="AW51" s="159"/>
    </row>
    <row r="55" spans="1:49" ht="11.25" customHeight="1" x14ac:dyDescent="0.2">
      <c r="A55" s="165" t="s">
        <v>179</v>
      </c>
      <c r="B55" s="165"/>
      <c r="C55" s="165"/>
      <c r="D55" s="165"/>
      <c r="E55" s="165"/>
      <c r="F55" s="165"/>
      <c r="G55" s="165"/>
      <c r="H55" s="165"/>
      <c r="I55" s="165"/>
      <c r="J55" s="165"/>
      <c r="K55" s="165"/>
      <c r="L55" s="165"/>
      <c r="M55" s="165"/>
      <c r="N55" s="165"/>
      <c r="O55" s="165"/>
      <c r="P55" s="165"/>
      <c r="Q55" s="165"/>
      <c r="R55" s="165"/>
      <c r="U55" s="150" t="s">
        <v>14</v>
      </c>
      <c r="V55" s="150"/>
      <c r="W55" s="150"/>
      <c r="Y55" s="158"/>
      <c r="Z55" s="158"/>
      <c r="AA55" s="158"/>
      <c r="AB55" s="158"/>
      <c r="AC55" s="158"/>
      <c r="AD55" s="158"/>
      <c r="AE55" s="158"/>
      <c r="AF55" s="158"/>
      <c r="AG55" s="158"/>
      <c r="AK55" s="6" t="s">
        <v>17</v>
      </c>
      <c r="AL55" s="6"/>
      <c r="AM55" s="6"/>
      <c r="AN55" s="6"/>
      <c r="AO55" s="6"/>
      <c r="AP55" s="6"/>
      <c r="AQ55" s="6"/>
      <c r="AR55" s="28">
        <f>IF(AS55&lt;&gt;"",1,0)</f>
        <v>0</v>
      </c>
      <c r="AS55" s="147"/>
      <c r="AT55" s="147"/>
      <c r="AU55" s="147"/>
      <c r="AV55" s="147"/>
      <c r="AW55" s="147"/>
    </row>
    <row r="56" spans="1:49" ht="11.25" customHeight="1" x14ac:dyDescent="0.2">
      <c r="A56" s="165"/>
      <c r="B56" s="165"/>
      <c r="C56" s="165"/>
      <c r="D56" s="165"/>
      <c r="E56" s="165"/>
      <c r="F56" s="165"/>
      <c r="G56" s="165"/>
      <c r="H56" s="165"/>
      <c r="I56" s="165"/>
      <c r="J56" s="165"/>
      <c r="K56" s="165"/>
      <c r="L56" s="165"/>
      <c r="M56" s="165"/>
      <c r="N56" s="165"/>
      <c r="O56" s="165"/>
      <c r="P56" s="165"/>
      <c r="Q56" s="165"/>
      <c r="R56" s="165"/>
      <c r="U56" s="150" t="s">
        <v>14</v>
      </c>
      <c r="V56" s="150"/>
      <c r="W56" s="150"/>
      <c r="Y56" s="163"/>
      <c r="Z56" s="163"/>
      <c r="AA56" s="163"/>
      <c r="AB56" s="163"/>
      <c r="AC56" s="163"/>
      <c r="AD56" s="163"/>
      <c r="AE56" s="163"/>
      <c r="AF56" s="163"/>
      <c r="AG56" s="163"/>
      <c r="AK56" s="6" t="s">
        <v>17</v>
      </c>
      <c r="AL56" s="6"/>
      <c r="AM56" s="6"/>
      <c r="AN56" s="6"/>
      <c r="AO56" s="6"/>
      <c r="AP56" s="6"/>
      <c r="AQ56" s="6"/>
      <c r="AR56" s="28">
        <f>IF(AS56&lt;&gt;"",1,0)</f>
        <v>0</v>
      </c>
      <c r="AS56" s="166"/>
      <c r="AT56" s="166"/>
      <c r="AU56" s="166"/>
      <c r="AV56" s="166"/>
      <c r="AW56" s="166"/>
    </row>
    <row r="57" spans="1:49" ht="11.25" customHeight="1" x14ac:dyDescent="0.2">
      <c r="A57" s="165"/>
      <c r="B57" s="165"/>
      <c r="C57" s="165"/>
      <c r="D57" s="165"/>
      <c r="E57" s="165"/>
      <c r="F57" s="165"/>
      <c r="G57" s="165"/>
      <c r="H57" s="165"/>
      <c r="I57" s="165"/>
      <c r="J57" s="165"/>
      <c r="K57" s="165"/>
      <c r="L57" s="165"/>
      <c r="M57" s="165"/>
      <c r="N57" s="165"/>
      <c r="O57" s="165"/>
      <c r="P57" s="165"/>
      <c r="Q57" s="165"/>
      <c r="R57" s="165"/>
      <c r="U57" s="150" t="s">
        <v>14</v>
      </c>
      <c r="V57" s="150"/>
      <c r="W57" s="150"/>
      <c r="Y57" s="163"/>
      <c r="Z57" s="163"/>
      <c r="AA57" s="163"/>
      <c r="AB57" s="163"/>
      <c r="AC57" s="163"/>
      <c r="AD57" s="163"/>
      <c r="AE57" s="163"/>
      <c r="AF57" s="163"/>
      <c r="AG57" s="163"/>
      <c r="AK57" s="6" t="s">
        <v>17</v>
      </c>
      <c r="AL57" s="6"/>
      <c r="AM57" s="6"/>
      <c r="AN57" s="6"/>
      <c r="AO57" s="6"/>
      <c r="AP57" s="6"/>
      <c r="AQ57" s="6"/>
      <c r="AR57" s="28">
        <f>IF(AS57&lt;&gt;"",1,0)</f>
        <v>0</v>
      </c>
      <c r="AS57" s="166"/>
      <c r="AT57" s="166"/>
      <c r="AU57" s="166"/>
      <c r="AV57" s="166"/>
      <c r="AW57" s="166"/>
    </row>
    <row r="58" spans="1:49" ht="11.25" customHeight="1" x14ac:dyDescent="0.2">
      <c r="A58" s="165"/>
      <c r="B58" s="165"/>
      <c r="C58" s="165"/>
      <c r="D58" s="165"/>
      <c r="E58" s="165"/>
      <c r="F58" s="165"/>
      <c r="G58" s="165"/>
      <c r="H58" s="165"/>
      <c r="I58" s="165"/>
      <c r="J58" s="165"/>
      <c r="K58" s="165"/>
      <c r="L58" s="165"/>
      <c r="M58" s="165"/>
      <c r="N58" s="165"/>
      <c r="O58" s="165"/>
      <c r="P58" s="165"/>
      <c r="Q58" s="165"/>
      <c r="R58" s="165"/>
      <c r="U58" s="150" t="s">
        <v>14</v>
      </c>
      <c r="V58" s="150"/>
      <c r="W58" s="150"/>
      <c r="Y58" s="163"/>
      <c r="Z58" s="163"/>
      <c r="AA58" s="163"/>
      <c r="AB58" s="163"/>
      <c r="AC58" s="163"/>
      <c r="AD58" s="163"/>
      <c r="AE58" s="163"/>
      <c r="AF58" s="163"/>
      <c r="AG58" s="163"/>
      <c r="AK58" s="6" t="s">
        <v>17</v>
      </c>
      <c r="AL58" s="6"/>
      <c r="AM58" s="6"/>
      <c r="AN58" s="6"/>
      <c r="AO58" s="6"/>
      <c r="AP58" s="6"/>
      <c r="AQ58" s="6"/>
      <c r="AR58" s="28">
        <f>IF(AS58&lt;&gt;"",1,0)</f>
        <v>0</v>
      </c>
      <c r="AS58" s="166"/>
      <c r="AT58" s="166"/>
      <c r="AU58" s="166"/>
      <c r="AV58" s="166"/>
      <c r="AW58" s="166"/>
    </row>
    <row r="59" spans="1:49" ht="11.25" customHeight="1" x14ac:dyDescent="0.2">
      <c r="AR59" s="28">
        <f>SUM(AR55:AR58)</f>
        <v>0</v>
      </c>
    </row>
    <row r="61" spans="1:49" ht="11.25" customHeight="1" x14ac:dyDescent="0.2">
      <c r="A61" s="167" t="s">
        <v>305</v>
      </c>
      <c r="B61" s="167"/>
      <c r="C61" s="167"/>
      <c r="D61" s="167"/>
      <c r="E61" s="167"/>
      <c r="F61" s="167"/>
      <c r="G61" s="167"/>
      <c r="H61" s="167"/>
      <c r="I61" s="167"/>
      <c r="J61" s="167"/>
      <c r="K61" s="167"/>
      <c r="L61" s="167"/>
      <c r="M61" s="167"/>
      <c r="N61" s="167"/>
      <c r="O61" s="167"/>
      <c r="P61" s="167"/>
      <c r="Q61" s="167"/>
      <c r="R61" s="167"/>
      <c r="U61" s="150" t="s">
        <v>15</v>
      </c>
      <c r="V61" s="150"/>
      <c r="W61" s="150"/>
      <c r="Y61" s="158"/>
      <c r="Z61" s="158"/>
      <c r="AA61" s="158"/>
      <c r="AB61" s="158"/>
      <c r="AC61" s="158"/>
      <c r="AD61" s="158"/>
      <c r="AE61" s="158"/>
      <c r="AF61" s="158"/>
      <c r="AG61" s="158"/>
      <c r="AJ61" s="146" t="s">
        <v>14</v>
      </c>
      <c r="AK61" s="146"/>
      <c r="AL61" s="146"/>
      <c r="AN61" s="28">
        <f>IF(AO61&lt;&gt;"",1,0)</f>
        <v>0</v>
      </c>
      <c r="AO61" s="158"/>
      <c r="AP61" s="158"/>
      <c r="AQ61" s="158"/>
      <c r="AR61" s="158"/>
      <c r="AS61" s="158"/>
      <c r="AT61" s="158"/>
      <c r="AU61" s="158"/>
      <c r="AV61" s="158"/>
      <c r="AW61" s="158"/>
    </row>
    <row r="62" spans="1:49" ht="11.25" customHeight="1" x14ac:dyDescent="0.2">
      <c r="A62" s="167"/>
      <c r="B62" s="167"/>
      <c r="C62" s="167"/>
      <c r="D62" s="167"/>
      <c r="E62" s="167"/>
      <c r="F62" s="167"/>
      <c r="G62" s="167"/>
      <c r="H62" s="167"/>
      <c r="I62" s="167"/>
      <c r="J62" s="167"/>
      <c r="K62" s="167"/>
      <c r="L62" s="167"/>
      <c r="M62" s="167"/>
      <c r="N62" s="167"/>
      <c r="O62" s="167"/>
      <c r="P62" s="167"/>
      <c r="Q62" s="167"/>
      <c r="R62" s="167"/>
      <c r="U62" s="150" t="s">
        <v>16</v>
      </c>
      <c r="V62" s="150"/>
      <c r="W62" s="150"/>
      <c r="Y62" s="158"/>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row>
    <row r="63" spans="1:49" ht="11.25" customHeight="1" x14ac:dyDescent="0.2">
      <c r="A63" s="167"/>
      <c r="B63" s="167"/>
      <c r="C63" s="167"/>
      <c r="D63" s="167"/>
      <c r="E63" s="167"/>
      <c r="F63" s="167"/>
      <c r="G63" s="167"/>
      <c r="H63" s="167"/>
      <c r="I63" s="167"/>
      <c r="J63" s="167"/>
      <c r="K63" s="167"/>
      <c r="L63" s="167"/>
      <c r="M63" s="167"/>
      <c r="N63" s="167"/>
      <c r="O63" s="167"/>
      <c r="P63" s="167"/>
      <c r="Q63" s="167"/>
      <c r="R63" s="167"/>
      <c r="U63" s="6"/>
      <c r="Y63" s="163"/>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row>
    <row r="64" spans="1:49" ht="11.25" customHeight="1" x14ac:dyDescent="0.2">
      <c r="A64" s="167"/>
      <c r="B64" s="167"/>
      <c r="C64" s="167"/>
      <c r="D64" s="167"/>
      <c r="E64" s="167"/>
      <c r="F64" s="167"/>
      <c r="G64" s="167"/>
      <c r="H64" s="167"/>
      <c r="I64" s="167"/>
      <c r="J64" s="167"/>
      <c r="K64" s="167"/>
      <c r="L64" s="167"/>
      <c r="M64" s="167"/>
      <c r="N64" s="167"/>
      <c r="O64" s="167"/>
      <c r="P64" s="167"/>
      <c r="Q64" s="167"/>
      <c r="R64" s="167"/>
      <c r="U64" s="6"/>
    </row>
    <row r="65" spans="1:49" ht="11.25" customHeight="1" x14ac:dyDescent="0.2">
      <c r="A65" s="167"/>
      <c r="B65" s="167"/>
      <c r="C65" s="167"/>
      <c r="D65" s="167"/>
      <c r="E65" s="167"/>
      <c r="F65" s="167"/>
      <c r="G65" s="167"/>
      <c r="H65" s="167"/>
      <c r="I65" s="167"/>
      <c r="J65" s="167"/>
      <c r="K65" s="167"/>
      <c r="L65" s="167"/>
      <c r="M65" s="167"/>
      <c r="N65" s="167"/>
      <c r="O65" s="167"/>
      <c r="P65" s="167"/>
      <c r="Q65" s="167"/>
      <c r="R65" s="167"/>
      <c r="U65" s="150" t="s">
        <v>15</v>
      </c>
      <c r="V65" s="150"/>
      <c r="W65" s="150"/>
      <c r="Y65" s="158"/>
      <c r="Z65" s="158"/>
      <c r="AA65" s="158"/>
      <c r="AB65" s="158"/>
      <c r="AC65" s="158"/>
      <c r="AD65" s="158"/>
      <c r="AE65" s="158"/>
      <c r="AF65" s="158"/>
      <c r="AG65" s="158"/>
      <c r="AJ65" s="146" t="s">
        <v>14</v>
      </c>
      <c r="AK65" s="146"/>
      <c r="AL65" s="146"/>
      <c r="AN65" s="28">
        <f>IF(AO65&lt;&gt;"",1,0)</f>
        <v>0</v>
      </c>
      <c r="AO65" s="158"/>
      <c r="AP65" s="158"/>
      <c r="AQ65" s="158"/>
      <c r="AR65" s="158"/>
      <c r="AS65" s="158"/>
      <c r="AT65" s="158"/>
      <c r="AU65" s="158"/>
      <c r="AV65" s="158"/>
      <c r="AW65" s="158"/>
    </row>
    <row r="66" spans="1:49" ht="11.25" customHeight="1" x14ac:dyDescent="0.2">
      <c r="A66" s="146"/>
      <c r="B66" s="146"/>
      <c r="C66" s="146"/>
      <c r="D66" s="146"/>
      <c r="E66" s="191"/>
      <c r="F66" s="191"/>
      <c r="G66" s="191"/>
      <c r="H66" s="146"/>
      <c r="I66" s="146"/>
      <c r="J66" s="146"/>
      <c r="K66" s="146"/>
      <c r="L66" s="146"/>
      <c r="M66" s="146"/>
      <c r="N66" s="146"/>
      <c r="O66" s="146"/>
      <c r="U66" s="150" t="s">
        <v>16</v>
      </c>
      <c r="V66" s="150"/>
      <c r="W66" s="150"/>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row>
    <row r="67" spans="1:49" ht="11.25" customHeight="1" x14ac:dyDescent="0.2">
      <c r="U67" s="6"/>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row>
    <row r="69" spans="1:49" ht="11.25" customHeight="1" x14ac:dyDescent="0.2">
      <c r="A69" s="184" t="s">
        <v>306</v>
      </c>
      <c r="B69" s="185"/>
      <c r="C69" s="185"/>
      <c r="D69" s="185"/>
      <c r="E69" s="185"/>
      <c r="F69" s="185"/>
      <c r="G69" s="185"/>
      <c r="H69" s="185"/>
      <c r="I69" s="185"/>
      <c r="J69" s="185"/>
      <c r="K69" s="185"/>
      <c r="L69" s="185"/>
      <c r="M69" s="185"/>
      <c r="N69" s="185"/>
      <c r="O69" s="185"/>
      <c r="P69" s="185"/>
      <c r="Q69" s="185"/>
      <c r="R69" s="185"/>
    </row>
    <row r="70" spans="1:49" ht="11.25" customHeight="1" x14ac:dyDescent="0.2">
      <c r="A70" s="185"/>
      <c r="B70" s="185"/>
      <c r="C70" s="185"/>
      <c r="D70" s="185"/>
      <c r="E70" s="185"/>
      <c r="F70" s="185"/>
      <c r="G70" s="185"/>
      <c r="H70" s="185"/>
      <c r="I70" s="185"/>
      <c r="J70" s="185"/>
      <c r="K70" s="185"/>
      <c r="L70" s="185"/>
      <c r="M70" s="185"/>
      <c r="N70" s="185"/>
      <c r="O70" s="185"/>
      <c r="P70" s="185"/>
      <c r="Q70" s="185"/>
      <c r="R70" s="185"/>
      <c r="U70" s="34"/>
      <c r="W70" s="14" t="s">
        <v>21</v>
      </c>
      <c r="AE70" s="34"/>
      <c r="AG70" s="14" t="s">
        <v>22</v>
      </c>
    </row>
    <row r="72" spans="1:49" ht="11.25" customHeight="1" x14ac:dyDescent="0.2">
      <c r="U72" s="14" t="s">
        <v>180</v>
      </c>
      <c r="Y72" s="186"/>
      <c r="Z72" s="166"/>
      <c r="AA72" s="166"/>
      <c r="AB72" s="166"/>
      <c r="AC72" s="187"/>
      <c r="AF72" s="14" t="s">
        <v>23</v>
      </c>
      <c r="AI72" s="186"/>
      <c r="AJ72" s="166"/>
      <c r="AK72" s="166"/>
      <c r="AL72" s="166"/>
      <c r="AM72" s="187"/>
      <c r="AP72" s="14" t="s">
        <v>24</v>
      </c>
      <c r="AT72" s="188"/>
      <c r="AU72" s="189"/>
      <c r="AV72" s="189"/>
      <c r="AW72" s="190"/>
    </row>
    <row r="75" spans="1:49" x14ac:dyDescent="0.2"/>
    <row r="76" spans="1:49" hidden="1" x14ac:dyDescent="0.2">
      <c r="C76" s="14" t="s">
        <v>221</v>
      </c>
      <c r="R76" s="14" t="s">
        <v>222</v>
      </c>
    </row>
    <row r="77" spans="1:49" hidden="1" x14ac:dyDescent="0.2">
      <c r="C77" s="14" t="str">
        <f>IF(AND(AE39="",U41="",AE41="",AO41=""),"x","")</f>
        <v>x</v>
      </c>
      <c r="D77" s="14" t="str">
        <f>IF(AND(U39="",U41="",AE41="",AO41=""),"x","")</f>
        <v>x</v>
      </c>
      <c r="R77" s="14" t="str">
        <f>IF(AE70="","x","")</f>
        <v>x</v>
      </c>
      <c r="S77" s="14" t="str">
        <f>IF(U70="","x","")</f>
        <v>x</v>
      </c>
    </row>
    <row r="78" spans="1:49" hidden="1" x14ac:dyDescent="0.2">
      <c r="C78" s="14" t="str">
        <f>IF(AND(AE39="",U39="",AE41="",AO41=""),"x","")</f>
        <v>x</v>
      </c>
      <c r="D78" s="14" t="str">
        <f>IF(AND(AE39="",U41="",U39="",AO41=""),"x","")</f>
        <v>x</v>
      </c>
      <c r="E78" s="14" t="str">
        <f>IF(AND(AE39="",U41="",AE41="",U39=""),"x","")</f>
        <v>x</v>
      </c>
    </row>
    <row r="79" spans="1:49" hidden="1" x14ac:dyDescent="0.2">
      <c r="J79" s="33" t="s">
        <v>256</v>
      </c>
      <c r="AG79" s="33" t="s">
        <v>287</v>
      </c>
    </row>
    <row r="80" spans="1:49" hidden="1" x14ac:dyDescent="0.2">
      <c r="B80" s="146" t="s">
        <v>212</v>
      </c>
      <c r="C80" s="146"/>
      <c r="D80" s="146"/>
      <c r="E80" s="146"/>
      <c r="F80" s="146"/>
      <c r="G80" s="146"/>
      <c r="H80" s="146"/>
      <c r="J80" s="173">
        <v>2020</v>
      </c>
      <c r="K80" s="174"/>
      <c r="L80" s="175"/>
      <c r="M80" s="173">
        <v>2021</v>
      </c>
      <c r="N80" s="174"/>
      <c r="O80" s="175"/>
      <c r="P80" s="173">
        <v>2022</v>
      </c>
      <c r="Q80" s="174"/>
      <c r="R80" s="175"/>
      <c r="S80" s="180">
        <v>2023</v>
      </c>
      <c r="T80" s="181"/>
      <c r="U80" s="182"/>
      <c r="V80" s="183">
        <v>2024</v>
      </c>
      <c r="W80" s="183"/>
      <c r="X80" s="183"/>
      <c r="Y80" s="183">
        <v>2025</v>
      </c>
      <c r="Z80" s="183"/>
      <c r="AA80" s="183"/>
      <c r="AB80" s="146" t="s">
        <v>211</v>
      </c>
      <c r="AC80" s="146"/>
      <c r="AD80" s="146"/>
    </row>
    <row r="81" spans="2:30" hidden="1" x14ac:dyDescent="0.2">
      <c r="B81" s="176" t="s">
        <v>236</v>
      </c>
      <c r="C81" s="176"/>
      <c r="D81" s="176"/>
      <c r="E81" s="176"/>
      <c r="F81" s="176"/>
      <c r="G81" s="176"/>
      <c r="H81" s="176"/>
      <c r="J81" s="177">
        <v>43831</v>
      </c>
      <c r="K81" s="178"/>
      <c r="L81" s="179"/>
      <c r="M81" s="177">
        <v>44197</v>
      </c>
      <c r="N81" s="178"/>
      <c r="O81" s="179"/>
      <c r="P81" s="170">
        <v>44562</v>
      </c>
      <c r="Q81" s="171"/>
      <c r="R81" s="172"/>
      <c r="S81" s="169">
        <v>44927</v>
      </c>
      <c r="T81" s="169"/>
      <c r="U81" s="169"/>
      <c r="V81" s="169">
        <v>45292</v>
      </c>
      <c r="W81" s="169"/>
      <c r="X81" s="169"/>
      <c r="Y81" s="169">
        <v>45658</v>
      </c>
      <c r="Z81" s="169"/>
      <c r="AA81" s="169"/>
      <c r="AB81" s="168">
        <f>IF($AE$5=$J$80,J81,IF($AE$5=$M$80,M81,IF($AE$5=$P$80,P81,IF($AE$5=$S$80,S81,IF($AE$5=$V$80,V81,IF($AE$5=$Y$80,Y81,""))))))</f>
        <v>45658</v>
      </c>
      <c r="AC81" s="168"/>
      <c r="AD81" s="168"/>
    </row>
    <row r="82" spans="2:30" hidden="1" x14ac:dyDescent="0.2">
      <c r="B82" s="27"/>
      <c r="C82" s="27"/>
      <c r="D82" s="27"/>
      <c r="E82" s="27"/>
      <c r="F82" s="27"/>
      <c r="G82" s="27"/>
      <c r="H82" s="27"/>
      <c r="J82" s="177">
        <v>44196</v>
      </c>
      <c r="K82" s="178"/>
      <c r="L82" s="179"/>
      <c r="M82" s="177">
        <v>44561</v>
      </c>
      <c r="N82" s="178"/>
      <c r="O82" s="179"/>
      <c r="P82" s="170">
        <v>44926</v>
      </c>
      <c r="Q82" s="171"/>
      <c r="R82" s="172"/>
      <c r="S82" s="169">
        <v>45291</v>
      </c>
      <c r="T82" s="169"/>
      <c r="U82" s="169"/>
      <c r="V82" s="169">
        <v>45657</v>
      </c>
      <c r="W82" s="169"/>
      <c r="X82" s="169"/>
      <c r="Y82" s="169">
        <v>46022</v>
      </c>
      <c r="Z82" s="169"/>
      <c r="AA82" s="169"/>
      <c r="AB82" s="168">
        <f>IF($AE$5=$J$80,J82,IF($AE$5=$M$80,M82,IF($AE$5=$P$80,P82,IF($AE$5=$S$80,S82,IF($AE$5=$V$80,V82,IF($AE$5=$Y$80,Y82,""))))))</f>
        <v>46022</v>
      </c>
      <c r="AC82" s="168"/>
      <c r="AD82" s="168"/>
    </row>
    <row r="83" spans="2:30" hidden="1" x14ac:dyDescent="0.2">
      <c r="B83" s="27"/>
      <c r="C83" s="27"/>
      <c r="D83" s="27"/>
      <c r="E83" s="27"/>
      <c r="F83" s="27"/>
      <c r="G83" s="27"/>
      <c r="H83" s="27"/>
      <c r="J83" s="29"/>
      <c r="K83" s="29"/>
      <c r="L83" s="29"/>
      <c r="M83" s="29"/>
      <c r="N83" s="29"/>
      <c r="O83" s="29"/>
      <c r="P83" s="29"/>
      <c r="Q83" s="29"/>
      <c r="R83" s="29"/>
      <c r="S83" s="29"/>
      <c r="T83" s="29"/>
      <c r="U83" s="29"/>
      <c r="V83" s="29"/>
      <c r="W83" s="29"/>
      <c r="X83" s="29"/>
      <c r="Y83" s="29"/>
      <c r="Z83" s="29"/>
      <c r="AA83" s="29"/>
      <c r="AB83" s="29"/>
      <c r="AC83" s="29"/>
      <c r="AD83" s="29"/>
    </row>
    <row r="84" spans="2:30" hidden="1" x14ac:dyDescent="0.2">
      <c r="B84" s="27" t="s">
        <v>240</v>
      </c>
      <c r="C84" s="27"/>
      <c r="D84" s="27"/>
      <c r="E84" s="27"/>
      <c r="F84" s="27"/>
      <c r="G84" s="27"/>
      <c r="H84" s="27"/>
      <c r="J84" s="146">
        <f>J80</f>
        <v>2020</v>
      </c>
      <c r="K84" s="146"/>
      <c r="L84" s="146"/>
      <c r="M84" s="146">
        <f>M80</f>
        <v>2021</v>
      </c>
      <c r="N84" s="146"/>
      <c r="O84" s="146"/>
      <c r="P84" s="146">
        <f>P80</f>
        <v>2022</v>
      </c>
      <c r="Q84" s="146"/>
      <c r="R84" s="146"/>
      <c r="S84" s="146">
        <f>S80</f>
        <v>2023</v>
      </c>
      <c r="T84" s="146"/>
      <c r="U84" s="146"/>
      <c r="V84" s="146">
        <f>V80</f>
        <v>2024</v>
      </c>
      <c r="W84" s="146"/>
      <c r="X84" s="146"/>
      <c r="Y84" s="146">
        <f>Y80</f>
        <v>2025</v>
      </c>
      <c r="Z84" s="146"/>
      <c r="AA84" s="146"/>
      <c r="AB84" s="146" t="s">
        <v>211</v>
      </c>
      <c r="AC84" s="146"/>
      <c r="AD84" s="146"/>
    </row>
    <row r="85" spans="2:30" hidden="1" x14ac:dyDescent="0.2">
      <c r="B85" s="27" t="s">
        <v>241</v>
      </c>
      <c r="C85" s="27"/>
      <c r="D85" s="27"/>
      <c r="E85" s="27"/>
      <c r="F85" s="27"/>
      <c r="G85" s="27"/>
      <c r="H85" s="27"/>
      <c r="J85" s="168" t="str">
        <f>IF($U$70&lt;&gt;"",J81,"")</f>
        <v/>
      </c>
      <c r="K85" s="168"/>
      <c r="L85" s="168"/>
      <c r="M85" s="168" t="str">
        <f>IF($U$70&lt;&gt;"",M81,"")</f>
        <v/>
      </c>
      <c r="N85" s="168"/>
      <c r="O85" s="168"/>
      <c r="P85" s="168" t="str">
        <f>IF($U$70&lt;&gt;"",P81,"")</f>
        <v/>
      </c>
      <c r="Q85" s="168"/>
      <c r="R85" s="168"/>
      <c r="S85" s="168" t="str">
        <f>IF($U$70&lt;&gt;"",S81,"")</f>
        <v/>
      </c>
      <c r="T85" s="168"/>
      <c r="U85" s="168"/>
      <c r="V85" s="168" t="str">
        <f>IF($U$70&lt;&gt;"",V81,"")</f>
        <v/>
      </c>
      <c r="W85" s="168"/>
      <c r="X85" s="168"/>
      <c r="Y85" s="168" t="str">
        <f>IF($U$70&lt;&gt;"",Y81,"")</f>
        <v/>
      </c>
      <c r="Z85" s="168"/>
      <c r="AA85" s="168"/>
      <c r="AB85" s="168" t="str">
        <f>IF($AE$5=$J$80,J85,IF($AE$5=$M$80,M85,IF($AE$5=$P$80,P85,IF($AE$5=$S$80,S85,IF($AE$5=$V$80,V85,IF($AE$5=$Y$80,Y85,""))))))</f>
        <v/>
      </c>
      <c r="AC85" s="168"/>
      <c r="AD85" s="168"/>
    </row>
    <row r="86" spans="2:30" hidden="1" x14ac:dyDescent="0.2">
      <c r="J86" s="168" t="str">
        <f>IF($U$70&lt;&gt;"",J82,"")</f>
        <v/>
      </c>
      <c r="K86" s="168"/>
      <c r="L86" s="168"/>
      <c r="M86" s="168" t="str">
        <f>IF($U$70&lt;&gt;"",M82,"")</f>
        <v/>
      </c>
      <c r="N86" s="168"/>
      <c r="O86" s="168"/>
      <c r="P86" s="168" t="str">
        <f>IF($U$70&lt;&gt;"",P82,"")</f>
        <v/>
      </c>
      <c r="Q86" s="168"/>
      <c r="R86" s="168"/>
      <c r="S86" s="168" t="str">
        <f>IF($U$70&lt;&gt;"",S82,"")</f>
        <v/>
      </c>
      <c r="T86" s="168"/>
      <c r="U86" s="168"/>
      <c r="V86" s="168" t="str">
        <f>IF($U$70&lt;&gt;"",V82,"")</f>
        <v/>
      </c>
      <c r="W86" s="168"/>
      <c r="X86" s="168"/>
      <c r="Y86" s="168" t="str">
        <f>IF($U$70&lt;&gt;"",Y82,"")</f>
        <v/>
      </c>
      <c r="Z86" s="168"/>
      <c r="AA86" s="168"/>
      <c r="AB86" s="168" t="str">
        <f>IF($AE$5=$J$80,J86,IF($AE$5=$M$80,M86,IF($AE$5=$P$80,P86,IF($AE$5=$S$80,S86,IF($AE$5=$V$80,V86,IF($AE$5=$Y$80,Y86,""))))))</f>
        <v/>
      </c>
      <c r="AC86" s="168"/>
      <c r="AD86" s="168"/>
    </row>
    <row r="87" spans="2:30" hidden="1" x14ac:dyDescent="0.2"/>
    <row r="88" spans="2:30" hidden="1" x14ac:dyDescent="0.2">
      <c r="B88" s="146" t="s">
        <v>218</v>
      </c>
      <c r="C88" s="146"/>
      <c r="D88" s="146"/>
      <c r="E88" s="146"/>
      <c r="F88" s="146"/>
      <c r="G88" s="146"/>
      <c r="H88" s="146"/>
      <c r="I88" s="14">
        <f>AR55+AR56+AR57+AR58</f>
        <v>0</v>
      </c>
    </row>
    <row r="89" spans="2:30" hidden="1" x14ac:dyDescent="0.2">
      <c r="B89" s="146" t="s">
        <v>219</v>
      </c>
      <c r="C89" s="146"/>
      <c r="D89" s="146"/>
      <c r="E89" s="146"/>
      <c r="F89" s="146"/>
      <c r="G89" s="146"/>
      <c r="H89" s="146"/>
      <c r="I89" s="14">
        <f>AN61+AN65</f>
        <v>0</v>
      </c>
    </row>
    <row r="90" spans="2:30" hidden="1" x14ac:dyDescent="0.2">
      <c r="B90" s="146" t="s">
        <v>228</v>
      </c>
      <c r="C90" s="146"/>
      <c r="D90" s="146"/>
      <c r="E90" s="146"/>
      <c r="F90" s="146"/>
      <c r="I90" s="14">
        <f>SUM(I88:I89)</f>
        <v>0</v>
      </c>
    </row>
    <row r="91" spans="2:30" hidden="1" x14ac:dyDescent="0.2">
      <c r="B91" s="146" t="s">
        <v>220</v>
      </c>
      <c r="C91" s="146"/>
      <c r="D91" s="146"/>
      <c r="F91" s="146" t="str">
        <f>IF(OR(AND(U39="x",AR59=0),AND(U41="x",AR59=0),AND(AQ39="x",AR59=0),AND(AQ41="x",U40=0)),"seul","")</f>
        <v/>
      </c>
      <c r="G91" s="146"/>
      <c r="H91" s="146"/>
      <c r="I91" s="146" t="str">
        <f>IF(OR(U39="x",AND(U40="x",AR59&lt;&gt;0),AND(U41="x",AR59&lt;&gt;0),AND(AQ40="x",AR59&lt;&gt;0),AND(AQ41="x",AR59&lt;&gt;0)),"marié","")</f>
        <v/>
      </c>
      <c r="J91" s="146"/>
      <c r="K91" s="146"/>
    </row>
    <row r="92" spans="2:30" x14ac:dyDescent="0.2"/>
    <row r="93" spans="2:30" x14ac:dyDescent="0.2"/>
  </sheetData>
  <sheetProtection algorithmName="SHA-512" hashValue="BLBr5RzzAdzukTYttsajwQ4yrJY8QF7uvAKuikNI6M6tqRmLKVbKLTMYTX7WyJOPLyhM41MdD/xiv2pLzHPYUw==" saltValue="QdQyFbOxIXl9byonXA2C3w==" spinCount="100000" sheet="1" selectLockedCells="1"/>
  <mergeCells count="130">
    <mergeCell ref="S80:U80"/>
    <mergeCell ref="B80:H80"/>
    <mergeCell ref="Y80:AA80"/>
    <mergeCell ref="V80:X80"/>
    <mergeCell ref="P80:R80"/>
    <mergeCell ref="AB80:AD80"/>
    <mergeCell ref="U66:W66"/>
    <mergeCell ref="A69:R70"/>
    <mergeCell ref="Y72:AC72"/>
    <mergeCell ref="Y66:AW66"/>
    <mergeCell ref="AI72:AM72"/>
    <mergeCell ref="AT72:AW72"/>
    <mergeCell ref="E66:G66"/>
    <mergeCell ref="A66:D66"/>
    <mergeCell ref="B81:H81"/>
    <mergeCell ref="AB84:AD84"/>
    <mergeCell ref="J85:L85"/>
    <mergeCell ref="M85:O85"/>
    <mergeCell ref="P85:R85"/>
    <mergeCell ref="S85:U85"/>
    <mergeCell ref="V85:X85"/>
    <mergeCell ref="Y85:AA85"/>
    <mergeCell ref="AB85:AD85"/>
    <mergeCell ref="M82:O82"/>
    <mergeCell ref="J81:L81"/>
    <mergeCell ref="V84:X84"/>
    <mergeCell ref="Y84:AA84"/>
    <mergeCell ref="J82:L82"/>
    <mergeCell ref="AB81:AD81"/>
    <mergeCell ref="AB82:AD82"/>
    <mergeCell ref="Y81:AA81"/>
    <mergeCell ref="V82:X82"/>
    <mergeCell ref="M81:O81"/>
    <mergeCell ref="I91:K91"/>
    <mergeCell ref="J86:L86"/>
    <mergeCell ref="M86:O86"/>
    <mergeCell ref="P86:R86"/>
    <mergeCell ref="S86:U86"/>
    <mergeCell ref="B88:H88"/>
    <mergeCell ref="B89:H89"/>
    <mergeCell ref="B91:D91"/>
    <mergeCell ref="F91:H91"/>
    <mergeCell ref="B90:F90"/>
    <mergeCell ref="V86:X86"/>
    <mergeCell ref="Y86:AA86"/>
    <mergeCell ref="AB86:AD86"/>
    <mergeCell ref="J84:L84"/>
    <mergeCell ref="M84:O84"/>
    <mergeCell ref="P84:R84"/>
    <mergeCell ref="S84:U84"/>
    <mergeCell ref="U56:W56"/>
    <mergeCell ref="U57:W57"/>
    <mergeCell ref="U58:W58"/>
    <mergeCell ref="H66:O66"/>
    <mergeCell ref="U61:W61"/>
    <mergeCell ref="Y82:AA82"/>
    <mergeCell ref="S81:U81"/>
    <mergeCell ref="P82:R82"/>
    <mergeCell ref="S82:U82"/>
    <mergeCell ref="Y67:AW67"/>
    <mergeCell ref="AS58:AW58"/>
    <mergeCell ref="Y61:AG61"/>
    <mergeCell ref="P81:R81"/>
    <mergeCell ref="V81:X81"/>
    <mergeCell ref="J80:L80"/>
    <mergeCell ref="M80:O80"/>
    <mergeCell ref="Y58:AG58"/>
    <mergeCell ref="Y65:AG65"/>
    <mergeCell ref="AO65:AW65"/>
    <mergeCell ref="AJ65:AL65"/>
    <mergeCell ref="Y63:AW63"/>
    <mergeCell ref="U47:AW47"/>
    <mergeCell ref="U49:AW49"/>
    <mergeCell ref="U51:AW51"/>
    <mergeCell ref="A55:R58"/>
    <mergeCell ref="U55:W55"/>
    <mergeCell ref="U62:W62"/>
    <mergeCell ref="AJ61:AL61"/>
    <mergeCell ref="Y62:AW62"/>
    <mergeCell ref="Y55:AG55"/>
    <mergeCell ref="Y56:AG56"/>
    <mergeCell ref="AS55:AW55"/>
    <mergeCell ref="AS56:AW56"/>
    <mergeCell ref="AS57:AW57"/>
    <mergeCell ref="AO61:AW61"/>
    <mergeCell ref="Y57:AG57"/>
    <mergeCell ref="A61:R65"/>
    <mergeCell ref="U65:W65"/>
    <mergeCell ref="A49:K49"/>
    <mergeCell ref="X43:AC43"/>
    <mergeCell ref="AH43:AM43"/>
    <mergeCell ref="AR43:AW43"/>
    <mergeCell ref="A47:D47"/>
    <mergeCell ref="U45:AW45"/>
    <mergeCell ref="A43:D43"/>
    <mergeCell ref="A51:G51"/>
    <mergeCell ref="A45:C45"/>
    <mergeCell ref="A36:AB36"/>
    <mergeCell ref="AC36:AE36"/>
    <mergeCell ref="W39:Z39"/>
    <mergeCell ref="W40:Y40"/>
    <mergeCell ref="W41:AG41"/>
    <mergeCell ref="Z40:AB40"/>
    <mergeCell ref="AH41:AJ41"/>
    <mergeCell ref="AK41:AO41"/>
    <mergeCell ref="AS39:AT39"/>
    <mergeCell ref="AS40:AU40"/>
    <mergeCell ref="AS41:AU41"/>
    <mergeCell ref="AC40:AG40"/>
    <mergeCell ref="A15:M15"/>
    <mergeCell ref="A12:M12"/>
    <mergeCell ref="A13:M13"/>
    <mergeCell ref="A14:M14"/>
    <mergeCell ref="A18:X20"/>
    <mergeCell ref="A16:M16"/>
    <mergeCell ref="AD16:AR16"/>
    <mergeCell ref="A23:X25"/>
    <mergeCell ref="A39:D39"/>
    <mergeCell ref="A26:F26"/>
    <mergeCell ref="A32:E32"/>
    <mergeCell ref="F32:M32"/>
    <mergeCell ref="T2:AC3"/>
    <mergeCell ref="T5:AD6"/>
    <mergeCell ref="AD19:AR19"/>
    <mergeCell ref="AD29:AK29"/>
    <mergeCell ref="AL29:AP29"/>
    <mergeCell ref="AD17:AR17"/>
    <mergeCell ref="AD18:AR18"/>
    <mergeCell ref="AE5:AG6"/>
    <mergeCell ref="AD15:AG15"/>
  </mergeCells>
  <phoneticPr fontId="4" type="noConversion"/>
  <dataValidations count="18">
    <dataValidation type="date" operator="lessThanOrEqual" allowBlank="1" showInputMessage="1" showErrorMessage="1" error="La date ne peut pas être ultérieure au 31 décembre de l'année d'assujettissement." prompt="Veuillez indiquer la date de votre mariage. Pour rappel, c'est la situation au 31 décembre de l'année d'assujettissement qui fait foi." sqref="AK41:AO41 AC40:AG40" xr:uid="{00000000-0002-0000-0000-000000000000}">
      <formula1>N83</formula1>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AI72:AM72" xr:uid="{00000000-0002-0000-0000-000001000000}">
      <formula1>AB85</formula1>
      <formula2>AB86</formula2>
    </dataValidation>
    <dataValidation type="date" allowBlank="1" showInputMessage="1" showErrorMessage="1" error="Veuillez vous assurer que vous avez coché la case &quot;oui&quot;._x000a_Note: Seuls les jours accomplis durant l'année d'assujettissement sont pris en considération." prompt="Veuillez introduire une date au format jj.mm.aaaa" sqref="Y72:AC72" xr:uid="{00000000-0002-0000-0000-000002000000}">
      <formula1>AB85</formula1>
      <formula2>AB86</formula2>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8:AW58" xr:uid="{00000000-0002-0000-0000-000003000000}">
      <formula1>AB2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5:AW55" xr:uid="{00000000-0002-0000-0000-000004000000}">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6:AW56" xr:uid="{00000000-0002-0000-0000-000005000000}">
      <formula1>AB82</formula1>
    </dataValidation>
    <dataValidation type="date" operator="lessThanOrEqual" allowBlank="1" showInputMessage="1" showErrorMessage="1" error="La date ne peut pas être ultérieure au 31 décembre de l'année d'assujettissement." prompt="Veuillez indiquer la date de naissance de votre enfant. Pour rappel, c'est la situation au 31 décembre de l'année d'assujettissement qui fait foi." sqref="AS57:AW57" xr:uid="{00000000-0002-0000-0000-000006000000}">
      <formula1>AB82</formula1>
    </dataValidation>
    <dataValidation allowBlank="1" showInputMessage="1" showErrorMessage="1" prompt="Veuillez indiquer vos_x000a_Noms, prénom_x000a_Adresse_x000a_(complément d'adresse)_x000a_N° postal - ville" sqref="AD16:AR19" xr:uid="{00000000-0002-0000-0000-000007000000}"/>
    <dataValidation type="date" operator="greaterThanOrEqual" allowBlank="1" showInputMessage="1" showErrorMessage="1" error="La date ne peut pas être antérieure à la date du jour." prompt="Veuillez saisir la date à laquelle vous allez nous renvoyer la présente déclaration." sqref="AL29:AP29" xr:uid="{00000000-0002-0000-0000-000008000000}">
      <formula1>TODAY()</formula1>
    </dataValidation>
    <dataValidation type="textLength" operator="equal" allowBlank="1" showInputMessage="1" showErrorMessage="1" errorTitle="N° AVS (ancien)" error="L'ancien N° AVS comprend 11 chiffres sous le format suivant :_x000a_111.11.111.111" promptTitle="N° AVS (ancien)" prompt="Veuillez saisir le N° AVS sans les &quot;points&quot;._x000a__x000a_Le format du N° AVS est le suivant :_x000a_111.11.111.111" sqref="F32" xr:uid="{00000000-0002-0000-0000-000009000000}">
      <formula1>11</formula1>
    </dataValidation>
    <dataValidation type="decimal" operator="greaterThan" allowBlank="1" showInputMessage="1" showErrorMessage="1" error="Vous ne pouvez pas saisir autre chose qu'un chiffre supérieur à 0." prompt="Veuillez indiquer le nombre de jours accomplis tel qu'il figure dans votre livret de service." sqref="AT72:AW72" xr:uid="{00000000-0002-0000-0000-00000B000000}">
      <formula1>0</formula1>
    </dataValidation>
    <dataValidation type="whole" showInputMessage="1" showErrorMessage="1" error="Le présent formulaire ne peut être rempli que pour les années 2024 à 2029 y comprises." prompt="Veuillez indiquer l'année d'assujettissement pour laquelle vous souhaitez remplir la présente déclaration." sqref="AE5:AG6" xr:uid="{00000000-0002-0000-0000-00000C000000}">
      <formula1>2020</formula1>
      <formula2>2025</formula2>
    </dataValidation>
    <dataValidation type="list" allowBlank="1" showDropDown="1" showInputMessage="1" showErrorMessage="1" error="Veuillez ne saisir que la lettre &quot;x&quot; (majuscule ou minuscule)._x000a_Note: vous ne pouvez cocher &quot;non&quot; si vous avez déjà coché &quot;oui&quot;" prompt="Veuillez saisir un &quot;x&quot; afin de cocher la case" sqref="AE70" xr:uid="{00000000-0002-0000-0000-00000D000000}">
      <formula1>$S$77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pour cocher la case._x000a_Attention, c'est la situation au 31 décembre de l'année d'assujettissement qui fait foi." sqref="AE39" xr:uid="{00000000-0002-0000-0000-00000E000000}">
      <formula1>$D$77</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41 AO39" xr:uid="{00000000-0002-0000-0000-00000F000000}">
      <formula1>$C$78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AO40" xr:uid="{00000000-0002-0000-0000-000010000000}">
      <formula1>$D$78</formula1>
    </dataValidation>
    <dataValidation type="list" allowBlank="1" showDropDown="1" showInputMessage="1" showErrorMessage="1" error="Veuillez ne saisir que la lettre &quot;x&quot; (majuscule ou minuscule)._x000a_Note: vous ne pouvez indiquer qu'un seul état civil (situation au 31 décembre de l'année d'assujettissement)" prompt="Veuillez saisir un &quot;x&quot; afin de cocher la case" sqref="U39:U40 AQ39:AQ41" xr:uid="{00000000-0002-0000-0000-000011000000}">
      <formula1>$C$77</formula1>
    </dataValidation>
    <dataValidation type="list" allowBlank="1" showDropDown="1" showInputMessage="1" showErrorMessage="1" error="Veuillez ne saisir que la lettre &quot;x&quot; (majuscule ou minuscule)._x000a_Note: vous ne pouvez cocher &quot;oui&quot; si vous avez déjà coché &quot;non&quot;" prompt="Veuillez saisir un &quot;x&quot; afin de cocher la case" sqref="U70" xr:uid="{00000000-0002-0000-0000-000012000000}">
      <formula1>$R$77</formula1>
    </dataValidation>
  </dataValidations>
  <hyperlinks>
    <hyperlink ref="A26" r:id="rId1" xr:uid="{00000000-0004-0000-0000-000000000000}"/>
  </hyperlinks>
  <printOptions verticalCentered="1"/>
  <pageMargins left="0.7" right="0.7" top="0.75" bottom="0.75" header="0.3" footer="0.3"/>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9" r:id="rId5" name="Button 9">
              <controlPr defaultSize="0" print="0" autoFill="0" autoPict="0" macro="[0]!Remise_à_zéro">
                <anchor moveWithCells="1">
                  <from>
                    <xdr:col>202</xdr:col>
                    <xdr:colOff>0</xdr:colOff>
                    <xdr:row>504</xdr:row>
                    <xdr:rowOff>47625</xdr:rowOff>
                  </from>
                  <to>
                    <xdr:col>207</xdr:col>
                    <xdr:colOff>104775</xdr:colOff>
                    <xdr:row>514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Y103"/>
  <sheetViews>
    <sheetView showGridLines="0" showRowColHeaders="0" showZeros="0" topLeftCell="A41" zoomScale="120" workbookViewId="0">
      <selection activeCell="AC63" sqref="AC63"/>
    </sheetView>
  </sheetViews>
  <sheetFormatPr baseColWidth="10" defaultColWidth="8.625" defaultRowHeight="11.25" customHeight="1" x14ac:dyDescent="0.2"/>
  <cols>
    <col min="1" max="1" width="1.75" style="37" customWidth="1"/>
    <col min="2" max="2" width="1.75" style="47" customWidth="1"/>
    <col min="3" max="39" width="1.75" style="37" customWidth="1"/>
    <col min="40" max="51" width="1.625" style="38" customWidth="1"/>
    <col min="52" max="16384" width="8.625" style="37"/>
  </cols>
  <sheetData>
    <row r="1" spans="1:51" ht="11.25" customHeight="1" x14ac:dyDescent="0.2">
      <c r="A1" s="36" t="s">
        <v>95</v>
      </c>
      <c r="B1" s="216" t="s">
        <v>96</v>
      </c>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216"/>
      <c r="AD1" s="216"/>
    </row>
    <row r="2" spans="1:51" ht="12.75" customHeight="1" x14ac:dyDescent="0.2">
      <c r="B2" s="37"/>
      <c r="C2" s="39" t="str">
        <f>IF('Page de garde'!AE5="","Veuillez saisir l'année d'assujettissement sur la page de garde !","")</f>
        <v/>
      </c>
      <c r="AN2" s="208" t="s">
        <v>34</v>
      </c>
      <c r="AO2" s="209"/>
      <c r="AP2" s="209"/>
      <c r="AQ2" s="209"/>
      <c r="AR2" s="209"/>
      <c r="AS2" s="210"/>
      <c r="AT2" s="208" t="s">
        <v>35</v>
      </c>
      <c r="AU2" s="209"/>
      <c r="AV2" s="209"/>
      <c r="AW2" s="209"/>
      <c r="AX2" s="209"/>
      <c r="AY2" s="210"/>
    </row>
    <row r="3" spans="1:51" ht="12.75" customHeight="1" x14ac:dyDescent="0.2">
      <c r="B3" s="217" t="s">
        <v>248</v>
      </c>
      <c r="C3" s="217"/>
      <c r="D3" s="217"/>
      <c r="E3" s="217"/>
      <c r="F3" s="217"/>
      <c r="G3" s="217"/>
      <c r="H3" s="217"/>
      <c r="I3" s="217"/>
      <c r="J3" s="217"/>
      <c r="K3" s="217"/>
      <c r="L3" s="217"/>
      <c r="M3" s="217"/>
      <c r="N3" s="217"/>
      <c r="O3" s="217"/>
      <c r="P3" s="219">
        <f>'Page de garde'!AE5</f>
        <v>2025</v>
      </c>
      <c r="Q3" s="219"/>
      <c r="R3" s="217" t="s">
        <v>249</v>
      </c>
      <c r="S3" s="229"/>
      <c r="T3" s="229"/>
      <c r="U3" s="229"/>
      <c r="V3" s="229"/>
      <c r="W3" s="229"/>
      <c r="X3" s="229"/>
      <c r="Y3" s="229"/>
      <c r="Z3" s="229"/>
      <c r="AA3" s="229"/>
      <c r="AB3" s="229"/>
      <c r="AC3" s="229"/>
      <c r="AD3" s="229"/>
      <c r="AE3" s="229"/>
      <c r="AF3" s="229"/>
      <c r="AG3" s="229"/>
      <c r="AH3" s="229"/>
      <c r="AI3" s="229"/>
      <c r="AJ3" s="229"/>
      <c r="AM3" s="40"/>
      <c r="AN3" s="211" t="s">
        <v>36</v>
      </c>
      <c r="AO3" s="212"/>
      <c r="AP3" s="212"/>
      <c r="AQ3" s="212"/>
      <c r="AR3" s="212"/>
      <c r="AS3" s="213"/>
      <c r="AT3" s="211" t="s">
        <v>36</v>
      </c>
      <c r="AU3" s="212"/>
      <c r="AV3" s="212"/>
      <c r="AW3" s="212"/>
      <c r="AX3" s="212"/>
      <c r="AY3" s="213"/>
    </row>
    <row r="4" spans="1:51" ht="12.75" customHeight="1" x14ac:dyDescent="0.2">
      <c r="B4" s="217" t="s">
        <v>25</v>
      </c>
      <c r="C4" s="217"/>
      <c r="D4" s="217"/>
      <c r="E4" s="217"/>
      <c r="F4" s="217"/>
      <c r="G4" s="217"/>
      <c r="H4" s="217"/>
      <c r="I4" s="217"/>
      <c r="J4" s="217"/>
      <c r="K4" s="217"/>
      <c r="L4" s="217"/>
      <c r="M4" s="217"/>
      <c r="N4" s="217"/>
      <c r="O4" s="217"/>
      <c r="P4" s="217"/>
      <c r="Q4" s="217"/>
      <c r="R4" s="217"/>
      <c r="S4" s="217"/>
      <c r="T4" s="217"/>
      <c r="U4" s="217"/>
      <c r="V4" s="217"/>
      <c r="W4" s="217"/>
      <c r="X4" s="217"/>
      <c r="Y4" s="217"/>
      <c r="Z4" s="217"/>
      <c r="AA4" s="218" t="s">
        <v>26</v>
      </c>
      <c r="AB4" s="218"/>
      <c r="AC4" s="218"/>
      <c r="AD4" s="40"/>
      <c r="AE4" s="40"/>
      <c r="AF4" s="40"/>
      <c r="AG4" s="40"/>
      <c r="AH4" s="40"/>
      <c r="AI4" s="40"/>
      <c r="AJ4" s="40"/>
      <c r="AK4" s="40"/>
      <c r="AL4" s="40"/>
      <c r="AM4" s="40"/>
      <c r="AN4" s="41"/>
      <c r="AO4" s="42"/>
      <c r="AP4" s="42"/>
      <c r="AQ4" s="42"/>
      <c r="AR4" s="42"/>
      <c r="AS4" s="43"/>
      <c r="AT4" s="41"/>
      <c r="AU4" s="42"/>
      <c r="AV4" s="42"/>
      <c r="AW4" s="42"/>
      <c r="AX4" s="42"/>
      <c r="AY4" s="43"/>
    </row>
    <row r="5" spans="1:51" s="40" customFormat="1" ht="12.75" customHeight="1" x14ac:dyDescent="0.2">
      <c r="B5" s="217" t="s">
        <v>27</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8" t="s">
        <v>28</v>
      </c>
      <c r="AC5" s="218"/>
      <c r="AD5" s="218"/>
      <c r="AE5" s="218"/>
      <c r="AF5" s="218"/>
      <c r="AG5" s="218"/>
      <c r="AN5" s="41"/>
      <c r="AO5" s="42"/>
      <c r="AP5" s="42"/>
      <c r="AQ5" s="42"/>
      <c r="AR5" s="42"/>
      <c r="AS5" s="43"/>
      <c r="AT5" s="41"/>
      <c r="AU5" s="42"/>
      <c r="AV5" s="42"/>
      <c r="AW5" s="42"/>
      <c r="AX5" s="42"/>
      <c r="AY5" s="43"/>
    </row>
    <row r="6" spans="1:51" ht="12.75" customHeight="1" x14ac:dyDescent="0.2">
      <c r="B6" s="37"/>
      <c r="AN6" s="44"/>
      <c r="AS6" s="45"/>
      <c r="AT6" s="44"/>
      <c r="AY6" s="45"/>
    </row>
    <row r="7" spans="1:51" ht="12.75" customHeight="1" x14ac:dyDescent="0.2">
      <c r="B7" s="46" t="s">
        <v>29</v>
      </c>
      <c r="C7" s="224" t="s">
        <v>37</v>
      </c>
      <c r="D7" s="224"/>
      <c r="E7" s="224"/>
      <c r="F7" s="224"/>
      <c r="G7" s="224"/>
      <c r="H7" s="224"/>
      <c r="I7" s="224"/>
      <c r="J7" s="224"/>
      <c r="K7" s="224"/>
      <c r="L7" s="224"/>
      <c r="M7" s="224"/>
      <c r="N7" s="224"/>
      <c r="O7" s="224"/>
      <c r="P7" s="224"/>
      <c r="Q7" s="224"/>
      <c r="R7" s="224"/>
      <c r="S7" s="224"/>
      <c r="T7" s="224"/>
      <c r="U7" s="224"/>
      <c r="V7" s="224"/>
      <c r="W7" s="224"/>
      <c r="X7" s="224"/>
      <c r="Y7" s="224"/>
      <c r="Z7" s="224"/>
      <c r="AN7" s="44"/>
      <c r="AS7" s="45"/>
      <c r="AT7" s="44"/>
      <c r="AY7" s="45"/>
    </row>
    <row r="8" spans="1:51" ht="12.75" customHeight="1" x14ac:dyDescent="0.2">
      <c r="B8" s="47" t="s">
        <v>30</v>
      </c>
      <c r="C8" s="200" t="s">
        <v>31</v>
      </c>
      <c r="D8" s="200"/>
      <c r="E8" s="200"/>
      <c r="F8" s="200"/>
      <c r="G8" s="200"/>
      <c r="H8" s="200"/>
      <c r="I8" s="200"/>
      <c r="J8" s="200"/>
      <c r="K8" s="200"/>
      <c r="L8" s="200"/>
      <c r="M8" s="200"/>
      <c r="N8" s="200"/>
      <c r="O8" s="220"/>
      <c r="P8" s="220"/>
      <c r="Q8" s="220"/>
      <c r="R8" s="220"/>
      <c r="S8" s="220"/>
      <c r="U8" s="37" t="s">
        <v>23</v>
      </c>
      <c r="W8" s="220"/>
      <c r="X8" s="220"/>
      <c r="Y8" s="220"/>
      <c r="Z8" s="220"/>
      <c r="AA8" s="220"/>
      <c r="AC8" s="199" t="s">
        <v>250</v>
      </c>
      <c r="AD8" s="200"/>
      <c r="AE8" s="200"/>
      <c r="AF8" s="200"/>
      <c r="AG8" s="200"/>
      <c r="AH8" s="200"/>
      <c r="AI8" s="200"/>
      <c r="AJ8" s="200"/>
      <c r="AK8" s="200"/>
      <c r="AL8" s="200"/>
      <c r="AM8" s="194"/>
      <c r="AN8" s="44"/>
      <c r="AO8" s="207"/>
      <c r="AP8" s="207"/>
      <c r="AQ8" s="207"/>
      <c r="AR8" s="207"/>
      <c r="AS8" s="45"/>
      <c r="AT8" s="44"/>
      <c r="AU8" s="196"/>
      <c r="AV8" s="196"/>
      <c r="AW8" s="196"/>
      <c r="AX8" s="196"/>
      <c r="AY8" s="45"/>
    </row>
    <row r="9" spans="1:51" ht="12.75" customHeight="1" x14ac:dyDescent="0.2">
      <c r="B9" s="47" t="s">
        <v>32</v>
      </c>
      <c r="C9" s="200" t="s">
        <v>33</v>
      </c>
      <c r="D9" s="200"/>
      <c r="E9" s="200"/>
      <c r="F9" s="200"/>
      <c r="G9" s="200"/>
      <c r="H9" s="200"/>
      <c r="I9" s="200"/>
      <c r="J9" s="200"/>
      <c r="K9" s="200"/>
      <c r="L9" s="200"/>
      <c r="M9" s="200"/>
      <c r="N9" s="194"/>
      <c r="O9" s="231"/>
      <c r="P9" s="231"/>
      <c r="Q9" s="231"/>
      <c r="R9" s="231"/>
      <c r="S9" s="231"/>
      <c r="U9" s="37" t="s">
        <v>23</v>
      </c>
      <c r="W9" s="231"/>
      <c r="X9" s="231"/>
      <c r="Y9" s="231"/>
      <c r="Z9" s="231"/>
      <c r="AA9" s="231"/>
      <c r="AN9" s="44"/>
      <c r="AO9" s="201"/>
      <c r="AP9" s="201"/>
      <c r="AQ9" s="201"/>
      <c r="AR9" s="201"/>
      <c r="AS9" s="45"/>
      <c r="AT9" s="44"/>
      <c r="AU9" s="192"/>
      <c r="AV9" s="192"/>
      <c r="AW9" s="192"/>
      <c r="AX9" s="192"/>
      <c r="AY9" s="45"/>
    </row>
    <row r="10" spans="1:51" ht="12.75" customHeight="1" x14ac:dyDescent="0.2">
      <c r="C10" s="232" t="str">
        <f>IF(OR(AND(O75&lt;12,AO8&lt;&gt;"",W8&lt;&gt;""),AND(O77&lt;12,AO15&lt;&gt;"",U11&lt;&gt;"")),"En cas de période sans activité, veuillez compléter la rubrique idoine en page 4","")</f>
        <v/>
      </c>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3"/>
      <c r="AD10" s="51"/>
      <c r="AE10" s="228" t="s">
        <v>38</v>
      </c>
      <c r="AF10" s="228"/>
      <c r="AG10" s="228"/>
      <c r="AH10" s="228"/>
      <c r="AI10" s="227"/>
      <c r="AJ10" s="227"/>
      <c r="AK10" s="52"/>
      <c r="AL10" s="52"/>
      <c r="AM10" s="52"/>
      <c r="AN10" s="44"/>
      <c r="AO10" s="53"/>
      <c r="AP10" s="53"/>
      <c r="AQ10" s="53"/>
      <c r="AR10" s="53"/>
      <c r="AS10" s="45"/>
      <c r="AT10" s="44"/>
      <c r="AU10" s="54"/>
      <c r="AV10" s="54"/>
      <c r="AW10" s="54"/>
      <c r="AX10" s="54"/>
      <c r="AY10" s="45"/>
    </row>
    <row r="11" spans="1:51" ht="12.75" customHeight="1" x14ac:dyDescent="0.2">
      <c r="B11" s="47" t="s">
        <v>46</v>
      </c>
      <c r="C11" s="200" t="s">
        <v>47</v>
      </c>
      <c r="D11" s="200"/>
      <c r="E11" s="200"/>
      <c r="F11" s="200"/>
      <c r="G11" s="200"/>
      <c r="H11" s="200"/>
      <c r="I11" s="200"/>
      <c r="J11" s="200"/>
      <c r="K11" s="200"/>
      <c r="M11" s="220"/>
      <c r="N11" s="220"/>
      <c r="O11" s="220"/>
      <c r="P11" s="220"/>
      <c r="Q11" s="220"/>
      <c r="S11" s="37" t="s">
        <v>23</v>
      </c>
      <c r="U11" s="220"/>
      <c r="V11" s="220"/>
      <c r="W11" s="220"/>
      <c r="X11" s="220"/>
      <c r="Y11" s="220"/>
      <c r="AD11" s="44"/>
      <c r="AE11" s="52"/>
      <c r="AF11" s="203"/>
      <c r="AG11" s="203"/>
      <c r="AH11" s="203"/>
      <c r="AI11" s="203"/>
      <c r="AJ11" s="203"/>
      <c r="AK11" s="203"/>
      <c r="AL11" s="52"/>
      <c r="AM11" s="38"/>
      <c r="AN11" s="44"/>
      <c r="AO11" s="53"/>
      <c r="AP11" s="53"/>
      <c r="AQ11" s="53"/>
      <c r="AR11" s="53"/>
      <c r="AS11" s="45"/>
      <c r="AT11" s="44"/>
      <c r="AU11" s="54"/>
      <c r="AV11" s="54"/>
      <c r="AW11" s="54"/>
      <c r="AX11" s="54"/>
      <c r="AY11" s="45"/>
    </row>
    <row r="12" spans="1:51" ht="12.75" customHeight="1" x14ac:dyDescent="0.2">
      <c r="C12" s="200" t="s">
        <v>48</v>
      </c>
      <c r="D12" s="200"/>
      <c r="E12" s="200"/>
      <c r="F12" s="200"/>
      <c r="G12" s="200"/>
      <c r="H12" s="200"/>
      <c r="I12" s="200"/>
      <c r="J12" s="200"/>
      <c r="K12" s="200"/>
      <c r="L12" s="200"/>
      <c r="M12" s="200"/>
      <c r="N12" s="200"/>
      <c r="O12" s="200"/>
      <c r="P12" s="200"/>
      <c r="Q12" s="200"/>
      <c r="R12" s="200"/>
      <c r="S12" s="200"/>
      <c r="T12" s="200"/>
      <c r="U12" s="200"/>
      <c r="V12" s="200"/>
      <c r="W12" s="200"/>
      <c r="X12" s="200"/>
      <c r="Y12" s="200"/>
      <c r="AD12" s="55" t="s">
        <v>45</v>
      </c>
      <c r="AE12" s="56"/>
      <c r="AF12" s="221"/>
      <c r="AG12" s="221"/>
      <c r="AH12" s="221"/>
      <c r="AI12" s="221"/>
      <c r="AJ12" s="221"/>
      <c r="AK12" s="221"/>
      <c r="AL12" s="56"/>
      <c r="AM12" s="38"/>
      <c r="AN12" s="44"/>
      <c r="AO12" s="53"/>
      <c r="AP12" s="53"/>
      <c r="AQ12" s="53"/>
      <c r="AR12" s="53"/>
      <c r="AS12" s="45"/>
      <c r="AT12" s="44"/>
      <c r="AU12" s="54"/>
      <c r="AV12" s="54"/>
      <c r="AW12" s="54"/>
      <c r="AX12" s="54"/>
      <c r="AY12" s="45"/>
    </row>
    <row r="13" spans="1:51" ht="12.75" customHeight="1" x14ac:dyDescent="0.2">
      <c r="C13" s="200" t="s">
        <v>49</v>
      </c>
      <c r="D13" s="200"/>
      <c r="E13" s="200"/>
      <c r="F13" s="200"/>
      <c r="G13" s="200"/>
      <c r="H13" s="200"/>
      <c r="I13" s="200"/>
      <c r="J13" s="200"/>
      <c r="K13" s="200"/>
      <c r="L13" s="200"/>
      <c r="M13" s="200"/>
      <c r="N13" s="200"/>
      <c r="O13" s="200"/>
      <c r="P13" s="200"/>
      <c r="Q13" s="200"/>
      <c r="R13" s="200"/>
      <c r="S13" s="200"/>
      <c r="T13" s="200"/>
      <c r="U13" s="200"/>
      <c r="V13" s="200"/>
      <c r="AD13" s="55" t="s">
        <v>45</v>
      </c>
      <c r="AE13" s="57"/>
      <c r="AF13" s="223"/>
      <c r="AG13" s="223"/>
      <c r="AH13" s="223"/>
      <c r="AI13" s="223"/>
      <c r="AJ13" s="223"/>
      <c r="AK13" s="223"/>
      <c r="AL13" s="57"/>
      <c r="AM13" s="38"/>
      <c r="AN13" s="44"/>
      <c r="AO13" s="53"/>
      <c r="AP13" s="53"/>
      <c r="AQ13" s="53"/>
      <c r="AR13" s="53"/>
      <c r="AS13" s="45"/>
      <c r="AT13" s="44"/>
      <c r="AU13" s="54"/>
      <c r="AV13" s="54"/>
      <c r="AW13" s="54"/>
      <c r="AX13" s="54"/>
      <c r="AY13" s="45"/>
    </row>
    <row r="14" spans="1:51" ht="12.75" customHeight="1" x14ac:dyDescent="0.2">
      <c r="C14" s="200" t="s">
        <v>50</v>
      </c>
      <c r="D14" s="200"/>
      <c r="E14" s="200"/>
      <c r="F14" s="200"/>
      <c r="G14" s="200"/>
      <c r="H14" s="200"/>
      <c r="I14" s="200"/>
      <c r="J14" s="200"/>
      <c r="AC14" s="38"/>
      <c r="AD14" s="58"/>
      <c r="AE14" s="57"/>
      <c r="AF14" s="202">
        <f>AF11-AF12-AF13</f>
        <v>0</v>
      </c>
      <c r="AG14" s="202"/>
      <c r="AH14" s="202"/>
      <c r="AI14" s="202"/>
      <c r="AJ14" s="202"/>
      <c r="AK14" s="202"/>
      <c r="AL14" s="52"/>
      <c r="AM14" s="57"/>
      <c r="AN14" s="44"/>
      <c r="AO14" s="53"/>
      <c r="AP14" s="53"/>
      <c r="AQ14" s="53"/>
      <c r="AR14" s="53"/>
      <c r="AS14" s="45"/>
      <c r="AT14" s="44"/>
      <c r="AU14" s="54"/>
      <c r="AV14" s="54"/>
      <c r="AW14" s="54"/>
      <c r="AX14" s="54"/>
      <c r="AY14" s="45"/>
    </row>
    <row r="15" spans="1:51" ht="12.75" customHeight="1" x14ac:dyDescent="0.2">
      <c r="C15" s="200" t="s">
        <v>51</v>
      </c>
      <c r="D15" s="200"/>
      <c r="E15" s="200"/>
      <c r="F15" s="200"/>
      <c r="G15" s="200"/>
      <c r="H15" s="200"/>
      <c r="I15" s="200"/>
      <c r="J15" s="200"/>
      <c r="K15" s="200"/>
      <c r="L15" s="200"/>
      <c r="M15" s="200"/>
      <c r="N15" s="200"/>
      <c r="O15" s="200"/>
      <c r="P15" s="200"/>
      <c r="V15" s="200" t="s">
        <v>52</v>
      </c>
      <c r="W15" s="200"/>
      <c r="X15" s="194"/>
      <c r="Y15" s="222"/>
      <c r="Z15" s="222"/>
      <c r="AA15" s="222"/>
      <c r="AB15" s="222"/>
      <c r="AC15" s="38" t="s">
        <v>53</v>
      </c>
      <c r="AE15" s="59"/>
      <c r="AF15" s="59"/>
      <c r="AG15" s="59"/>
      <c r="AH15" s="59"/>
      <c r="AI15" s="59"/>
      <c r="AJ15" s="59"/>
      <c r="AK15" s="59"/>
      <c r="AL15" s="59"/>
      <c r="AM15" s="59"/>
      <c r="AN15" s="44"/>
      <c r="AO15" s="214">
        <f>IF(AF14="","",IF(AND(AF14&lt;&gt;"",Y15=""),AF14,AF14*Y15))</f>
        <v>0</v>
      </c>
      <c r="AP15" s="214"/>
      <c r="AQ15" s="214"/>
      <c r="AR15" s="214"/>
      <c r="AS15" s="45"/>
      <c r="AT15" s="44"/>
      <c r="AU15" s="196"/>
      <c r="AV15" s="196"/>
      <c r="AW15" s="196"/>
      <c r="AX15" s="196"/>
      <c r="AY15" s="45"/>
    </row>
    <row r="16" spans="1:51" ht="12.75" customHeight="1" x14ac:dyDescent="0.2">
      <c r="Q16" s="234" t="s">
        <v>285</v>
      </c>
      <c r="R16" s="234"/>
      <c r="S16" s="234"/>
      <c r="T16" s="234"/>
      <c r="U16" s="234"/>
      <c r="V16" s="234"/>
      <c r="W16" s="234"/>
      <c r="X16" s="234"/>
      <c r="Y16" s="234"/>
      <c r="Z16" s="234"/>
      <c r="AA16" s="234"/>
      <c r="AB16" s="234"/>
      <c r="AC16" s="234"/>
      <c r="AD16" s="234"/>
      <c r="AE16" s="234"/>
      <c r="AF16" s="234"/>
      <c r="AG16" s="234"/>
      <c r="AH16" s="234"/>
      <c r="AI16" s="234"/>
      <c r="AJ16" s="234"/>
      <c r="AK16" s="234"/>
      <c r="AL16" s="234"/>
      <c r="AM16" s="235"/>
      <c r="AN16" s="44"/>
      <c r="AO16" s="53"/>
      <c r="AP16" s="53"/>
      <c r="AQ16" s="53"/>
      <c r="AR16" s="53"/>
      <c r="AS16" s="45"/>
      <c r="AT16" s="44"/>
      <c r="AU16" s="54"/>
      <c r="AV16" s="54"/>
      <c r="AW16" s="54"/>
      <c r="AX16" s="54"/>
      <c r="AY16" s="45"/>
    </row>
    <row r="17" spans="2:51" ht="12.75" customHeight="1" x14ac:dyDescent="0.2">
      <c r="B17" s="47" t="s">
        <v>54</v>
      </c>
      <c r="C17" s="200" t="s">
        <v>242</v>
      </c>
      <c r="D17" s="200"/>
      <c r="E17" s="200"/>
      <c r="F17" s="200"/>
      <c r="G17" s="200"/>
      <c r="H17" s="200"/>
      <c r="I17" s="200"/>
      <c r="K17" s="225"/>
      <c r="L17" s="226"/>
      <c r="M17" s="226"/>
      <c r="N17" s="226"/>
      <c r="O17" s="226"/>
      <c r="P17" s="226"/>
      <c r="Q17" s="226"/>
      <c r="R17" s="226"/>
      <c r="S17" s="226"/>
      <c r="T17" s="226"/>
      <c r="U17" s="226"/>
      <c r="V17" s="226"/>
      <c r="AN17" s="44"/>
      <c r="AO17" s="207"/>
      <c r="AP17" s="207"/>
      <c r="AQ17" s="207"/>
      <c r="AR17" s="207"/>
      <c r="AS17" s="45"/>
      <c r="AT17" s="44"/>
      <c r="AU17" s="196"/>
      <c r="AV17" s="196"/>
      <c r="AW17" s="196"/>
      <c r="AX17" s="196"/>
      <c r="AY17" s="45"/>
    </row>
    <row r="18" spans="2:51" ht="12.75" customHeight="1" x14ac:dyDescent="0.2">
      <c r="B18" s="47" t="s">
        <v>55</v>
      </c>
      <c r="C18" s="200" t="s">
        <v>243</v>
      </c>
      <c r="D18" s="200"/>
      <c r="E18" s="200"/>
      <c r="F18" s="200"/>
      <c r="G18" s="200"/>
      <c r="H18" s="200"/>
      <c r="I18" s="200"/>
      <c r="J18" s="200"/>
      <c r="K18" s="200"/>
      <c r="L18" s="200"/>
      <c r="M18" s="200"/>
      <c r="N18" s="200"/>
      <c r="O18" s="200"/>
      <c r="P18" s="200"/>
      <c r="Q18" s="200"/>
      <c r="R18" s="200"/>
      <c r="S18" s="200"/>
      <c r="T18" s="200"/>
      <c r="V18" s="225"/>
      <c r="W18" s="226"/>
      <c r="X18" s="226"/>
      <c r="Y18" s="226"/>
      <c r="Z18" s="226"/>
      <c r="AA18" s="226"/>
      <c r="AB18" s="226"/>
      <c r="AC18" s="226"/>
      <c r="AD18" s="226"/>
      <c r="AE18" s="226"/>
      <c r="AF18" s="226"/>
      <c r="AG18" s="226"/>
      <c r="AN18" s="44"/>
      <c r="AO18" s="201"/>
      <c r="AP18" s="201"/>
      <c r="AQ18" s="201"/>
      <c r="AR18" s="201"/>
      <c r="AS18" s="45"/>
      <c r="AT18" s="44"/>
      <c r="AU18" s="192"/>
      <c r="AV18" s="192"/>
      <c r="AW18" s="192"/>
      <c r="AX18" s="192"/>
      <c r="AY18" s="45"/>
    </row>
    <row r="19" spans="2:51" ht="12.75" customHeight="1" x14ac:dyDescent="0.2">
      <c r="AN19" s="44"/>
      <c r="AO19" s="53"/>
      <c r="AP19" s="53"/>
      <c r="AQ19" s="53"/>
      <c r="AR19" s="53"/>
      <c r="AS19" s="45"/>
      <c r="AT19" s="44"/>
      <c r="AU19" s="54"/>
      <c r="AV19" s="54"/>
      <c r="AW19" s="54"/>
      <c r="AX19" s="54"/>
      <c r="AY19" s="45"/>
    </row>
    <row r="20" spans="2:51" ht="12.75" customHeight="1" x14ac:dyDescent="0.2">
      <c r="B20" s="60" t="s">
        <v>56</v>
      </c>
      <c r="C20" s="198" t="s">
        <v>57</v>
      </c>
      <c r="D20" s="198"/>
      <c r="E20" s="198"/>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230"/>
      <c r="AN20" s="61"/>
      <c r="AO20" s="62"/>
      <c r="AP20" s="62"/>
      <c r="AQ20" s="62"/>
      <c r="AR20" s="62"/>
      <c r="AS20" s="63"/>
      <c r="AT20" s="61"/>
      <c r="AU20" s="64"/>
      <c r="AV20" s="64"/>
      <c r="AW20" s="64"/>
      <c r="AX20" s="64"/>
      <c r="AY20" s="63"/>
    </row>
    <row r="21" spans="2:51" ht="12.75" customHeight="1" x14ac:dyDescent="0.2">
      <c r="C21" s="200" t="s">
        <v>58</v>
      </c>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N21" s="44"/>
      <c r="AO21" s="53"/>
      <c r="AP21" s="53"/>
      <c r="AQ21" s="53"/>
      <c r="AR21" s="53"/>
      <c r="AS21" s="45"/>
      <c r="AT21" s="44"/>
      <c r="AU21" s="54"/>
      <c r="AV21" s="54"/>
      <c r="AW21" s="54"/>
      <c r="AX21" s="54"/>
      <c r="AY21" s="45"/>
    </row>
    <row r="22" spans="2:51" ht="12.75" customHeight="1" x14ac:dyDescent="0.2">
      <c r="B22" s="47" t="s">
        <v>30</v>
      </c>
      <c r="C22" s="200" t="s">
        <v>59</v>
      </c>
      <c r="D22" s="200"/>
      <c r="E22" s="200"/>
      <c r="F22" s="200"/>
      <c r="G22" s="200"/>
      <c r="H22" s="200"/>
      <c r="I22" s="200"/>
      <c r="AN22" s="44"/>
      <c r="AO22" s="207"/>
      <c r="AP22" s="207"/>
      <c r="AQ22" s="207"/>
      <c r="AR22" s="207"/>
      <c r="AS22" s="45"/>
      <c r="AT22" s="44"/>
      <c r="AU22" s="196"/>
      <c r="AV22" s="196"/>
      <c r="AW22" s="196"/>
      <c r="AX22" s="196"/>
      <c r="AY22" s="45"/>
    </row>
    <row r="23" spans="2:51" ht="12.75" customHeight="1" x14ac:dyDescent="0.2">
      <c r="B23" s="47" t="s">
        <v>32</v>
      </c>
      <c r="C23" s="200" t="s">
        <v>60</v>
      </c>
      <c r="D23" s="200"/>
      <c r="E23" s="200"/>
      <c r="F23" s="200"/>
      <c r="G23" s="200"/>
      <c r="H23" s="200"/>
      <c r="I23" s="200"/>
      <c r="AN23" s="44"/>
      <c r="AO23" s="201"/>
      <c r="AP23" s="201"/>
      <c r="AQ23" s="201"/>
      <c r="AR23" s="201"/>
      <c r="AS23" s="45"/>
      <c r="AT23" s="44"/>
      <c r="AU23" s="192"/>
      <c r="AV23" s="192"/>
      <c r="AW23" s="192"/>
      <c r="AX23" s="192"/>
      <c r="AY23" s="45"/>
    </row>
    <row r="24" spans="2:51" ht="12.75" customHeight="1" x14ac:dyDescent="0.2">
      <c r="AN24" s="44"/>
      <c r="AO24" s="204">
        <f>(SUM(AO8:AR23)+(IF(OR(R33=H99,R33=H100,R33=H101),AO33,0)))</f>
        <v>0</v>
      </c>
      <c r="AP24" s="204"/>
      <c r="AQ24" s="204"/>
      <c r="AR24" s="204"/>
      <c r="AS24" s="45"/>
      <c r="AT24" s="44"/>
      <c r="AU24" s="54"/>
      <c r="AV24" s="54"/>
      <c r="AW24" s="54"/>
      <c r="AX24" s="54"/>
      <c r="AY24" s="45"/>
    </row>
    <row r="25" spans="2:51" ht="12.75" customHeight="1" x14ac:dyDescent="0.2">
      <c r="B25" s="60" t="s">
        <v>61</v>
      </c>
      <c r="C25" s="198" t="s">
        <v>62</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N25" s="44"/>
      <c r="AO25" s="53"/>
      <c r="AP25" s="53"/>
      <c r="AQ25" s="53"/>
      <c r="AR25" s="53"/>
      <c r="AS25" s="45"/>
      <c r="AT25" s="44"/>
      <c r="AU25" s="54"/>
      <c r="AV25" s="54"/>
      <c r="AW25" s="54"/>
      <c r="AX25" s="54"/>
      <c r="AY25" s="45"/>
    </row>
    <row r="26" spans="2:51" ht="12.75" customHeight="1" x14ac:dyDescent="0.2">
      <c r="B26" s="47" t="s">
        <v>30</v>
      </c>
      <c r="C26" s="200" t="s">
        <v>181</v>
      </c>
      <c r="D26" s="200"/>
      <c r="E26" s="200"/>
      <c r="F26" s="200"/>
      <c r="G26" s="200"/>
      <c r="H26" s="200"/>
      <c r="I26" s="200"/>
      <c r="J26" s="200"/>
      <c r="K26" s="200"/>
      <c r="L26" s="200"/>
      <c r="M26" s="200"/>
      <c r="N26" s="200"/>
      <c r="O26" s="200"/>
      <c r="P26" s="200"/>
      <c r="Q26" s="200"/>
      <c r="R26" s="236">
        <f>'Page de garde'!AE5</f>
        <v>2025</v>
      </c>
      <c r="S26" s="236"/>
      <c r="T26" s="37" t="s">
        <v>53</v>
      </c>
      <c r="U26" s="199" t="s">
        <v>265</v>
      </c>
      <c r="V26" s="199"/>
      <c r="W26" s="199"/>
      <c r="X26" s="226"/>
      <c r="Y26" s="226"/>
      <c r="Z26" s="226"/>
      <c r="AA26" s="226"/>
      <c r="AB26" s="226"/>
      <c r="AC26" s="226"/>
      <c r="AD26" s="226"/>
      <c r="AE26" s="226"/>
      <c r="AF26" s="226"/>
      <c r="AG26" s="226"/>
      <c r="AN26" s="44"/>
      <c r="AO26" s="207"/>
      <c r="AP26" s="207"/>
      <c r="AQ26" s="207"/>
      <c r="AR26" s="207"/>
      <c r="AS26" s="45"/>
      <c r="AT26" s="44"/>
      <c r="AU26" s="214" t="str">
        <f>IF(OR(AO26="",X26=H90,X26=H91),"",AO26-(AO26*2))</f>
        <v/>
      </c>
      <c r="AV26" s="214"/>
      <c r="AW26" s="214"/>
      <c r="AX26" s="214"/>
      <c r="AY26" s="45"/>
    </row>
    <row r="27" spans="2:51" ht="12.75" customHeight="1" x14ac:dyDescent="0.2">
      <c r="B27" s="47" t="s">
        <v>32</v>
      </c>
      <c r="C27" s="200" t="s">
        <v>63</v>
      </c>
      <c r="D27" s="200"/>
      <c r="E27" s="200"/>
      <c r="F27" s="200"/>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N27" s="44"/>
      <c r="AO27" s="201"/>
      <c r="AP27" s="201"/>
      <c r="AQ27" s="201"/>
      <c r="AR27" s="201"/>
      <c r="AS27" s="45"/>
      <c r="AT27" s="44"/>
      <c r="AU27" s="192"/>
      <c r="AV27" s="192"/>
      <c r="AW27" s="192"/>
      <c r="AX27" s="192"/>
      <c r="AY27" s="45"/>
    </row>
    <row r="28" spans="2:51" ht="12.75" customHeight="1" x14ac:dyDescent="0.2">
      <c r="B28" s="47" t="s">
        <v>46</v>
      </c>
      <c r="C28" s="200" t="s">
        <v>64</v>
      </c>
      <c r="D28" s="200"/>
      <c r="E28" s="200"/>
      <c r="F28" s="200"/>
      <c r="G28" s="200"/>
      <c r="H28" s="200"/>
      <c r="I28" s="200"/>
      <c r="J28" s="200"/>
      <c r="K28" s="200"/>
      <c r="L28" s="200"/>
      <c r="M28" s="200"/>
      <c r="N28" s="200"/>
      <c r="O28" s="200"/>
      <c r="P28" s="200"/>
      <c r="Q28" s="200"/>
      <c r="R28" s="200"/>
      <c r="S28" s="200"/>
      <c r="T28" s="200"/>
      <c r="U28" s="200"/>
      <c r="V28" s="200"/>
      <c r="W28" s="200"/>
      <c r="AN28" s="44"/>
      <c r="AO28" s="201"/>
      <c r="AP28" s="201"/>
      <c r="AQ28" s="201"/>
      <c r="AR28" s="201"/>
      <c r="AS28" s="45"/>
      <c r="AT28" s="44"/>
      <c r="AU28" s="192"/>
      <c r="AV28" s="192"/>
      <c r="AW28" s="192"/>
      <c r="AX28" s="192"/>
      <c r="AY28" s="45"/>
    </row>
    <row r="29" spans="2:51" ht="12.75" customHeight="1" x14ac:dyDescent="0.2">
      <c r="B29" s="47" t="s">
        <v>54</v>
      </c>
      <c r="C29" s="200" t="s">
        <v>65</v>
      </c>
      <c r="D29" s="200"/>
      <c r="E29" s="200"/>
      <c r="F29" s="200"/>
      <c r="G29" s="200"/>
      <c r="H29" s="200"/>
      <c r="I29" s="200"/>
      <c r="J29" s="200"/>
      <c r="K29" s="200"/>
      <c r="L29" s="200"/>
      <c r="M29" s="200"/>
      <c r="AN29" s="44"/>
      <c r="AO29" s="201"/>
      <c r="AP29" s="201"/>
      <c r="AQ29" s="201"/>
      <c r="AR29" s="201"/>
      <c r="AS29" s="45"/>
      <c r="AT29" s="44"/>
      <c r="AU29" s="205" t="str">
        <f>IF(AO29&lt;&gt;"",AO29-(AO29*2),"")</f>
        <v/>
      </c>
      <c r="AV29" s="205"/>
      <c r="AW29" s="205"/>
      <c r="AX29" s="205"/>
      <c r="AY29" s="45"/>
    </row>
    <row r="30" spans="2:51" ht="12.75" customHeight="1" x14ac:dyDescent="0.2">
      <c r="B30" s="47" t="s">
        <v>55</v>
      </c>
      <c r="C30" s="200" t="s">
        <v>66</v>
      </c>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N30" s="44"/>
      <c r="AO30" s="53"/>
      <c r="AP30" s="53"/>
      <c r="AQ30" s="53"/>
      <c r="AR30" s="53"/>
      <c r="AS30" s="45"/>
      <c r="AT30" s="44"/>
      <c r="AU30" s="54"/>
      <c r="AV30" s="54"/>
      <c r="AW30" s="54"/>
      <c r="AX30" s="54"/>
      <c r="AY30" s="45"/>
    </row>
    <row r="31" spans="2:51" ht="12.75" customHeight="1" x14ac:dyDescent="0.2">
      <c r="C31" s="238" t="s">
        <v>67</v>
      </c>
      <c r="D31" s="238"/>
      <c r="E31" s="238"/>
      <c r="F31" s="238"/>
      <c r="G31" s="238"/>
      <c r="H31" s="238"/>
      <c r="I31" s="238"/>
      <c r="J31" s="238"/>
      <c r="K31" s="238"/>
      <c r="L31" s="238"/>
      <c r="M31" s="238"/>
      <c r="N31" s="238"/>
      <c r="O31" s="238"/>
      <c r="P31" s="238"/>
      <c r="Q31" s="238"/>
      <c r="R31" s="238"/>
      <c r="S31" s="238"/>
      <c r="T31" s="238"/>
      <c r="U31" s="238"/>
      <c r="V31" s="238"/>
      <c r="W31" s="238"/>
      <c r="X31" s="238"/>
      <c r="AN31" s="44"/>
      <c r="AO31" s="207"/>
      <c r="AP31" s="207"/>
      <c r="AQ31" s="207"/>
      <c r="AR31" s="207"/>
      <c r="AS31" s="45"/>
      <c r="AT31" s="44"/>
      <c r="AU31" s="196"/>
      <c r="AV31" s="196"/>
      <c r="AW31" s="196"/>
      <c r="AX31" s="196"/>
      <c r="AY31" s="45"/>
    </row>
    <row r="32" spans="2:51" ht="12.75" customHeight="1" x14ac:dyDescent="0.2">
      <c r="B32" s="47" t="s">
        <v>68</v>
      </c>
      <c r="C32" s="200" t="s">
        <v>69</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N32" s="44"/>
      <c r="AO32" s="201"/>
      <c r="AP32" s="201"/>
      <c r="AQ32" s="201"/>
      <c r="AR32" s="201"/>
      <c r="AS32" s="45"/>
      <c r="AT32" s="44"/>
      <c r="AU32" s="49"/>
      <c r="AV32" s="49"/>
      <c r="AW32" s="49"/>
      <c r="AX32" s="49"/>
      <c r="AY32" s="45"/>
    </row>
    <row r="33" spans="2:51" ht="12.75" customHeight="1" x14ac:dyDescent="0.2">
      <c r="B33" s="47" t="s">
        <v>70</v>
      </c>
      <c r="C33" s="200" t="s">
        <v>71</v>
      </c>
      <c r="D33" s="200"/>
      <c r="E33" s="200"/>
      <c r="F33" s="200"/>
      <c r="G33" s="200"/>
      <c r="H33" s="200"/>
      <c r="I33" s="200"/>
      <c r="J33" s="200"/>
      <c r="K33" s="200"/>
      <c r="L33" s="200"/>
      <c r="M33" s="200"/>
      <c r="O33" s="199" t="s">
        <v>273</v>
      </c>
      <c r="P33" s="199"/>
      <c r="Q33" s="199"/>
      <c r="R33" s="226"/>
      <c r="S33" s="226"/>
      <c r="T33" s="226"/>
      <c r="U33" s="226"/>
      <c r="V33" s="226"/>
      <c r="AE33" s="239" t="s">
        <v>72</v>
      </c>
      <c r="AF33" s="239"/>
      <c r="AG33" s="239"/>
      <c r="AH33" s="239"/>
      <c r="AI33" s="239"/>
      <c r="AJ33" s="239"/>
      <c r="AK33" s="239"/>
      <c r="AL33" s="239"/>
      <c r="AM33" s="240"/>
      <c r="AN33" s="66"/>
      <c r="AO33" s="215"/>
      <c r="AP33" s="215"/>
      <c r="AQ33" s="215"/>
      <c r="AR33" s="215"/>
      <c r="AS33" s="67"/>
      <c r="AT33" s="66"/>
      <c r="AU33" s="205" t="str">
        <f>IF(OR(AO33="",R33=H99,R33=H100,R33=H101),"",AO33-(AO33*2))</f>
        <v/>
      </c>
      <c r="AV33" s="205"/>
      <c r="AW33" s="205"/>
      <c r="AX33" s="205"/>
      <c r="AY33" s="67"/>
    </row>
    <row r="34" spans="2:51" ht="12.75" customHeight="1" x14ac:dyDescent="0.2">
      <c r="B34" s="47" t="s">
        <v>73</v>
      </c>
      <c r="C34" s="199" t="s">
        <v>295</v>
      </c>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N34" s="44"/>
      <c r="AO34" s="53"/>
      <c r="AP34" s="53"/>
      <c r="AQ34" s="53"/>
      <c r="AR34" s="53"/>
      <c r="AS34" s="45"/>
      <c r="AT34" s="44"/>
      <c r="AU34" s="54"/>
      <c r="AV34" s="54"/>
      <c r="AW34" s="54"/>
      <c r="AX34" s="54"/>
      <c r="AY34" s="45"/>
    </row>
    <row r="35" spans="2:51" ht="12.75" customHeight="1" x14ac:dyDescent="0.2">
      <c r="C35" s="200"/>
      <c r="D35" s="200"/>
      <c r="E35" s="200"/>
      <c r="F35" s="200"/>
      <c r="G35" s="200"/>
      <c r="H35" s="200"/>
      <c r="I35" s="200"/>
      <c r="J35" s="200"/>
      <c r="K35" s="200"/>
      <c r="AN35" s="44"/>
      <c r="AO35" s="207"/>
      <c r="AP35" s="207"/>
      <c r="AQ35" s="207"/>
      <c r="AR35" s="207"/>
      <c r="AS35" s="45"/>
      <c r="AT35" s="44"/>
      <c r="AU35" s="196"/>
      <c r="AV35" s="196"/>
      <c r="AW35" s="196"/>
      <c r="AX35" s="196"/>
      <c r="AY35" s="45"/>
    </row>
    <row r="36" spans="2:51" ht="12.75" customHeight="1" x14ac:dyDescent="0.2">
      <c r="AN36" s="44"/>
      <c r="AO36" s="53"/>
      <c r="AP36" s="53"/>
      <c r="AQ36" s="53"/>
      <c r="AR36" s="53"/>
      <c r="AS36" s="45"/>
      <c r="AT36" s="44"/>
      <c r="AU36" s="54"/>
      <c r="AV36" s="54"/>
      <c r="AW36" s="54"/>
      <c r="AX36" s="54"/>
      <c r="AY36" s="45"/>
    </row>
    <row r="37" spans="2:51" ht="12.75" customHeight="1" x14ac:dyDescent="0.2">
      <c r="AN37" s="44"/>
      <c r="AO37" s="53"/>
      <c r="AP37" s="53"/>
      <c r="AQ37" s="53"/>
      <c r="AR37" s="53"/>
      <c r="AS37" s="45"/>
      <c r="AT37" s="44"/>
      <c r="AU37" s="54"/>
      <c r="AV37" s="54"/>
      <c r="AW37" s="54"/>
      <c r="AX37" s="54"/>
      <c r="AY37" s="45"/>
    </row>
    <row r="38" spans="2:51" ht="12.75" customHeight="1" x14ac:dyDescent="0.2">
      <c r="B38" s="60" t="s">
        <v>74</v>
      </c>
      <c r="C38" s="198" t="s">
        <v>75</v>
      </c>
      <c r="D38" s="198"/>
      <c r="E38" s="198"/>
      <c r="F38" s="198"/>
      <c r="G38" s="198"/>
      <c r="H38" s="198"/>
      <c r="I38" s="198"/>
      <c r="J38" s="198"/>
      <c r="K38" s="198"/>
      <c r="L38" s="198"/>
      <c r="M38" s="198"/>
      <c r="N38" s="198"/>
      <c r="O38" s="198"/>
      <c r="P38" s="198"/>
      <c r="Q38" s="198"/>
      <c r="AD38" s="68"/>
      <c r="AE38" s="59"/>
      <c r="AF38" s="59"/>
      <c r="AG38" s="59"/>
      <c r="AH38" s="59"/>
      <c r="AI38" s="59"/>
      <c r="AJ38" s="59"/>
      <c r="AK38" s="59"/>
      <c r="AL38" s="59"/>
      <c r="AM38" s="59"/>
      <c r="AN38" s="44"/>
      <c r="AO38" s="53"/>
      <c r="AP38" s="53"/>
      <c r="AQ38" s="53"/>
      <c r="AR38" s="53"/>
      <c r="AS38" s="45"/>
      <c r="AT38" s="44"/>
      <c r="AU38" s="54"/>
      <c r="AV38" s="54"/>
      <c r="AW38" s="54"/>
      <c r="AX38" s="54"/>
      <c r="AY38" s="45"/>
    </row>
    <row r="39" spans="2:51" ht="12.75" customHeight="1" x14ac:dyDescent="0.2">
      <c r="C39" s="200" t="s">
        <v>76</v>
      </c>
      <c r="D39" s="200"/>
      <c r="E39" s="200"/>
      <c r="F39" s="200"/>
      <c r="G39" s="200"/>
      <c r="H39" s="200"/>
      <c r="I39" s="200"/>
      <c r="J39" s="200"/>
      <c r="K39" s="200"/>
      <c r="L39" s="200"/>
      <c r="M39" s="200"/>
      <c r="N39" s="200"/>
      <c r="O39" s="200"/>
      <c r="P39" s="200"/>
      <c r="Q39" s="200"/>
      <c r="R39" s="200"/>
      <c r="S39" s="200"/>
      <c r="T39" s="200"/>
      <c r="AD39" s="44"/>
      <c r="AE39" s="57"/>
      <c r="AF39" s="241"/>
      <c r="AG39" s="241"/>
      <c r="AH39" s="241"/>
      <c r="AI39" s="241"/>
      <c r="AJ39" s="241"/>
      <c r="AK39" s="241"/>
      <c r="AL39" s="57"/>
      <c r="AM39" s="38"/>
      <c r="AN39" s="44"/>
      <c r="AO39" s="53"/>
      <c r="AP39" s="53"/>
      <c r="AQ39" s="53"/>
      <c r="AR39" s="53"/>
      <c r="AS39" s="45"/>
      <c r="AT39" s="44"/>
      <c r="AU39" s="54"/>
      <c r="AV39" s="54"/>
      <c r="AW39" s="54"/>
      <c r="AX39" s="54"/>
      <c r="AY39" s="45"/>
    </row>
    <row r="40" spans="2:51" ht="12.75" customHeight="1" x14ac:dyDescent="0.2">
      <c r="C40" s="200" t="s">
        <v>77</v>
      </c>
      <c r="D40" s="200"/>
      <c r="E40" s="200"/>
      <c r="F40" s="200"/>
      <c r="G40" s="200"/>
      <c r="H40" s="200"/>
      <c r="I40" s="200"/>
      <c r="J40" s="200"/>
      <c r="K40" s="200"/>
      <c r="L40" s="200"/>
      <c r="AD40" s="55" t="s">
        <v>45</v>
      </c>
      <c r="AE40" s="57"/>
      <c r="AF40" s="203"/>
      <c r="AG40" s="203"/>
      <c r="AH40" s="203"/>
      <c r="AI40" s="203"/>
      <c r="AJ40" s="203"/>
      <c r="AK40" s="203"/>
      <c r="AL40" s="57"/>
      <c r="AM40" s="38"/>
      <c r="AN40" s="44"/>
      <c r="AO40" s="53"/>
      <c r="AP40" s="53"/>
      <c r="AQ40" s="53"/>
      <c r="AR40" s="53"/>
      <c r="AS40" s="45"/>
      <c r="AT40" s="44"/>
      <c r="AU40" s="54"/>
      <c r="AV40" s="54"/>
      <c r="AW40" s="54"/>
      <c r="AX40" s="54"/>
      <c r="AY40" s="45"/>
    </row>
    <row r="41" spans="2:51" ht="12.75" customHeight="1" x14ac:dyDescent="0.2">
      <c r="AD41" s="58"/>
      <c r="AE41" s="57"/>
      <c r="AF41" s="202">
        <f>AF38+AF39-AF40</f>
        <v>0</v>
      </c>
      <c r="AG41" s="202"/>
      <c r="AH41" s="202"/>
      <c r="AI41" s="202"/>
      <c r="AJ41" s="202"/>
      <c r="AK41" s="202"/>
      <c r="AL41" s="57"/>
      <c r="AM41" s="57"/>
      <c r="AN41" s="44"/>
      <c r="AO41" s="214">
        <f>AF41</f>
        <v>0</v>
      </c>
      <c r="AP41" s="214"/>
      <c r="AQ41" s="214"/>
      <c r="AR41" s="214"/>
      <c r="AS41" s="45"/>
      <c r="AT41" s="44"/>
      <c r="AU41" s="206"/>
      <c r="AV41" s="196"/>
      <c r="AW41" s="196"/>
      <c r="AX41" s="196"/>
      <c r="AY41" s="45"/>
    </row>
    <row r="42" spans="2:51" ht="12.75" customHeight="1" x14ac:dyDescent="0.2">
      <c r="AN42" s="44"/>
      <c r="AO42" s="53"/>
      <c r="AP42" s="53"/>
      <c r="AQ42" s="53"/>
      <c r="AR42" s="53"/>
      <c r="AS42" s="45"/>
      <c r="AT42" s="44"/>
      <c r="AU42" s="54"/>
      <c r="AV42" s="54"/>
      <c r="AW42" s="54"/>
      <c r="AX42" s="54"/>
      <c r="AY42" s="45"/>
    </row>
    <row r="43" spans="2:51" ht="12.75" customHeight="1" x14ac:dyDescent="0.2">
      <c r="AD43" s="68"/>
      <c r="AE43" s="237" t="s">
        <v>78</v>
      </c>
      <c r="AF43" s="237"/>
      <c r="AG43" s="237"/>
      <c r="AH43" s="237"/>
      <c r="AI43" s="237"/>
      <c r="AJ43" s="237"/>
      <c r="AK43" s="237"/>
      <c r="AL43" s="237"/>
      <c r="AM43" s="59"/>
      <c r="AN43" s="44"/>
      <c r="AO43" s="53"/>
      <c r="AP43" s="53"/>
      <c r="AQ43" s="53"/>
      <c r="AR43" s="53"/>
      <c r="AS43" s="45"/>
      <c r="AT43" s="44"/>
      <c r="AU43" s="54"/>
      <c r="AV43" s="54"/>
      <c r="AW43" s="54"/>
      <c r="AX43" s="54"/>
      <c r="AY43" s="45"/>
    </row>
    <row r="44" spans="2:51" ht="12.75" customHeight="1" x14ac:dyDescent="0.2">
      <c r="B44" s="60" t="s">
        <v>80</v>
      </c>
      <c r="C44" s="198" t="s">
        <v>81</v>
      </c>
      <c r="D44" s="198"/>
      <c r="E44" s="198"/>
      <c r="F44" s="198"/>
      <c r="G44" s="198"/>
      <c r="H44" s="198"/>
      <c r="I44" s="198"/>
      <c r="J44" s="198"/>
      <c r="K44" s="198"/>
      <c r="L44" s="198"/>
      <c r="M44" s="198"/>
      <c r="N44" s="198"/>
      <c r="O44" s="198"/>
      <c r="P44" s="198"/>
      <c r="Q44" s="198"/>
      <c r="R44" s="198"/>
      <c r="S44" s="198"/>
      <c r="T44" s="198"/>
      <c r="AD44" s="44"/>
      <c r="AE44" s="243" t="s">
        <v>79</v>
      </c>
      <c r="AF44" s="243"/>
      <c r="AG44" s="243"/>
      <c r="AH44" s="243"/>
      <c r="AI44" s="243"/>
      <c r="AJ44" s="38"/>
      <c r="AK44" s="38"/>
      <c r="AL44" s="38"/>
      <c r="AM44" s="38"/>
      <c r="AN44" s="44"/>
      <c r="AO44" s="53"/>
      <c r="AP44" s="53"/>
      <c r="AQ44" s="53"/>
      <c r="AR44" s="53"/>
      <c r="AS44" s="45"/>
      <c r="AT44" s="44"/>
      <c r="AU44" s="54"/>
      <c r="AV44" s="54"/>
      <c r="AW44" s="54"/>
      <c r="AX44" s="54"/>
      <c r="AY44" s="45"/>
    </row>
    <row r="45" spans="2:51" ht="12.75" customHeight="1" x14ac:dyDescent="0.2">
      <c r="B45" s="47" t="s">
        <v>30</v>
      </c>
      <c r="C45" s="200" t="s">
        <v>82</v>
      </c>
      <c r="D45" s="200"/>
      <c r="E45" s="200"/>
      <c r="F45" s="200"/>
      <c r="G45" s="200"/>
      <c r="H45" s="200"/>
      <c r="I45" s="200"/>
      <c r="J45" s="200"/>
      <c r="K45" s="200"/>
      <c r="L45" s="200"/>
      <c r="M45" s="200"/>
      <c r="N45" s="200"/>
      <c r="O45" s="200"/>
      <c r="P45" s="200"/>
      <c r="Q45" s="200"/>
      <c r="R45" s="200"/>
      <c r="S45" s="200"/>
      <c r="T45" s="200"/>
      <c r="AD45" s="247"/>
      <c r="AE45" s="248"/>
      <c r="AF45" s="248"/>
      <c r="AG45" s="248"/>
      <c r="AH45" s="248"/>
      <c r="AI45" s="248"/>
      <c r="AJ45" s="248"/>
      <c r="AK45" s="248"/>
      <c r="AL45" s="248"/>
      <c r="AM45" s="248"/>
      <c r="AN45" s="69"/>
      <c r="AO45" s="207"/>
      <c r="AP45" s="207"/>
      <c r="AQ45" s="207"/>
      <c r="AR45" s="207"/>
      <c r="AS45" s="70"/>
      <c r="AT45" s="69"/>
      <c r="AU45" s="196"/>
      <c r="AV45" s="196"/>
      <c r="AW45" s="196"/>
      <c r="AX45" s="196"/>
      <c r="AY45" s="70"/>
    </row>
    <row r="46" spans="2:51" ht="12.75" customHeight="1" x14ac:dyDescent="0.2">
      <c r="B46" s="47" t="s">
        <v>32</v>
      </c>
      <c r="C46" s="200" t="s">
        <v>83</v>
      </c>
      <c r="D46" s="200"/>
      <c r="E46" s="200"/>
      <c r="F46" s="200"/>
      <c r="G46" s="200"/>
      <c r="H46" s="200"/>
      <c r="I46" s="200"/>
      <c r="J46" s="200"/>
      <c r="K46" s="200"/>
      <c r="L46" s="200"/>
      <c r="M46" s="200"/>
      <c r="N46" s="200"/>
      <c r="O46" s="200"/>
      <c r="P46" s="200"/>
      <c r="Q46" s="200"/>
      <c r="R46" s="200"/>
      <c r="AD46" s="244"/>
      <c r="AE46" s="245"/>
      <c r="AF46" s="245"/>
      <c r="AG46" s="245"/>
      <c r="AH46" s="245"/>
      <c r="AI46" s="245"/>
      <c r="AJ46" s="245"/>
      <c r="AK46" s="245"/>
      <c r="AL46" s="245"/>
      <c r="AM46" s="246"/>
      <c r="AN46" s="69"/>
      <c r="AO46" s="201"/>
      <c r="AP46" s="201"/>
      <c r="AQ46" s="201"/>
      <c r="AR46" s="201"/>
      <c r="AS46" s="70"/>
      <c r="AT46" s="69"/>
      <c r="AU46" s="192"/>
      <c r="AV46" s="192"/>
      <c r="AW46" s="192"/>
      <c r="AX46" s="192"/>
      <c r="AY46" s="70"/>
    </row>
    <row r="47" spans="2:51" ht="12.75" customHeight="1" x14ac:dyDescent="0.2">
      <c r="B47" s="47" t="s">
        <v>46</v>
      </c>
      <c r="C47" s="200" t="s">
        <v>121</v>
      </c>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N47" s="44"/>
      <c r="AO47" s="53"/>
      <c r="AP47" s="53"/>
      <c r="AQ47" s="53"/>
      <c r="AR47" s="53"/>
      <c r="AS47" s="45"/>
      <c r="AT47" s="44"/>
      <c r="AU47" s="54"/>
      <c r="AV47" s="54"/>
      <c r="AW47" s="54"/>
      <c r="AX47" s="54"/>
      <c r="AY47" s="45"/>
    </row>
    <row r="48" spans="2:51" ht="12.75" customHeight="1" x14ac:dyDescent="0.2">
      <c r="C48" s="200" t="s">
        <v>84</v>
      </c>
      <c r="D48" s="200"/>
      <c r="E48" s="200"/>
      <c r="F48" s="200"/>
      <c r="G48" s="200"/>
      <c r="H48" s="200"/>
      <c r="I48" s="200"/>
      <c r="J48" s="200"/>
      <c r="K48" s="200"/>
      <c r="L48" s="200"/>
      <c r="M48" s="200"/>
      <c r="N48" s="200"/>
      <c r="AN48" s="44"/>
      <c r="AO48" s="207"/>
      <c r="AP48" s="207"/>
      <c r="AQ48" s="207"/>
      <c r="AR48" s="207"/>
      <c r="AS48" s="45"/>
      <c r="AT48" s="44"/>
      <c r="AU48" s="196"/>
      <c r="AV48" s="196"/>
      <c r="AW48" s="196"/>
      <c r="AX48" s="196"/>
      <c r="AY48" s="45"/>
    </row>
    <row r="49" spans="2:51" ht="12.75" customHeight="1" x14ac:dyDescent="0.2">
      <c r="B49" s="47" t="s">
        <v>54</v>
      </c>
      <c r="C49" s="200" t="s">
        <v>85</v>
      </c>
      <c r="D49" s="200"/>
      <c r="E49" s="200"/>
      <c r="F49" s="200"/>
      <c r="G49" s="200"/>
      <c r="H49" s="200"/>
      <c r="I49" s="200"/>
      <c r="J49" s="200"/>
      <c r="K49" s="200"/>
      <c r="L49" s="200"/>
      <c r="M49" s="200"/>
      <c r="N49" s="200"/>
      <c r="O49" s="194"/>
      <c r="P49" s="225"/>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71"/>
      <c r="AN49" s="69"/>
      <c r="AO49" s="201"/>
      <c r="AP49" s="201"/>
      <c r="AQ49" s="201"/>
      <c r="AR49" s="201"/>
      <c r="AS49" s="70"/>
      <c r="AT49" s="69"/>
      <c r="AU49" s="49"/>
      <c r="AV49" s="49"/>
      <c r="AW49" s="49"/>
      <c r="AX49" s="49"/>
      <c r="AY49" s="70"/>
    </row>
    <row r="50" spans="2:51" ht="12.75" customHeight="1" x14ac:dyDescent="0.2">
      <c r="B50" s="47" t="s">
        <v>55</v>
      </c>
      <c r="C50" s="200" t="s">
        <v>86</v>
      </c>
      <c r="D50" s="200"/>
      <c r="E50" s="200"/>
      <c r="F50" s="200"/>
      <c r="G50" s="200"/>
      <c r="H50" s="200"/>
      <c r="I50" s="200"/>
      <c r="J50" s="200"/>
      <c r="K50" s="200"/>
      <c r="L50" s="200"/>
      <c r="M50" s="200"/>
      <c r="N50" s="200"/>
      <c r="O50" s="200"/>
      <c r="P50" s="200"/>
      <c r="Q50" s="200"/>
      <c r="R50" s="200"/>
      <c r="S50" s="200"/>
      <c r="T50" s="200"/>
      <c r="U50" s="200"/>
      <c r="V50" s="200"/>
      <c r="W50" s="200"/>
      <c r="X50" s="200"/>
      <c r="Y50" s="200"/>
      <c r="AN50" s="44"/>
      <c r="AO50" s="201"/>
      <c r="AP50" s="201"/>
      <c r="AQ50" s="201"/>
      <c r="AR50" s="201"/>
      <c r="AS50" s="45"/>
      <c r="AT50" s="44"/>
      <c r="AU50" s="192"/>
      <c r="AV50" s="192"/>
      <c r="AW50" s="192"/>
      <c r="AX50" s="192"/>
      <c r="AY50" s="45"/>
    </row>
    <row r="51" spans="2:51" ht="12.75" customHeight="1" x14ac:dyDescent="0.2">
      <c r="AN51" s="44"/>
      <c r="AO51" s="53"/>
      <c r="AP51" s="53"/>
      <c r="AQ51" s="53"/>
      <c r="AR51" s="53"/>
      <c r="AS51" s="45"/>
      <c r="AT51" s="44"/>
      <c r="AU51" s="54"/>
      <c r="AV51" s="54"/>
      <c r="AW51" s="54"/>
      <c r="AX51" s="54"/>
      <c r="AY51" s="45"/>
    </row>
    <row r="52" spans="2:51" ht="12.75" customHeight="1" x14ac:dyDescent="0.2">
      <c r="B52" s="60" t="s">
        <v>87</v>
      </c>
      <c r="C52" s="198" t="s">
        <v>252</v>
      </c>
      <c r="D52" s="198"/>
      <c r="E52" s="198"/>
      <c r="F52" s="198"/>
      <c r="G52" s="198"/>
      <c r="H52" s="198"/>
      <c r="I52" s="198"/>
      <c r="J52" s="198"/>
      <c r="K52" s="198"/>
      <c r="L52" s="198"/>
      <c r="M52" s="198"/>
      <c r="N52" s="198"/>
      <c r="O52" s="198"/>
      <c r="P52" s="198"/>
      <c r="Q52" s="198"/>
      <c r="R52" s="198"/>
      <c r="S52" s="198"/>
      <c r="T52" s="198"/>
      <c r="U52" s="198"/>
      <c r="V52" s="198"/>
      <c r="AN52" s="44"/>
      <c r="AO52" s="53"/>
      <c r="AP52" s="53"/>
      <c r="AQ52" s="53"/>
      <c r="AR52" s="53"/>
      <c r="AS52" s="45"/>
      <c r="AT52" s="44"/>
      <c r="AU52" s="54"/>
      <c r="AV52" s="54"/>
      <c r="AW52" s="54"/>
      <c r="AX52" s="54"/>
      <c r="AY52" s="45"/>
    </row>
    <row r="53" spans="2:51" ht="12.75" customHeight="1" x14ac:dyDescent="0.2">
      <c r="B53" s="47" t="s">
        <v>30</v>
      </c>
      <c r="C53" s="200" t="s">
        <v>88</v>
      </c>
      <c r="D53" s="200"/>
      <c r="E53" s="200"/>
      <c r="F53" s="200"/>
      <c r="G53" s="200"/>
      <c r="H53" s="200"/>
      <c r="I53" s="200"/>
      <c r="J53" s="200"/>
      <c r="K53" s="200"/>
      <c r="L53" s="200"/>
      <c r="M53" s="200"/>
      <c r="N53" s="200"/>
      <c r="O53" s="200"/>
      <c r="P53" s="200"/>
      <c r="Q53" s="200"/>
      <c r="R53" s="200"/>
      <c r="S53" s="200"/>
      <c r="T53" s="200"/>
      <c r="U53" s="200"/>
      <c r="V53" s="200"/>
      <c r="AD53" s="68"/>
      <c r="AE53" s="59"/>
      <c r="AF53" s="59"/>
      <c r="AG53" s="59"/>
      <c r="AH53" s="59"/>
      <c r="AI53" s="59"/>
      <c r="AJ53" s="59"/>
      <c r="AK53" s="59"/>
      <c r="AL53" s="59"/>
      <c r="AM53" s="59"/>
      <c r="AN53" s="44"/>
      <c r="AO53" s="53"/>
      <c r="AP53" s="53"/>
      <c r="AQ53" s="53"/>
      <c r="AR53" s="53"/>
      <c r="AS53" s="45"/>
      <c r="AT53" s="44"/>
      <c r="AU53" s="54"/>
      <c r="AV53" s="54"/>
      <c r="AW53" s="54"/>
      <c r="AX53" s="54"/>
      <c r="AY53" s="45"/>
    </row>
    <row r="54" spans="2:51" ht="12.75" customHeight="1" x14ac:dyDescent="0.2">
      <c r="C54" s="200" t="s">
        <v>89</v>
      </c>
      <c r="D54" s="200"/>
      <c r="E54" s="200"/>
      <c r="F54" s="200"/>
      <c r="G54" s="200"/>
      <c r="H54" s="200"/>
      <c r="AD54" s="44"/>
      <c r="AE54" s="57"/>
      <c r="AF54" s="241"/>
      <c r="AG54" s="241"/>
      <c r="AH54" s="241"/>
      <c r="AI54" s="241"/>
      <c r="AJ54" s="241"/>
      <c r="AK54" s="241"/>
      <c r="AL54" s="57"/>
      <c r="AM54" s="38"/>
      <c r="AN54" s="44"/>
      <c r="AO54" s="53"/>
      <c r="AP54" s="53"/>
      <c r="AQ54" s="53"/>
      <c r="AR54" s="53"/>
      <c r="AS54" s="45"/>
      <c r="AT54" s="44"/>
      <c r="AU54" s="54"/>
      <c r="AV54" s="54"/>
      <c r="AW54" s="54"/>
      <c r="AX54" s="54"/>
      <c r="AY54" s="45"/>
    </row>
    <row r="55" spans="2:51" ht="12.75" customHeight="1" x14ac:dyDescent="0.2">
      <c r="C55" s="199" t="s">
        <v>251</v>
      </c>
      <c r="D55" s="199"/>
      <c r="E55" s="199"/>
      <c r="F55" s="199"/>
      <c r="G55" s="199"/>
      <c r="H55" s="199"/>
      <c r="I55" s="199"/>
      <c r="AD55" s="44"/>
      <c r="AE55" s="52"/>
      <c r="AF55" s="203"/>
      <c r="AG55" s="203"/>
      <c r="AH55" s="203"/>
      <c r="AI55" s="203"/>
      <c r="AJ55" s="203"/>
      <c r="AK55" s="203"/>
      <c r="AL55" s="52"/>
      <c r="AM55" s="38"/>
      <c r="AN55" s="44"/>
      <c r="AO55" s="53"/>
      <c r="AP55" s="53"/>
      <c r="AQ55" s="53"/>
      <c r="AR55" s="53"/>
      <c r="AS55" s="45"/>
      <c r="AT55" s="44"/>
      <c r="AU55" s="54"/>
      <c r="AV55" s="54"/>
      <c r="AW55" s="54"/>
      <c r="AX55" s="54"/>
      <c r="AY55" s="45"/>
    </row>
    <row r="56" spans="2:51" ht="12.75" customHeight="1" x14ac:dyDescent="0.2">
      <c r="C56" s="200" t="s">
        <v>90</v>
      </c>
      <c r="D56" s="200"/>
      <c r="E56" s="200"/>
      <c r="F56" s="200"/>
      <c r="G56" s="200"/>
      <c r="H56" s="200"/>
      <c r="I56" s="200"/>
      <c r="AD56" s="44"/>
      <c r="AE56" s="52"/>
      <c r="AF56" s="202">
        <f>AF54+AF55</f>
        <v>0</v>
      </c>
      <c r="AG56" s="202"/>
      <c r="AH56" s="202"/>
      <c r="AI56" s="202"/>
      <c r="AJ56" s="202"/>
      <c r="AK56" s="202"/>
      <c r="AL56" s="52"/>
      <c r="AM56" s="38"/>
      <c r="AN56" s="44"/>
      <c r="AO56" s="53"/>
      <c r="AP56" s="53"/>
      <c r="AQ56" s="53"/>
      <c r="AR56" s="53"/>
      <c r="AS56" s="45"/>
      <c r="AT56" s="44"/>
      <c r="AU56" s="54"/>
      <c r="AV56" s="54"/>
      <c r="AW56" s="54"/>
      <c r="AX56" s="54"/>
      <c r="AY56" s="45"/>
    </row>
    <row r="57" spans="2:51" ht="12.75" customHeight="1" x14ac:dyDescent="0.2">
      <c r="B57" s="47" t="s">
        <v>32</v>
      </c>
      <c r="C57" s="200" t="s">
        <v>91</v>
      </c>
      <c r="D57" s="200"/>
      <c r="E57" s="200"/>
      <c r="F57" s="200"/>
      <c r="G57" s="200"/>
      <c r="H57" s="200"/>
      <c r="I57" s="200"/>
      <c r="J57" s="200"/>
      <c r="K57" s="200"/>
      <c r="L57" s="200"/>
      <c r="M57" s="200"/>
      <c r="N57" s="200"/>
      <c r="O57" s="200"/>
      <c r="P57" s="200"/>
      <c r="Q57" s="200"/>
      <c r="R57" s="200"/>
      <c r="S57" s="200"/>
      <c r="T57" s="200"/>
      <c r="U57" s="200"/>
      <c r="V57" s="200"/>
      <c r="W57" s="200"/>
      <c r="X57" s="200"/>
      <c r="AD57" s="55" t="s">
        <v>45</v>
      </c>
      <c r="AE57" s="52"/>
      <c r="AF57" s="203"/>
      <c r="AG57" s="203"/>
      <c r="AH57" s="203"/>
      <c r="AI57" s="203"/>
      <c r="AJ57" s="203"/>
      <c r="AK57" s="203"/>
      <c r="AL57" s="52"/>
      <c r="AM57" s="38"/>
      <c r="AN57" s="44"/>
      <c r="AO57" s="53"/>
      <c r="AP57" s="53"/>
      <c r="AQ57" s="53"/>
      <c r="AR57" s="53"/>
      <c r="AS57" s="45"/>
      <c r="AT57" s="44"/>
      <c r="AU57" s="54"/>
      <c r="AV57" s="54"/>
      <c r="AW57" s="54"/>
      <c r="AX57" s="54"/>
      <c r="AY57" s="45"/>
    </row>
    <row r="58" spans="2:51" ht="12.75" customHeight="1" x14ac:dyDescent="0.2">
      <c r="C58" s="200" t="s">
        <v>92</v>
      </c>
      <c r="D58" s="200"/>
      <c r="E58" s="200"/>
      <c r="F58" s="200"/>
      <c r="G58" s="200"/>
      <c r="H58" s="200"/>
      <c r="AD58" s="58"/>
      <c r="AE58" s="57"/>
      <c r="AF58" s="202">
        <f>AF56-AF57</f>
        <v>0</v>
      </c>
      <c r="AG58" s="202"/>
      <c r="AH58" s="202"/>
      <c r="AI58" s="202"/>
      <c r="AJ58" s="202"/>
      <c r="AK58" s="202"/>
      <c r="AL58" s="57"/>
      <c r="AM58" s="57"/>
      <c r="AN58" s="44"/>
      <c r="AO58" s="197">
        <f>AF58</f>
        <v>0</v>
      </c>
      <c r="AP58" s="197"/>
      <c r="AQ58" s="197"/>
      <c r="AR58" s="197"/>
      <c r="AS58" s="45"/>
      <c r="AT58" s="44"/>
      <c r="AU58" s="196"/>
      <c r="AV58" s="196"/>
      <c r="AW58" s="196"/>
      <c r="AX58" s="196"/>
      <c r="AY58" s="45"/>
    </row>
    <row r="59" spans="2:51" ht="12.75" customHeight="1" x14ac:dyDescent="0.2">
      <c r="AN59" s="44"/>
      <c r="AO59" s="53"/>
      <c r="AP59" s="53"/>
      <c r="AQ59" s="53"/>
      <c r="AR59" s="53"/>
      <c r="AS59" s="45"/>
      <c r="AT59" s="44"/>
      <c r="AU59" s="54"/>
      <c r="AV59" s="54"/>
      <c r="AW59" s="54"/>
      <c r="AX59" s="54"/>
      <c r="AY59" s="45"/>
    </row>
    <row r="60" spans="2:51" ht="12.75" customHeight="1" x14ac:dyDescent="0.2">
      <c r="B60" s="60" t="s">
        <v>93</v>
      </c>
      <c r="C60" s="198" t="s">
        <v>94</v>
      </c>
      <c r="D60" s="198"/>
      <c r="E60" s="198"/>
      <c r="F60" s="198"/>
      <c r="G60" s="198"/>
      <c r="H60" s="198"/>
      <c r="I60" s="198"/>
      <c r="AN60" s="58"/>
      <c r="AO60" s="197">
        <f>(SUM(AO8:AR23)+SUM(AO26:AR58))</f>
        <v>0</v>
      </c>
      <c r="AP60" s="197"/>
      <c r="AQ60" s="197"/>
      <c r="AR60" s="197"/>
      <c r="AS60" s="72"/>
      <c r="AT60" s="58"/>
      <c r="AU60" s="196"/>
      <c r="AV60" s="196"/>
      <c r="AW60" s="196"/>
      <c r="AX60" s="196"/>
      <c r="AY60" s="72"/>
    </row>
    <row r="61" spans="2:51" s="38" customFormat="1" ht="11.25" customHeight="1" x14ac:dyDescent="0.2">
      <c r="B61" s="73"/>
    </row>
    <row r="62" spans="2:51" s="38" customFormat="1" ht="11.25" customHeight="1" x14ac:dyDescent="0.2">
      <c r="B62" s="73"/>
    </row>
    <row r="63" spans="2:51" s="38" customFormat="1" ht="11.25" customHeight="1" x14ac:dyDescent="0.2">
      <c r="B63" s="73"/>
    </row>
    <row r="64" spans="2:51" s="38" customFormat="1" ht="11.25" customHeight="1" x14ac:dyDescent="0.2">
      <c r="B64" s="73"/>
    </row>
    <row r="65" spans="1:30" s="38" customFormat="1" ht="11.25" customHeight="1" x14ac:dyDescent="0.2">
      <c r="B65" s="73"/>
    </row>
    <row r="66" spans="1:30" s="38" customFormat="1" ht="11.25" customHeight="1" x14ac:dyDescent="0.2">
      <c r="B66" s="73"/>
    </row>
    <row r="67" spans="1:30" s="38" customFormat="1" ht="11.25" customHeight="1" x14ac:dyDescent="0.2">
      <c r="B67" s="73"/>
    </row>
    <row r="68" spans="1:30" s="38" customFormat="1" x14ac:dyDescent="0.2">
      <c r="B68" s="73"/>
    </row>
    <row r="69" spans="1:30" s="38" customFormat="1" hidden="1" x14ac:dyDescent="0.2">
      <c r="A69" s="38" t="s">
        <v>235</v>
      </c>
      <c r="B69" s="73"/>
    </row>
    <row r="70" spans="1:30" s="38" customFormat="1" hidden="1" x14ac:dyDescent="0.2">
      <c r="A70" s="195">
        <f>'Page de garde'!AB81</f>
        <v>45658</v>
      </c>
      <c r="B70" s="195"/>
      <c r="C70" s="195"/>
      <c r="D70" s="195"/>
      <c r="E70" s="195">
        <f>'Page de garde'!AB82</f>
        <v>46022</v>
      </c>
      <c r="F70" s="195"/>
      <c r="G70" s="195"/>
      <c r="H70" s="195"/>
    </row>
    <row r="71" spans="1:30" s="38" customFormat="1" hidden="1" x14ac:dyDescent="0.2"/>
    <row r="72" spans="1:30" s="38" customFormat="1" hidden="1" x14ac:dyDescent="0.2">
      <c r="B72" s="73"/>
    </row>
    <row r="73" spans="1:30" s="38" customFormat="1" hidden="1" x14ac:dyDescent="0.2">
      <c r="A73" s="38" t="s">
        <v>229</v>
      </c>
      <c r="B73" s="73"/>
    </row>
    <row r="74" spans="1:30" s="38" customFormat="1" hidden="1" x14ac:dyDescent="0.2">
      <c r="B74" s="73"/>
      <c r="G74" s="38" t="s">
        <v>233</v>
      </c>
      <c r="K74" s="38" t="s">
        <v>23</v>
      </c>
      <c r="O74" s="38" t="s">
        <v>234</v>
      </c>
    </row>
    <row r="75" spans="1:30" s="38" customFormat="1" hidden="1" x14ac:dyDescent="0.2">
      <c r="A75" s="194" t="s">
        <v>230</v>
      </c>
      <c r="B75" s="194"/>
      <c r="C75" s="194"/>
      <c r="D75" s="194"/>
      <c r="E75" s="194"/>
      <c r="F75" s="194"/>
      <c r="G75" s="195" t="str">
        <f>IF(O8="","",O8)</f>
        <v/>
      </c>
      <c r="H75" s="195"/>
      <c r="I75" s="195"/>
      <c r="J75" s="195"/>
      <c r="K75" s="195" t="str">
        <f>IF(W8="","",W8)</f>
        <v/>
      </c>
      <c r="L75" s="195"/>
      <c r="M75" s="195"/>
      <c r="N75" s="195"/>
      <c r="O75" s="193" t="str">
        <f>IF(OR(G75="",W8=""),"",ROUND(((DAYS360(G75,K75))/30),1))</f>
        <v/>
      </c>
      <c r="P75" s="193"/>
      <c r="Q75" s="193"/>
      <c r="R75" s="193"/>
      <c r="T75" s="74"/>
      <c r="U75" s="74"/>
      <c r="V75" s="74"/>
      <c r="W75" s="74"/>
      <c r="X75" s="74"/>
      <c r="Y75" s="74"/>
      <c r="Z75" s="74"/>
      <c r="AA75" s="74"/>
    </row>
    <row r="76" spans="1:30" s="38" customFormat="1" hidden="1" x14ac:dyDescent="0.2">
      <c r="A76" s="194" t="s">
        <v>231</v>
      </c>
      <c r="B76" s="194"/>
      <c r="C76" s="194"/>
      <c r="D76" s="194"/>
      <c r="E76" s="194"/>
      <c r="F76" s="194"/>
      <c r="G76" s="195" t="str">
        <f>IF(O9="","",O9)</f>
        <v/>
      </c>
      <c r="H76" s="195"/>
      <c r="I76" s="195"/>
      <c r="J76" s="195"/>
      <c r="K76" s="195" t="str">
        <f>IF(W9="","",W9)</f>
        <v/>
      </c>
      <c r="L76" s="195"/>
      <c r="M76" s="195"/>
      <c r="N76" s="195"/>
      <c r="O76" s="193" t="str">
        <f>IF(OR(G76="",W9=""),"",ROUND(((DAYS360(G76,K76))/30),1))</f>
        <v/>
      </c>
      <c r="P76" s="193"/>
      <c r="Q76" s="193"/>
      <c r="R76" s="193"/>
      <c r="T76" s="74"/>
      <c r="U76" s="74"/>
      <c r="V76" s="74"/>
      <c r="W76" s="74"/>
      <c r="X76" s="74"/>
      <c r="Y76" s="74"/>
      <c r="Z76" s="74"/>
      <c r="AA76" s="74"/>
    </row>
    <row r="77" spans="1:30" s="38" customFormat="1" hidden="1" x14ac:dyDescent="0.2">
      <c r="A77" s="194" t="s">
        <v>232</v>
      </c>
      <c r="B77" s="194"/>
      <c r="C77" s="194"/>
      <c r="D77" s="194"/>
      <c r="E77" s="194"/>
      <c r="F77" s="194"/>
      <c r="G77" s="195" t="str">
        <f>IF(M11="","",M11)</f>
        <v/>
      </c>
      <c r="H77" s="195"/>
      <c r="I77" s="195"/>
      <c r="J77" s="195"/>
      <c r="K77" s="195" t="str">
        <f>IF(U11="","",U11)</f>
        <v/>
      </c>
      <c r="L77" s="195"/>
      <c r="M77" s="195"/>
      <c r="N77" s="195"/>
      <c r="O77" s="193" t="str">
        <f>IF(OR(G77="",U11=""),"",ROUND(((DAYS360(G77,K77))/30),1))</f>
        <v/>
      </c>
      <c r="P77" s="193"/>
      <c r="Q77" s="193"/>
      <c r="R77" s="193"/>
      <c r="T77" s="74"/>
      <c r="U77" s="74"/>
      <c r="V77" s="74"/>
      <c r="W77" s="74"/>
      <c r="X77" s="74"/>
      <c r="Y77" s="74"/>
      <c r="Z77" s="74"/>
      <c r="AA77" s="74"/>
    </row>
    <row r="78" spans="1:30" s="38" customFormat="1" hidden="1" x14ac:dyDescent="0.2">
      <c r="A78" s="194" t="s">
        <v>237</v>
      </c>
      <c r="B78" s="194"/>
      <c r="C78" s="194"/>
      <c r="D78" s="194"/>
      <c r="E78" s="194"/>
      <c r="F78" s="194"/>
      <c r="O78" s="193">
        <f>SUM(O75:R77)</f>
        <v>0</v>
      </c>
      <c r="P78" s="193"/>
      <c r="Q78" s="193"/>
      <c r="R78" s="193"/>
    </row>
    <row r="79" spans="1:30" s="38" customFormat="1" hidden="1" x14ac:dyDescent="0.2">
      <c r="A79" s="194" t="s">
        <v>238</v>
      </c>
      <c r="B79" s="194"/>
      <c r="C79" s="194"/>
      <c r="D79" s="194"/>
      <c r="E79" s="194"/>
      <c r="F79" s="194"/>
      <c r="O79" s="193">
        <f>IF(O78&gt;12,12,O78)</f>
        <v>0</v>
      </c>
      <c r="P79" s="193"/>
      <c r="Q79" s="193"/>
      <c r="R79" s="193"/>
    </row>
    <row r="80" spans="1:30" hidden="1" x14ac:dyDescent="0.2">
      <c r="AD80" s="40"/>
    </row>
    <row r="81" spans="1:18" hidden="1" x14ac:dyDescent="0.2"/>
    <row r="82" spans="1:18" hidden="1" x14ac:dyDescent="0.2"/>
    <row r="83" spans="1:18" hidden="1" x14ac:dyDescent="0.2">
      <c r="B83" s="238" t="s">
        <v>39</v>
      </c>
      <c r="C83" s="238"/>
    </row>
    <row r="84" spans="1:18" hidden="1" x14ac:dyDescent="0.2">
      <c r="B84" s="238" t="s">
        <v>40</v>
      </c>
      <c r="C84" s="238"/>
    </row>
    <row r="85" spans="1:18" hidden="1" x14ac:dyDescent="0.2">
      <c r="B85" s="238" t="s">
        <v>41</v>
      </c>
      <c r="C85" s="238"/>
    </row>
    <row r="86" spans="1:18" hidden="1" x14ac:dyDescent="0.2">
      <c r="B86" s="238" t="s">
        <v>43</v>
      </c>
      <c r="C86" s="238"/>
    </row>
    <row r="87" spans="1:18" hidden="1" x14ac:dyDescent="0.2">
      <c r="B87" s="238" t="s">
        <v>42</v>
      </c>
      <c r="C87" s="238"/>
    </row>
    <row r="88" spans="1:18" hidden="1" x14ac:dyDescent="0.2">
      <c r="B88" s="238" t="s">
        <v>44</v>
      </c>
      <c r="C88" s="238"/>
    </row>
    <row r="89" spans="1:18" hidden="1" x14ac:dyDescent="0.2">
      <c r="H89" s="48"/>
      <c r="R89" s="48"/>
    </row>
    <row r="90" spans="1:18" hidden="1" x14ac:dyDescent="0.2">
      <c r="A90" s="199" t="s">
        <v>260</v>
      </c>
      <c r="B90" s="199"/>
      <c r="C90" s="199"/>
      <c r="D90" s="199"/>
      <c r="E90" s="199"/>
      <c r="F90" s="199"/>
      <c r="H90" s="242" t="s">
        <v>261</v>
      </c>
      <c r="I90" s="242"/>
      <c r="J90" s="242"/>
      <c r="K90" s="242"/>
      <c r="L90" s="242"/>
      <c r="M90" s="242"/>
      <c r="N90" s="242"/>
      <c r="O90" s="242"/>
      <c r="P90" s="242"/>
      <c r="Q90" s="242"/>
    </row>
    <row r="91" spans="1:18" hidden="1" x14ac:dyDescent="0.2">
      <c r="H91" s="242" t="s">
        <v>262</v>
      </c>
      <c r="I91" s="242"/>
      <c r="J91" s="242"/>
      <c r="K91" s="242"/>
      <c r="L91" s="242"/>
      <c r="M91" s="242"/>
      <c r="N91" s="242"/>
      <c r="O91" s="242"/>
      <c r="P91" s="242"/>
      <c r="Q91" s="242"/>
    </row>
    <row r="92" spans="1:18" hidden="1" x14ac:dyDescent="0.2">
      <c r="H92" s="242" t="s">
        <v>263</v>
      </c>
      <c r="I92" s="242"/>
      <c r="J92" s="242"/>
      <c r="K92" s="242"/>
      <c r="L92" s="242"/>
      <c r="M92" s="242"/>
      <c r="N92" s="242"/>
      <c r="O92" s="242"/>
      <c r="P92" s="242"/>
      <c r="Q92" s="242"/>
    </row>
    <row r="93" spans="1:18" hidden="1" x14ac:dyDescent="0.2">
      <c r="H93" s="242" t="s">
        <v>264</v>
      </c>
      <c r="I93" s="242"/>
      <c r="J93" s="242"/>
      <c r="K93" s="242"/>
      <c r="L93" s="242"/>
      <c r="M93" s="242"/>
      <c r="N93" s="242"/>
      <c r="O93" s="242"/>
      <c r="P93" s="242"/>
      <c r="Q93" s="242"/>
    </row>
    <row r="94" spans="1:18" hidden="1" x14ac:dyDescent="0.2">
      <c r="A94" s="199" t="s">
        <v>266</v>
      </c>
      <c r="B94" s="199"/>
      <c r="C94" s="199"/>
      <c r="D94" s="199"/>
      <c r="E94" s="199"/>
      <c r="F94" s="199"/>
      <c r="G94" s="199"/>
      <c r="H94" s="199"/>
      <c r="I94" s="249"/>
      <c r="J94" s="75">
        <f>IF(X26&lt;&gt;"",100000,0)</f>
        <v>0</v>
      </c>
    </row>
    <row r="95" spans="1:18" hidden="1" x14ac:dyDescent="0.2"/>
    <row r="96" spans="1:18" hidden="1" x14ac:dyDescent="0.2">
      <c r="A96" s="199" t="s">
        <v>267</v>
      </c>
      <c r="B96" s="199"/>
      <c r="C96" s="199"/>
      <c r="D96" s="199"/>
      <c r="E96" s="199"/>
      <c r="F96" s="199"/>
      <c r="H96" s="250" t="s">
        <v>268</v>
      </c>
      <c r="I96" s="251"/>
      <c r="J96" s="251"/>
      <c r="K96" s="251"/>
      <c r="L96" s="252"/>
      <c r="M96" s="76"/>
      <c r="N96" s="77"/>
      <c r="O96" s="77"/>
      <c r="P96" s="77"/>
      <c r="Q96" s="77"/>
    </row>
    <row r="97" spans="1:17" hidden="1" x14ac:dyDescent="0.2">
      <c r="H97" s="250" t="s">
        <v>269</v>
      </c>
      <c r="I97" s="251"/>
      <c r="J97" s="251"/>
      <c r="K97" s="251"/>
      <c r="L97" s="252"/>
      <c r="M97" s="76"/>
      <c r="N97" s="77"/>
      <c r="O97" s="77"/>
      <c r="P97" s="77"/>
      <c r="Q97" s="77"/>
    </row>
    <row r="98" spans="1:17" hidden="1" x14ac:dyDescent="0.2">
      <c r="H98" s="250" t="s">
        <v>270</v>
      </c>
      <c r="I98" s="251"/>
      <c r="J98" s="251"/>
      <c r="K98" s="251"/>
      <c r="L98" s="252"/>
      <c r="M98" s="76"/>
      <c r="N98" s="77"/>
      <c r="O98" s="77"/>
      <c r="P98" s="77"/>
      <c r="Q98" s="77"/>
    </row>
    <row r="99" spans="1:17" hidden="1" x14ac:dyDescent="0.2">
      <c r="H99" s="250" t="s">
        <v>271</v>
      </c>
      <c r="I99" s="251"/>
      <c r="J99" s="251"/>
      <c r="K99" s="251"/>
      <c r="L99" s="252"/>
      <c r="M99" s="76"/>
      <c r="N99" s="77"/>
      <c r="O99" s="77"/>
      <c r="P99" s="77"/>
      <c r="Q99" s="77"/>
    </row>
    <row r="100" spans="1:17" hidden="1" x14ac:dyDescent="0.2">
      <c r="H100" s="250" t="s">
        <v>275</v>
      </c>
      <c r="I100" s="251"/>
      <c r="J100" s="251"/>
      <c r="K100" s="251"/>
      <c r="L100" s="252"/>
      <c r="M100" s="76"/>
      <c r="N100" s="77"/>
      <c r="O100" s="77"/>
      <c r="P100" s="77"/>
      <c r="Q100" s="77"/>
    </row>
    <row r="101" spans="1:17" hidden="1" x14ac:dyDescent="0.2">
      <c r="H101" s="250" t="s">
        <v>272</v>
      </c>
      <c r="I101" s="251"/>
      <c r="J101" s="251"/>
      <c r="K101" s="251"/>
      <c r="L101" s="252"/>
      <c r="M101" s="76"/>
      <c r="N101" s="77"/>
      <c r="O101" s="77"/>
      <c r="P101" s="77"/>
      <c r="Q101" s="77"/>
    </row>
    <row r="102" spans="1:17" hidden="1" x14ac:dyDescent="0.2"/>
    <row r="103" spans="1:17" hidden="1" x14ac:dyDescent="0.2">
      <c r="A103" s="199" t="s">
        <v>274</v>
      </c>
      <c r="B103" s="199"/>
      <c r="C103" s="199"/>
      <c r="D103" s="199"/>
      <c r="E103" s="199"/>
      <c r="F103" s="199"/>
      <c r="G103" s="199"/>
      <c r="H103" s="199"/>
      <c r="I103" s="249"/>
      <c r="J103" s="75">
        <f>IF(R33&lt;&gt;"",1000000,0)</f>
        <v>0</v>
      </c>
    </row>
  </sheetData>
  <sheetProtection algorithmName="SHA-512" hashValue="GRI9Z394Mk4TMrnMTnD21OeT4xV2l1RtBlgE8201b1JWgsKwUOPGlAPoZMDgDTMG4+DSxf935k9JPlsjqNJoaA==" saltValue="kQh966ZS7dG5FWYUpc1Ruw==" spinCount="100000" sheet="1" objects="1" scenarios="1" selectLockedCells="1"/>
  <mergeCells count="176">
    <mergeCell ref="A77:F77"/>
    <mergeCell ref="O76:R76"/>
    <mergeCell ref="G76:J76"/>
    <mergeCell ref="O77:R77"/>
    <mergeCell ref="A76:F76"/>
    <mergeCell ref="A103:I103"/>
    <mergeCell ref="H100:L100"/>
    <mergeCell ref="A96:F96"/>
    <mergeCell ref="H96:L96"/>
    <mergeCell ref="H97:L97"/>
    <mergeCell ref="H98:L98"/>
    <mergeCell ref="H99:L99"/>
    <mergeCell ref="H101:L101"/>
    <mergeCell ref="A94:I94"/>
    <mergeCell ref="AF56:AK56"/>
    <mergeCell ref="AF55:AK55"/>
    <mergeCell ref="AF54:AK54"/>
    <mergeCell ref="AF41:AK41"/>
    <mergeCell ref="C49:O49"/>
    <mergeCell ref="C50:Y50"/>
    <mergeCell ref="H93:Q93"/>
    <mergeCell ref="B85:C85"/>
    <mergeCell ref="B86:C86"/>
    <mergeCell ref="B87:C87"/>
    <mergeCell ref="AE44:AI44"/>
    <mergeCell ref="O79:R79"/>
    <mergeCell ref="B88:C88"/>
    <mergeCell ref="B83:C83"/>
    <mergeCell ref="B84:C84"/>
    <mergeCell ref="H92:Q92"/>
    <mergeCell ref="H91:Q91"/>
    <mergeCell ref="H90:Q90"/>
    <mergeCell ref="A90:F90"/>
    <mergeCell ref="AD46:AM46"/>
    <mergeCell ref="AD45:AM45"/>
    <mergeCell ref="C58:H58"/>
    <mergeCell ref="C56:I56"/>
    <mergeCell ref="C57:X57"/>
    <mergeCell ref="O33:Q33"/>
    <mergeCell ref="R33:V33"/>
    <mergeCell ref="C34:AJ34"/>
    <mergeCell ref="C30:AJ30"/>
    <mergeCell ref="C40:L40"/>
    <mergeCell ref="C44:T44"/>
    <mergeCell ref="C31:X31"/>
    <mergeCell ref="C53:V53"/>
    <mergeCell ref="C45:T45"/>
    <mergeCell ref="C46:R46"/>
    <mergeCell ref="C47:AH47"/>
    <mergeCell ref="C48:N48"/>
    <mergeCell ref="P49:AL49"/>
    <mergeCell ref="AE33:AM33"/>
    <mergeCell ref="AF39:AK39"/>
    <mergeCell ref="C25:AI25"/>
    <mergeCell ref="C23:I23"/>
    <mergeCell ref="C29:M29"/>
    <mergeCell ref="U26:W26"/>
    <mergeCell ref="AO23:AR23"/>
    <mergeCell ref="Q16:AM16"/>
    <mergeCell ref="AO48:AR48"/>
    <mergeCell ref="AO46:AR46"/>
    <mergeCell ref="AO32:AR32"/>
    <mergeCell ref="AO45:AR45"/>
    <mergeCell ref="C38:Q38"/>
    <mergeCell ref="C39:T39"/>
    <mergeCell ref="C21:AL21"/>
    <mergeCell ref="C22:I22"/>
    <mergeCell ref="C32:AA32"/>
    <mergeCell ref="C26:Q26"/>
    <mergeCell ref="C27:AF27"/>
    <mergeCell ref="R26:S26"/>
    <mergeCell ref="X26:AG26"/>
    <mergeCell ref="C28:W28"/>
    <mergeCell ref="C35:K35"/>
    <mergeCell ref="C33:M33"/>
    <mergeCell ref="AE43:AL43"/>
    <mergeCell ref="AF40:AK40"/>
    <mergeCell ref="R3:AJ3"/>
    <mergeCell ref="U11:Y11"/>
    <mergeCell ref="C13:V13"/>
    <mergeCell ref="C14:J14"/>
    <mergeCell ref="V15:X15"/>
    <mergeCell ref="C18:T18"/>
    <mergeCell ref="C20:AM20"/>
    <mergeCell ref="C8:N8"/>
    <mergeCell ref="O9:S9"/>
    <mergeCell ref="W8:AA8"/>
    <mergeCell ref="W9:AA9"/>
    <mergeCell ref="C10:AC10"/>
    <mergeCell ref="C9:N9"/>
    <mergeCell ref="AC8:AM8"/>
    <mergeCell ref="V18:AG18"/>
    <mergeCell ref="B1:AD1"/>
    <mergeCell ref="B4:Z4"/>
    <mergeCell ref="B5:AA5"/>
    <mergeCell ref="AB5:AG5"/>
    <mergeCell ref="AA4:AC4"/>
    <mergeCell ref="P3:Q3"/>
    <mergeCell ref="B3:O3"/>
    <mergeCell ref="AO18:AR18"/>
    <mergeCell ref="O8:S8"/>
    <mergeCell ref="AF11:AK11"/>
    <mergeCell ref="AF12:AK12"/>
    <mergeCell ref="Y15:AB15"/>
    <mergeCell ref="AF13:AK13"/>
    <mergeCell ref="C12:Y12"/>
    <mergeCell ref="M11:Q11"/>
    <mergeCell ref="C11:K11"/>
    <mergeCell ref="C17:I17"/>
    <mergeCell ref="C7:Z7"/>
    <mergeCell ref="K17:V17"/>
    <mergeCell ref="AO17:AR17"/>
    <mergeCell ref="AI10:AJ10"/>
    <mergeCell ref="AE10:AH10"/>
    <mergeCell ref="C15:P15"/>
    <mergeCell ref="AF14:AK14"/>
    <mergeCell ref="AT2:AY2"/>
    <mergeCell ref="AT3:AY3"/>
    <mergeCell ref="AN3:AS3"/>
    <mergeCell ref="AO41:AR41"/>
    <mergeCell ref="AO35:AR35"/>
    <mergeCell ref="AO9:AR9"/>
    <mergeCell ref="AO8:AR8"/>
    <mergeCell ref="AU33:AX33"/>
    <mergeCell ref="AO26:AR26"/>
    <mergeCell ref="AO22:AR22"/>
    <mergeCell ref="AO15:AR15"/>
    <mergeCell ref="AO33:AR33"/>
    <mergeCell ref="AU8:AX8"/>
    <mergeCell ref="AU9:AX9"/>
    <mergeCell ref="AU15:AX15"/>
    <mergeCell ref="AU17:AX17"/>
    <mergeCell ref="AU18:AX18"/>
    <mergeCell ref="AU22:AX22"/>
    <mergeCell ref="AU23:AX23"/>
    <mergeCell ref="AU26:AX26"/>
    <mergeCell ref="AN2:AS2"/>
    <mergeCell ref="AO29:AR29"/>
    <mergeCell ref="AO28:AR28"/>
    <mergeCell ref="AO27:AR27"/>
    <mergeCell ref="AO49:AR49"/>
    <mergeCell ref="AO24:AR24"/>
    <mergeCell ref="AU48:AX48"/>
    <mergeCell ref="AU28:AX28"/>
    <mergeCell ref="AU29:AX29"/>
    <mergeCell ref="AU31:AX31"/>
    <mergeCell ref="AU27:AX27"/>
    <mergeCell ref="AU35:AX35"/>
    <mergeCell ref="AU41:AX41"/>
    <mergeCell ref="AU45:AX45"/>
    <mergeCell ref="AU46:AX46"/>
    <mergeCell ref="AO31:AR31"/>
    <mergeCell ref="AU50:AX50"/>
    <mergeCell ref="O78:R78"/>
    <mergeCell ref="A78:F78"/>
    <mergeCell ref="A79:F79"/>
    <mergeCell ref="G77:J77"/>
    <mergeCell ref="K75:N75"/>
    <mergeCell ref="K76:N76"/>
    <mergeCell ref="K77:N77"/>
    <mergeCell ref="AU60:AX60"/>
    <mergeCell ref="G75:J75"/>
    <mergeCell ref="AO60:AR60"/>
    <mergeCell ref="A70:D70"/>
    <mergeCell ref="E70:H70"/>
    <mergeCell ref="C60:I60"/>
    <mergeCell ref="O75:R75"/>
    <mergeCell ref="A75:F75"/>
    <mergeCell ref="AO58:AR58"/>
    <mergeCell ref="AU58:AX58"/>
    <mergeCell ref="C55:I55"/>
    <mergeCell ref="C52:V52"/>
    <mergeCell ref="C54:H54"/>
    <mergeCell ref="AO50:AR50"/>
    <mergeCell ref="AF58:AK58"/>
    <mergeCell ref="AF57:AK57"/>
  </mergeCells>
  <phoneticPr fontId="4" type="noConversion"/>
  <dataValidations xWindow="480" yWindow="431" count="14">
    <dataValidation type="date" allowBlank="1" showInputMessage="1" showErrorMessage="1" error="La date doit être comprise entre le 1er janvier et le 31 décembre de l'année d'assujettissement" sqref="O8:S8" xr:uid="{00000000-0002-0000-0100-000000000000}">
      <formula1>A70</formula1>
      <formula2>E70</formula2>
    </dataValidation>
    <dataValidation type="date" allowBlank="1" showInputMessage="1" showErrorMessage="1" error="La date doit être comprise entre le 1er janvier et le 31 décembre de l'année d'assujettissement" sqref="U11:Y11" xr:uid="{00000000-0002-0000-0100-000001000000}">
      <formula1>A70</formula1>
      <formula2>E70</formula2>
    </dataValidation>
    <dataValidation type="date" allowBlank="1" showInputMessage="1" showErrorMessage="1" error="La date doit être comprise entre le 1er janvier et le 31 décembre de l'année d'assujettissement" sqref="W8:AA8" xr:uid="{00000000-0002-0000-0100-000002000000}">
      <formula1>A70</formula1>
      <formula2>E70</formula2>
    </dataValidation>
    <dataValidation type="date" allowBlank="1" showInputMessage="1" showErrorMessage="1" error="La date doit être comprise entre le 1er janvier et le 31 décembre de l'année d'assujettissement" sqref="O9:S9" xr:uid="{00000000-0002-0000-0100-000003000000}">
      <formula1>A70</formula1>
      <formula2>E70</formula2>
    </dataValidation>
    <dataValidation type="date" allowBlank="1" showInputMessage="1" showErrorMessage="1" error="La date doit être comprise entre le 1er janvier et le 31 décembre de l'année d'assujettissement" sqref="W9:AA9" xr:uid="{00000000-0002-0000-0100-000004000000}">
      <formula1>A70</formula1>
      <formula2>E70</formula2>
    </dataValidation>
    <dataValidation type="date" allowBlank="1" showInputMessage="1" showErrorMessage="1" error="La date doit être comprise entre le 1er janvier et le 31 décembre de l'année d'assujettissement" sqref="M11:Q11" xr:uid="{00000000-0002-0000-0100-000005000000}">
      <formula1>A70</formula1>
      <formula2>E70</formula2>
    </dataValidation>
    <dataValidation type="list" allowBlank="1" showInputMessage="1" prompt="Sélectionnez la monnaie dans la liste déroulante ou saisissez son abréviation." sqref="AI10:AJ10" xr:uid="{00000000-0002-0000-0100-000006000000}">
      <formula1>$B$83:$B$88</formula1>
    </dataValidation>
    <dataValidation allowBlank="1" showInputMessage="1" showErrorMessage="1" prompt="Veuillez saisir les nom et adresse du débiteur de la pension." sqref="AD45:AM46" xr:uid="{00000000-0002-0000-0100-000007000000}"/>
    <dataValidation allowBlank="1" showInputMessage="1" showErrorMessage="1" prompt="Veuillez indiquer le taux annuel moyen selon l'année d'assujettissement (voir lien internet ci-dessous)." sqref="Y15:AB15" xr:uid="{00000000-0002-0000-0100-000008000000}"/>
    <dataValidation allowBlank="1" showInputMessage="1" showErrorMessage="1" prompt="Veuillez joindre certificat de salaire à la déclaration." sqref="AO8:AR8" xr:uid="{00000000-0002-0000-0100-000009000000}"/>
    <dataValidation type="list" allowBlank="1" showInputMessage="1" showErrorMessage="1" errorTitle="Type de rente" error="Veuillez vous limiter aux motifs proposés." prompt="Veuillez indiquer le type de rente perçue" sqref="X26:AG26" xr:uid="{00000000-0002-0000-0100-00000A000000}">
      <formula1>$H$90:$H$93</formula1>
    </dataValidation>
    <dataValidation type="decimal" operator="lessThanOrEqual" allowBlank="1" showInputMessage="1" showErrorMessage="1" error="Veuillez renseigner le type de rente perçue." sqref="AO26:AR26" xr:uid="{00000000-0002-0000-0100-00000B000000}">
      <formula1>J94</formula1>
    </dataValidation>
    <dataValidation type="list" allowBlank="1" showInputMessage="1" showErrorMessage="1" errorTitle="Nature de l'indemnité" error="Veuillez vous limiter aux motifs proposés." prompt="Veuillez indiquer la nature de l'indemnité perçue" sqref="R33:V33" xr:uid="{00000000-0002-0000-0100-00000C000000}">
      <formula1>$H$96:$H$101</formula1>
    </dataValidation>
    <dataValidation type="decimal" operator="lessThanOrEqual" allowBlank="1" showInputMessage="1" showErrorMessage="1" error="Veuillez renseigner la nature de l'indemnité perçue." sqref="AO33:AR33" xr:uid="{00000000-0002-0000-0100-00000D000000}">
      <formula1>J103</formula1>
    </dataValidation>
  </dataValidations>
  <hyperlinks>
    <hyperlink ref="AA4:AC4" location="'Autres prestations-observations'!J25" tooltip="Voir la page 4" display="page 4." xr:uid="{00000000-0004-0000-0100-000000000000}"/>
    <hyperlink ref="AB5:AG5" location="Revenus!AO8" tooltip="voir ch. 1a" display="voir aussi ch. 1a)" xr:uid="{00000000-0004-0000-0100-000001000000}"/>
    <hyperlink ref="C10:AC10" location="'Autres prestations-observations'!J25" tooltip="Voir page 4" display="'Autres prestations-observations'!J25" xr:uid="{00000000-0004-0000-0100-000002000000}"/>
    <hyperlink ref="Q16" r:id="rId1" xr:uid="{00000000-0004-0000-0100-000003000000}"/>
  </hyperlinks>
  <printOptions verticalCentered="1"/>
  <pageMargins left="0.39370078740157483" right="0.39370078740157483" top="0.39370078740157483" bottom="0.39370078740157483" header="0.39370078740157483" footer="0.39370078740157483"/>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AY114"/>
  <sheetViews>
    <sheetView showGridLines="0" showRowColHeaders="0" showZeros="0" topLeftCell="A6" zoomScale="120" workbookViewId="0">
      <selection activeCell="AO6" sqref="AO6:AR6"/>
    </sheetView>
  </sheetViews>
  <sheetFormatPr baseColWidth="10" defaultColWidth="8.625" defaultRowHeight="11.25" customHeight="1" x14ac:dyDescent="0.2"/>
  <cols>
    <col min="1" max="1" width="1.75" style="37" customWidth="1"/>
    <col min="2" max="2" width="1.75" style="47" customWidth="1"/>
    <col min="3" max="38" width="1.75" style="37" customWidth="1"/>
    <col min="39" max="39" width="1.5" style="78" customWidth="1"/>
    <col min="40" max="51" width="1.625" style="38" customWidth="1"/>
    <col min="52" max="16384" width="8.625" style="37"/>
  </cols>
  <sheetData>
    <row r="1" spans="1:51" ht="11.25" customHeight="1" x14ac:dyDescent="0.2">
      <c r="A1" s="36" t="s">
        <v>97</v>
      </c>
      <c r="B1" s="284" t="s">
        <v>98</v>
      </c>
      <c r="C1" s="284"/>
      <c r="D1" s="284"/>
      <c r="E1" s="284"/>
      <c r="F1" s="284"/>
    </row>
    <row r="2" spans="1:51" ht="12" customHeight="1" x14ac:dyDescent="0.2">
      <c r="B2" s="37"/>
      <c r="C2" s="39" t="str">
        <f>IF('Page de garde'!AE5="","Veuillez saisir l'année d'assujettissement sur la page de garde !","")</f>
        <v/>
      </c>
      <c r="AN2" s="208" t="s">
        <v>34</v>
      </c>
      <c r="AO2" s="209"/>
      <c r="AP2" s="209"/>
      <c r="AQ2" s="209"/>
      <c r="AR2" s="209"/>
      <c r="AS2" s="210"/>
      <c r="AT2" s="208" t="s">
        <v>35</v>
      </c>
      <c r="AU2" s="209"/>
      <c r="AV2" s="209"/>
      <c r="AW2" s="209"/>
      <c r="AX2" s="209"/>
      <c r="AY2" s="210"/>
    </row>
    <row r="3" spans="1:51" ht="12" customHeight="1" x14ac:dyDescent="0.2">
      <c r="B3" s="46" t="s">
        <v>99</v>
      </c>
      <c r="C3" s="198" t="s">
        <v>100</v>
      </c>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N3" s="272" t="s">
        <v>36</v>
      </c>
      <c r="AO3" s="273"/>
      <c r="AP3" s="273"/>
      <c r="AQ3" s="273"/>
      <c r="AR3" s="273"/>
      <c r="AS3" s="274"/>
      <c r="AT3" s="211" t="s">
        <v>36</v>
      </c>
      <c r="AU3" s="212"/>
      <c r="AV3" s="212"/>
      <c r="AW3" s="212"/>
      <c r="AX3" s="212"/>
      <c r="AY3" s="213"/>
    </row>
    <row r="4" spans="1:51" ht="12" customHeight="1" x14ac:dyDescent="0.2">
      <c r="B4" s="47" t="s">
        <v>30</v>
      </c>
      <c r="C4" s="200" t="s">
        <v>101</v>
      </c>
      <c r="D4" s="200"/>
      <c r="E4" s="200"/>
      <c r="F4" s="200"/>
      <c r="G4" s="200"/>
      <c r="H4" s="200"/>
      <c r="I4" s="200"/>
      <c r="J4" s="200"/>
      <c r="K4" s="200"/>
      <c r="L4" s="200"/>
      <c r="M4" s="200"/>
      <c r="N4" s="200"/>
      <c r="O4" s="200"/>
      <c r="P4" s="200"/>
      <c r="Q4" s="200"/>
      <c r="R4" s="200"/>
      <c r="S4" s="200"/>
      <c r="T4" s="200"/>
      <c r="U4" s="200"/>
      <c r="V4" s="194"/>
      <c r="W4" s="289" t="str">
        <f>IF(F79&gt;=2016,"(séjour hebdomadaire compris)","")</f>
        <v>(séjour hebdomadaire compris)</v>
      </c>
      <c r="X4" s="289"/>
      <c r="Y4" s="289"/>
      <c r="Z4" s="289"/>
      <c r="AA4" s="289"/>
      <c r="AB4" s="289"/>
      <c r="AC4" s="289"/>
      <c r="AD4" s="289"/>
      <c r="AE4" s="289"/>
      <c r="AF4" s="289"/>
      <c r="AG4" s="289"/>
      <c r="AH4" s="118" t="str">
        <f>IF(OR(AS11="*",AS6="*"),"*","")</f>
        <v/>
      </c>
      <c r="AI4" s="291"/>
      <c r="AJ4" s="291"/>
      <c r="AK4" s="291"/>
      <c r="AL4" s="291"/>
      <c r="AM4" s="292"/>
      <c r="AN4" s="41"/>
      <c r="AO4" s="79"/>
      <c r="AP4" s="79"/>
      <c r="AQ4" s="79"/>
      <c r="AR4" s="79"/>
      <c r="AS4" s="43"/>
      <c r="AT4" s="41"/>
      <c r="AU4" s="42"/>
      <c r="AV4" s="42"/>
      <c r="AW4" s="42"/>
      <c r="AX4" s="42"/>
      <c r="AY4" s="43"/>
    </row>
    <row r="5" spans="1:51" s="136" customFormat="1" ht="12" customHeight="1" x14ac:dyDescent="0.2">
      <c r="B5" s="137"/>
      <c r="C5" s="135" t="s">
        <v>308</v>
      </c>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8"/>
      <c r="AN5" s="41"/>
      <c r="AO5" s="79"/>
      <c r="AP5" s="79"/>
      <c r="AQ5" s="79"/>
      <c r="AR5" s="79"/>
      <c r="AS5" s="43"/>
      <c r="AT5" s="41"/>
      <c r="AU5" s="42"/>
      <c r="AV5" s="42"/>
      <c r="AW5" s="42"/>
      <c r="AX5" s="42"/>
      <c r="AY5" s="43"/>
    </row>
    <row r="6" spans="1:51" ht="12" customHeight="1" x14ac:dyDescent="0.2">
      <c r="C6" s="200" t="s">
        <v>103</v>
      </c>
      <c r="D6" s="200"/>
      <c r="E6" s="200"/>
      <c r="F6" s="200"/>
      <c r="G6" s="200"/>
      <c r="H6" s="200"/>
      <c r="I6" s="200"/>
      <c r="J6" s="200"/>
      <c r="K6" s="200"/>
      <c r="L6" s="200"/>
      <c r="M6" s="200"/>
      <c r="N6" s="200"/>
      <c r="O6" s="200"/>
      <c r="AN6" s="41"/>
      <c r="AO6" s="269"/>
      <c r="AP6" s="269"/>
      <c r="AQ6" s="269"/>
      <c r="AR6" s="269"/>
      <c r="AS6" s="117" t="str">
        <f>IF(AND(AO6&gt;0,X85&lt;&gt;0,T11*AE11+AO6+AO7&gt;X85),"*","")</f>
        <v/>
      </c>
      <c r="AT6" s="41"/>
      <c r="AU6" s="275"/>
      <c r="AV6" s="275"/>
      <c r="AW6" s="275"/>
      <c r="AX6" s="275"/>
      <c r="AY6" s="43"/>
    </row>
    <row r="7" spans="1:51" ht="12" customHeight="1" x14ac:dyDescent="0.2">
      <c r="C7" s="200" t="s">
        <v>104</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J7" s="267"/>
      <c r="AK7" s="267"/>
      <c r="AL7" s="267"/>
      <c r="AM7" s="287"/>
      <c r="AN7" s="44"/>
      <c r="AO7" s="215"/>
      <c r="AP7" s="215"/>
      <c r="AQ7" s="215"/>
      <c r="AR7" s="215"/>
      <c r="AS7" s="45"/>
      <c r="AT7" s="44"/>
      <c r="AU7" s="228"/>
      <c r="AV7" s="228"/>
      <c r="AW7" s="228"/>
      <c r="AX7" s="228"/>
      <c r="AY7" s="45"/>
    </row>
    <row r="8" spans="1:51" ht="12" customHeight="1" x14ac:dyDescent="0.2">
      <c r="C8" s="135" t="s">
        <v>307</v>
      </c>
      <c r="D8" s="136"/>
      <c r="E8" s="136"/>
      <c r="F8" s="136"/>
      <c r="G8" s="136"/>
      <c r="H8" s="136"/>
      <c r="I8" s="136"/>
      <c r="J8" s="136"/>
      <c r="K8" s="136"/>
      <c r="L8" s="136"/>
      <c r="M8" s="136"/>
      <c r="N8" s="136"/>
      <c r="O8" s="136"/>
      <c r="P8" s="136"/>
      <c r="Q8" s="136"/>
      <c r="R8" s="136"/>
      <c r="S8" s="136"/>
      <c r="T8" s="136"/>
      <c r="U8" s="136"/>
      <c r="V8" s="136"/>
      <c r="W8" s="136"/>
      <c r="X8" s="139"/>
      <c r="Y8" s="139"/>
      <c r="Z8" s="136"/>
      <c r="AA8" s="136"/>
      <c r="AB8" s="136"/>
      <c r="AC8" s="136"/>
      <c r="AD8" s="136"/>
      <c r="AE8" s="136"/>
      <c r="AF8" s="136"/>
      <c r="AG8" s="136"/>
      <c r="AH8" s="136"/>
      <c r="AI8" s="136"/>
      <c r="AJ8" s="136"/>
      <c r="AK8" s="136"/>
      <c r="AN8" s="44"/>
      <c r="AO8" s="80"/>
      <c r="AP8" s="80"/>
      <c r="AQ8" s="80"/>
      <c r="AR8" s="80"/>
      <c r="AS8" s="45"/>
      <c r="AT8" s="44"/>
      <c r="AY8" s="45"/>
    </row>
    <row r="9" spans="1:51" s="81" customFormat="1" ht="10.5" customHeight="1" x14ac:dyDescent="0.2">
      <c r="B9" s="82"/>
      <c r="C9" s="286" t="s">
        <v>213</v>
      </c>
      <c r="D9" s="286"/>
      <c r="E9" s="286"/>
      <c r="F9" s="286"/>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110"/>
      <c r="AN9" s="69"/>
      <c r="AO9" s="83"/>
      <c r="AP9" s="83"/>
      <c r="AQ9" s="83"/>
      <c r="AR9" s="83"/>
      <c r="AS9" s="70"/>
      <c r="AT9" s="69"/>
      <c r="AU9" s="71"/>
      <c r="AV9" s="71"/>
      <c r="AW9" s="71"/>
      <c r="AX9" s="71"/>
      <c r="AY9" s="70"/>
    </row>
    <row r="10" spans="1:51" s="81" customFormat="1" ht="10.5" customHeight="1" x14ac:dyDescent="0.2">
      <c r="B10" s="82"/>
      <c r="C10" s="286" t="s">
        <v>214</v>
      </c>
      <c r="D10" s="286"/>
      <c r="E10" s="286"/>
      <c r="F10" s="286"/>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109" t="str">
        <f>IF(AND(H9&lt;&gt;"",H10&lt;&gt;""),1,"")</f>
        <v/>
      </c>
      <c r="AN10" s="111"/>
      <c r="AO10" s="112"/>
      <c r="AP10" s="112"/>
      <c r="AQ10" s="112"/>
      <c r="AR10" s="112"/>
      <c r="AS10" s="113"/>
      <c r="AT10" s="69"/>
      <c r="AU10" s="71"/>
      <c r="AV10" s="71"/>
      <c r="AW10" s="71"/>
      <c r="AX10" s="71"/>
      <c r="AY10" s="70"/>
    </row>
    <row r="11" spans="1:51" ht="12" customHeight="1" x14ac:dyDescent="0.2">
      <c r="C11" s="290"/>
      <c r="D11" s="290"/>
      <c r="E11" s="290"/>
      <c r="F11" s="200" t="s">
        <v>105</v>
      </c>
      <c r="G11" s="200"/>
      <c r="H11" s="200"/>
      <c r="I11" s="200"/>
      <c r="J11" s="200"/>
      <c r="K11" s="285"/>
      <c r="L11" s="285"/>
      <c r="M11" s="285"/>
      <c r="N11" s="194" t="s">
        <v>106</v>
      </c>
      <c r="O11" s="200"/>
      <c r="P11" s="200"/>
      <c r="Q11" s="200"/>
      <c r="R11" s="200"/>
      <c r="S11" s="200"/>
      <c r="T11" s="288">
        <f>C11*K11</f>
        <v>0</v>
      </c>
      <c r="U11" s="288"/>
      <c r="V11" s="288"/>
      <c r="W11" s="200" t="s">
        <v>107</v>
      </c>
      <c r="X11" s="200"/>
      <c r="Y11" s="200"/>
      <c r="Z11" s="200"/>
      <c r="AA11" s="200"/>
      <c r="AB11" s="200"/>
      <c r="AC11" s="200"/>
      <c r="AD11" s="200"/>
      <c r="AE11" s="308"/>
      <c r="AF11" s="308"/>
      <c r="AH11" s="114"/>
      <c r="AI11" s="115"/>
      <c r="AJ11" s="115"/>
      <c r="AK11" s="115"/>
      <c r="AL11" s="115"/>
      <c r="AM11" s="116"/>
      <c r="AN11" s="44"/>
      <c r="AO11" s="259">
        <f>IF(AND(X85&lt;&gt;0,(T11*AE11)+AO7+AO6&gt;X85),X85-AO7-AO6,T11*AE11)</f>
        <v>0</v>
      </c>
      <c r="AP11" s="259"/>
      <c r="AQ11" s="259"/>
      <c r="AR11" s="259"/>
      <c r="AS11" s="117" t="str">
        <f>IF(AND(X85&lt;&gt;0,T11*AE11+AO6+AO7&gt;X85),"*","")</f>
        <v/>
      </c>
      <c r="AT11" s="44"/>
      <c r="AU11" s="196"/>
      <c r="AV11" s="196"/>
      <c r="AW11" s="196"/>
      <c r="AX11" s="196"/>
      <c r="AY11" s="45"/>
    </row>
    <row r="12" spans="1:51" ht="12" customHeight="1" x14ac:dyDescent="0.2">
      <c r="B12" s="47" t="s">
        <v>32</v>
      </c>
      <c r="C12" s="200" t="s">
        <v>108</v>
      </c>
      <c r="D12" s="200"/>
      <c r="E12" s="200"/>
      <c r="F12" s="200"/>
      <c r="G12" s="200"/>
      <c r="H12" s="200"/>
      <c r="I12" s="200"/>
      <c r="J12" s="200"/>
      <c r="K12" s="200"/>
      <c r="L12" s="200"/>
      <c r="M12" s="200"/>
      <c r="N12" s="200"/>
      <c r="O12" s="200"/>
      <c r="P12" s="200"/>
      <c r="Q12" s="200"/>
      <c r="R12" s="200"/>
      <c r="S12" s="200"/>
      <c r="T12" s="200"/>
      <c r="U12" s="200"/>
      <c r="V12" s="200"/>
      <c r="W12" s="200"/>
      <c r="X12" s="200"/>
      <c r="Y12" s="285"/>
      <c r="Z12" s="285"/>
      <c r="AA12" s="237" t="s">
        <v>109</v>
      </c>
      <c r="AB12" s="237"/>
      <c r="AC12" s="237"/>
      <c r="AD12" s="237"/>
      <c r="AE12" s="237"/>
      <c r="AF12" s="237"/>
      <c r="AG12" s="237"/>
      <c r="AH12" s="237"/>
      <c r="AI12" s="303"/>
      <c r="AJ12" s="303"/>
      <c r="AK12" s="65" t="s">
        <v>135</v>
      </c>
      <c r="AM12" s="45"/>
      <c r="AN12" s="44"/>
      <c r="AO12" s="259">
        <f>IF(OR(Y12="",AI12=""),0,IF((Y12*AI12)&lt;N100,Y12*AI12,N100))</f>
        <v>0</v>
      </c>
      <c r="AP12" s="259"/>
      <c r="AQ12" s="259"/>
      <c r="AR12" s="259"/>
      <c r="AS12" s="45"/>
      <c r="AT12" s="44"/>
      <c r="AU12" s="196"/>
      <c r="AV12" s="196"/>
      <c r="AW12" s="196"/>
      <c r="AX12" s="196"/>
      <c r="AY12" s="45"/>
    </row>
    <row r="13" spans="1:51" ht="12" customHeight="1" x14ac:dyDescent="0.2">
      <c r="B13" s="47" t="s">
        <v>46</v>
      </c>
      <c r="C13" s="200" t="s">
        <v>110</v>
      </c>
      <c r="D13" s="200"/>
      <c r="E13" s="200"/>
      <c r="F13" s="200"/>
      <c r="G13" s="200"/>
      <c r="H13" s="200"/>
      <c r="I13" s="200"/>
      <c r="J13" s="200"/>
      <c r="K13" s="200"/>
      <c r="L13" s="200"/>
      <c r="M13" s="200"/>
      <c r="N13" s="200"/>
      <c r="O13" s="200"/>
      <c r="P13" s="200"/>
      <c r="Q13" s="200"/>
      <c r="R13" s="200"/>
      <c r="S13" s="200"/>
      <c r="AM13" s="84"/>
      <c r="AN13" s="44"/>
      <c r="AO13" s="276">
        <f>IF(OR(AO14&gt;0,Revenus!AO24=0),0,IF(AND((Revenus!AO24*3/100)&lt;(X83/12*Revenus!O79),Revenus!AO24&lt;(X83/12*Revenus!O79)),Revenus!AO24,IF(((Revenus!AO24*3/100)/12*Revenus!O79)&lt;(X83/12*Revenus!O79),X83/12*Revenus!O79,IF(((Revenus!AO24*3/100)/12*Revenus!O79)&gt;(X84/12*Revenus!O79),X84/12*Revenus!O79,((Revenus!AO24*3/100)/12*Revenus!O79)))))</f>
        <v>0</v>
      </c>
      <c r="AP13" s="276"/>
      <c r="AQ13" s="276"/>
      <c r="AR13" s="276"/>
      <c r="AS13" s="45"/>
      <c r="AT13" s="44"/>
      <c r="AU13" s="192"/>
      <c r="AV13" s="192"/>
      <c r="AW13" s="192"/>
      <c r="AX13" s="192"/>
      <c r="AY13" s="45"/>
    </row>
    <row r="14" spans="1:51" ht="12" customHeight="1" x14ac:dyDescent="0.2">
      <c r="B14" s="85" t="s">
        <v>172</v>
      </c>
      <c r="C14" s="200" t="s">
        <v>173</v>
      </c>
      <c r="D14" s="200"/>
      <c r="E14" s="200"/>
      <c r="F14" s="200"/>
      <c r="G14" s="200"/>
      <c r="H14" s="200"/>
      <c r="I14" s="200"/>
      <c r="J14" s="200"/>
      <c r="K14" s="200"/>
      <c r="L14" s="200"/>
      <c r="M14" s="200"/>
      <c r="N14" s="200"/>
      <c r="O14" s="200"/>
      <c r="P14" s="200"/>
      <c r="Q14" s="200"/>
      <c r="R14" s="200"/>
      <c r="S14" s="200"/>
      <c r="AM14" s="86"/>
      <c r="AN14" s="44"/>
      <c r="AO14" s="215"/>
      <c r="AP14" s="215"/>
      <c r="AQ14" s="215"/>
      <c r="AR14" s="215"/>
      <c r="AS14" s="45"/>
      <c r="AT14" s="44"/>
      <c r="AU14" s="50"/>
      <c r="AV14" s="50"/>
      <c r="AW14" s="50"/>
      <c r="AX14" s="50"/>
      <c r="AY14" s="45"/>
    </row>
    <row r="15" spans="1:51" ht="12" customHeight="1" x14ac:dyDescent="0.2">
      <c r="B15" s="47" t="s">
        <v>54</v>
      </c>
      <c r="C15" s="194" t="str">
        <f>IF(F79&gt;=2016,"Frais de formation, de perfectionnement et de reconversion professionnels","Frais de perfectionnement et de reconversion professionnels")</f>
        <v>Frais de formation, de perfectionnement et de reconversion professionnels</v>
      </c>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08"/>
      <c r="AD15" s="108"/>
      <c r="AE15" s="108"/>
      <c r="AF15" s="294" t="s">
        <v>142</v>
      </c>
      <c r="AG15" s="294"/>
      <c r="AH15" s="294"/>
      <c r="AI15" s="294"/>
      <c r="AJ15" s="294"/>
      <c r="AK15" s="294"/>
      <c r="AL15" s="294"/>
      <c r="AM15" s="295"/>
      <c r="AN15" s="44"/>
      <c r="AO15" s="215"/>
      <c r="AP15" s="215"/>
      <c r="AQ15" s="215"/>
      <c r="AR15" s="215"/>
      <c r="AS15" s="45"/>
      <c r="AT15" s="44"/>
      <c r="AU15" s="192"/>
      <c r="AV15" s="192"/>
      <c r="AW15" s="192"/>
      <c r="AX15" s="192"/>
      <c r="AY15" s="45"/>
    </row>
    <row r="16" spans="1:51" ht="12" customHeight="1" x14ac:dyDescent="0.2">
      <c r="B16" s="47" t="s">
        <v>55</v>
      </c>
      <c r="C16" s="200" t="s">
        <v>111</v>
      </c>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N16" s="44"/>
      <c r="AO16" s="87"/>
      <c r="AP16" s="87"/>
      <c r="AQ16" s="87"/>
      <c r="AR16" s="87"/>
      <c r="AS16" s="45"/>
      <c r="AT16" s="44"/>
      <c r="AU16" s="54"/>
      <c r="AV16" s="54"/>
      <c r="AW16" s="54"/>
      <c r="AX16" s="54"/>
      <c r="AY16" s="45"/>
    </row>
    <row r="17" spans="1:51" ht="12" customHeight="1" x14ac:dyDescent="0.2">
      <c r="C17" s="200" t="s">
        <v>112</v>
      </c>
      <c r="D17" s="200"/>
      <c r="E17" s="200"/>
      <c r="F17" s="200"/>
      <c r="G17" s="200"/>
      <c r="H17" s="200"/>
      <c r="I17" s="200"/>
      <c r="J17" s="200"/>
      <c r="K17" s="200"/>
      <c r="L17" s="200"/>
      <c r="M17" s="200"/>
      <c r="N17" s="200"/>
      <c r="O17" s="200"/>
      <c r="P17" s="200"/>
      <c r="Q17" s="200"/>
      <c r="R17" s="200"/>
      <c r="AN17" s="44"/>
      <c r="AO17" s="269"/>
      <c r="AP17" s="269"/>
      <c r="AQ17" s="269"/>
      <c r="AR17" s="269"/>
      <c r="AS17" s="45"/>
      <c r="AT17" s="44"/>
      <c r="AU17" s="196"/>
      <c r="AV17" s="196"/>
      <c r="AW17" s="196"/>
      <c r="AX17" s="196"/>
      <c r="AY17" s="45"/>
    </row>
    <row r="18" spans="1:51" ht="12" customHeight="1" x14ac:dyDescent="0.2">
      <c r="C18" s="200" t="str">
        <f>IF(F79&gt;=2016,"","Frais de déplacement : frais de retour au domicile ainsi que les frais de déplacement entre le lieu de")</f>
        <v/>
      </c>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M18" s="119" t="str">
        <f>IF(F79&gt;=2016,"",1)</f>
        <v/>
      </c>
      <c r="AN18" s="44"/>
      <c r="AO18" s="87"/>
      <c r="AP18" s="87"/>
      <c r="AQ18" s="87"/>
      <c r="AR18" s="87"/>
      <c r="AS18" s="45"/>
      <c r="AT18" s="44"/>
      <c r="AU18" s="54"/>
      <c r="AV18" s="54"/>
      <c r="AW18" s="54"/>
      <c r="AX18" s="54"/>
      <c r="AY18" s="45"/>
    </row>
    <row r="19" spans="1:51" ht="12" customHeight="1" x14ac:dyDescent="0.2">
      <c r="C19" s="200" t="str">
        <f>IF(F79&gt;=2016,"","séjour et le lieu de travail")</f>
        <v/>
      </c>
      <c r="D19" s="200"/>
      <c r="E19" s="200"/>
      <c r="F19" s="200"/>
      <c r="G19" s="200"/>
      <c r="H19" s="200"/>
      <c r="I19" s="200"/>
      <c r="J19" s="200"/>
      <c r="K19" s="200"/>
      <c r="L19" s="283" t="str">
        <f>IF(F79&gt;=2016,"","(selon let. a)")</f>
        <v/>
      </c>
      <c r="M19" s="283"/>
      <c r="N19" s="283"/>
      <c r="O19" s="283"/>
      <c r="P19" s="283"/>
      <c r="AN19" s="44"/>
      <c r="AO19" s="279"/>
      <c r="AP19" s="279"/>
      <c r="AQ19" s="279"/>
      <c r="AR19" s="279"/>
      <c r="AS19" s="45"/>
      <c r="AT19" s="44"/>
      <c r="AU19" s="280"/>
      <c r="AV19" s="280"/>
      <c r="AW19" s="280"/>
      <c r="AX19" s="280"/>
      <c r="AY19" s="45"/>
    </row>
    <row r="20" spans="1:51" ht="12" customHeight="1" x14ac:dyDescent="0.2">
      <c r="C20" s="236" t="s">
        <v>244</v>
      </c>
      <c r="D20" s="236"/>
      <c r="E20" s="236"/>
      <c r="F20" s="236"/>
      <c r="G20" s="236"/>
      <c r="H20" s="236"/>
      <c r="I20" s="236"/>
      <c r="J20" s="236"/>
      <c r="K20" s="236"/>
      <c r="L20" s="236"/>
      <c r="M20" s="236"/>
      <c r="N20" s="236"/>
      <c r="O20" s="236"/>
      <c r="P20" s="236"/>
      <c r="Q20" s="236"/>
      <c r="R20" s="236"/>
      <c r="S20" s="236"/>
      <c r="T20" s="236"/>
      <c r="U20" s="304" t="s">
        <v>113</v>
      </c>
      <c r="V20" s="304"/>
      <c r="W20" s="200" t="s">
        <v>114</v>
      </c>
      <c r="X20" s="200"/>
      <c r="Y20" s="200"/>
      <c r="Z20" s="200"/>
      <c r="AA20" s="200"/>
      <c r="AB20" s="200"/>
      <c r="AC20" s="200"/>
      <c r="AD20" s="200"/>
      <c r="AE20" s="200"/>
      <c r="AN20" s="44"/>
      <c r="AO20" s="269"/>
      <c r="AP20" s="269"/>
      <c r="AQ20" s="269"/>
      <c r="AR20" s="269"/>
      <c r="AS20" s="45"/>
      <c r="AT20" s="44"/>
      <c r="AU20" s="196"/>
      <c r="AV20" s="196"/>
      <c r="AW20" s="196"/>
      <c r="AX20" s="196"/>
      <c r="AY20" s="45"/>
    </row>
    <row r="21" spans="1:51" ht="12" customHeight="1" x14ac:dyDescent="0.2">
      <c r="B21" s="47" t="s">
        <v>68</v>
      </c>
      <c r="C21" s="200" t="s">
        <v>115</v>
      </c>
      <c r="D21" s="200"/>
      <c r="E21" s="200"/>
      <c r="F21" s="200"/>
      <c r="G21" s="200"/>
      <c r="H21" s="200"/>
      <c r="I21" s="200"/>
      <c r="J21" s="200"/>
      <c r="K21" s="200"/>
      <c r="L21" s="200"/>
      <c r="M21" s="200"/>
      <c r="N21" s="200"/>
      <c r="AN21" s="44"/>
      <c r="AO21" s="215"/>
      <c r="AP21" s="215"/>
      <c r="AQ21" s="215"/>
      <c r="AR21" s="215"/>
      <c r="AS21" s="45"/>
      <c r="AT21" s="44"/>
      <c r="AU21" s="192"/>
      <c r="AV21" s="192"/>
      <c r="AW21" s="192"/>
      <c r="AX21" s="192"/>
      <c r="AY21" s="45"/>
    </row>
    <row r="22" spans="1:51" ht="12" customHeight="1" x14ac:dyDescent="0.2">
      <c r="B22" s="88" t="str">
        <f>IF(X86&lt;&gt;0,"g.","")</f>
        <v>g.</v>
      </c>
      <c r="C22" s="200" t="str">
        <f>IF(X86&lt;&gt;0,"Solde des sapeurs-pompiers","")</f>
        <v>Solde des sapeurs-pompiers</v>
      </c>
      <c r="D22" s="200"/>
      <c r="E22" s="200"/>
      <c r="F22" s="200"/>
      <c r="G22" s="200"/>
      <c r="H22" s="200"/>
      <c r="I22" s="200"/>
      <c r="J22" s="200"/>
      <c r="K22" s="200"/>
      <c r="L22" s="200"/>
      <c r="AF22" s="239" t="str">
        <f>IF(X86&lt;&gt;0,"voir les instructions","")</f>
        <v>voir les instructions</v>
      </c>
      <c r="AG22" s="239"/>
      <c r="AH22" s="239"/>
      <c r="AI22" s="239"/>
      <c r="AJ22" s="239"/>
      <c r="AK22" s="239"/>
      <c r="AL22" s="239"/>
      <c r="AM22" s="281"/>
      <c r="AN22" s="44"/>
      <c r="AO22" s="215"/>
      <c r="AP22" s="215"/>
      <c r="AQ22" s="215"/>
      <c r="AR22" s="215"/>
      <c r="AS22" s="45"/>
      <c r="AT22" s="44"/>
      <c r="AU22" s="192"/>
      <c r="AV22" s="192"/>
      <c r="AW22" s="192"/>
      <c r="AX22" s="192"/>
      <c r="AY22" s="45"/>
    </row>
    <row r="23" spans="1:51" ht="10.5" customHeight="1" x14ac:dyDescent="0.2">
      <c r="AN23" s="44"/>
      <c r="AO23" s="87"/>
      <c r="AP23" s="87"/>
      <c r="AQ23" s="87"/>
      <c r="AR23" s="87"/>
      <c r="AS23" s="45"/>
      <c r="AT23" s="44"/>
      <c r="AU23" s="54"/>
      <c r="AV23" s="54"/>
      <c r="AW23" s="54"/>
      <c r="AX23" s="54"/>
      <c r="AY23" s="45"/>
    </row>
    <row r="24" spans="1:51" ht="12" customHeight="1" x14ac:dyDescent="0.2">
      <c r="B24" s="60" t="s">
        <v>116</v>
      </c>
      <c r="C24" s="198" t="s">
        <v>117</v>
      </c>
      <c r="D24" s="198"/>
      <c r="E24" s="198"/>
      <c r="F24" s="198"/>
      <c r="G24" s="198"/>
      <c r="H24" s="198"/>
      <c r="I24" s="198"/>
      <c r="J24" s="198"/>
      <c r="K24" s="198"/>
      <c r="L24" s="198"/>
      <c r="M24" s="198"/>
      <c r="N24" s="198"/>
      <c r="O24" s="198"/>
      <c r="P24" s="198"/>
      <c r="AN24" s="44"/>
      <c r="AO24" s="269"/>
      <c r="AP24" s="269"/>
      <c r="AQ24" s="269"/>
      <c r="AR24" s="269"/>
      <c r="AS24" s="45"/>
      <c r="AT24" s="44"/>
      <c r="AU24" s="196"/>
      <c r="AV24" s="196"/>
      <c r="AW24" s="196"/>
      <c r="AX24" s="196"/>
      <c r="AY24" s="45"/>
    </row>
    <row r="25" spans="1:51" ht="10.5" customHeight="1" x14ac:dyDescent="0.2">
      <c r="AN25" s="61"/>
      <c r="AO25" s="87"/>
      <c r="AP25" s="87"/>
      <c r="AQ25" s="87"/>
      <c r="AR25" s="87"/>
      <c r="AS25" s="63"/>
      <c r="AT25" s="61"/>
      <c r="AU25" s="64"/>
      <c r="AV25" s="64"/>
      <c r="AW25" s="64"/>
      <c r="AX25" s="64"/>
      <c r="AY25" s="63"/>
    </row>
    <row r="26" spans="1:51" ht="11.25" customHeight="1" x14ac:dyDescent="0.2">
      <c r="AD26" s="68"/>
      <c r="AE26" s="237" t="s">
        <v>123</v>
      </c>
      <c r="AF26" s="237"/>
      <c r="AG26" s="237"/>
      <c r="AH26" s="237"/>
      <c r="AI26" s="237"/>
      <c r="AJ26" s="237"/>
      <c r="AK26" s="59"/>
      <c r="AL26" s="59"/>
      <c r="AM26" s="59"/>
      <c r="AN26" s="44"/>
      <c r="AO26" s="87"/>
      <c r="AP26" s="87"/>
      <c r="AQ26" s="87"/>
      <c r="AR26" s="87"/>
      <c r="AS26" s="45"/>
      <c r="AT26" s="44"/>
      <c r="AU26" s="54"/>
      <c r="AV26" s="54"/>
      <c r="AW26" s="54"/>
      <c r="AX26" s="54"/>
      <c r="AY26" s="45"/>
    </row>
    <row r="27" spans="1:51" ht="11.25" customHeight="1" x14ac:dyDescent="0.2">
      <c r="A27" s="293" t="s">
        <v>118</v>
      </c>
      <c r="B27" s="293"/>
      <c r="C27" s="198" t="s">
        <v>119</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D27" s="44"/>
      <c r="AE27" s="243" t="s">
        <v>124</v>
      </c>
      <c r="AF27" s="243"/>
      <c r="AG27" s="243"/>
      <c r="AH27" s="243"/>
      <c r="AI27" s="243"/>
      <c r="AJ27" s="38"/>
      <c r="AK27" s="38"/>
      <c r="AL27" s="38"/>
      <c r="AM27" s="38"/>
      <c r="AN27" s="44"/>
      <c r="AO27" s="87"/>
      <c r="AP27" s="87"/>
      <c r="AQ27" s="87"/>
      <c r="AR27" s="87"/>
      <c r="AS27" s="45"/>
      <c r="AT27" s="44"/>
      <c r="AU27" s="54"/>
      <c r="AV27" s="54"/>
      <c r="AW27" s="54"/>
      <c r="AX27" s="54"/>
      <c r="AY27" s="45"/>
    </row>
    <row r="28" spans="1:51" ht="12" customHeight="1" x14ac:dyDescent="0.2">
      <c r="B28" s="47" t="s">
        <v>30</v>
      </c>
      <c r="C28" s="200" t="s">
        <v>120</v>
      </c>
      <c r="D28" s="200"/>
      <c r="E28" s="200"/>
      <c r="F28" s="200"/>
      <c r="G28" s="200"/>
      <c r="H28" s="200"/>
      <c r="I28" s="200"/>
      <c r="J28" s="200"/>
      <c r="K28" s="200"/>
      <c r="L28" s="200"/>
      <c r="M28" s="200"/>
      <c r="N28" s="200"/>
      <c r="O28" s="200"/>
      <c r="P28" s="200"/>
      <c r="Q28" s="200"/>
      <c r="R28" s="200"/>
      <c r="AD28" s="297"/>
      <c r="AE28" s="298"/>
      <c r="AF28" s="298"/>
      <c r="AG28" s="298"/>
      <c r="AH28" s="298"/>
      <c r="AI28" s="298"/>
      <c r="AJ28" s="298"/>
      <c r="AK28" s="298"/>
      <c r="AL28" s="298"/>
      <c r="AM28" s="299"/>
      <c r="AN28" s="44"/>
      <c r="AO28" s="269"/>
      <c r="AP28" s="269"/>
      <c r="AQ28" s="269"/>
      <c r="AR28" s="269"/>
      <c r="AS28" s="45"/>
      <c r="AT28" s="44"/>
      <c r="AU28" s="196"/>
      <c r="AV28" s="196"/>
      <c r="AW28" s="196"/>
      <c r="AX28" s="196"/>
      <c r="AY28" s="45"/>
    </row>
    <row r="29" spans="1:51" ht="12" customHeight="1" x14ac:dyDescent="0.2">
      <c r="B29" s="47" t="s">
        <v>32</v>
      </c>
      <c r="C29" s="200" t="s">
        <v>122</v>
      </c>
      <c r="D29" s="200"/>
      <c r="E29" s="200"/>
      <c r="F29" s="200"/>
      <c r="G29" s="200"/>
      <c r="H29" s="200"/>
      <c r="I29" s="200"/>
      <c r="J29" s="200"/>
      <c r="K29" s="200"/>
      <c r="L29" s="200"/>
      <c r="M29" s="200"/>
      <c r="N29" s="200"/>
      <c r="O29" s="200"/>
      <c r="P29" s="200"/>
      <c r="Q29" s="200"/>
      <c r="R29" s="200"/>
      <c r="S29" s="200"/>
      <c r="T29" s="200"/>
      <c r="U29" s="200"/>
      <c r="AD29" s="310"/>
      <c r="AE29" s="311"/>
      <c r="AF29" s="311"/>
      <c r="AG29" s="311"/>
      <c r="AH29" s="311"/>
      <c r="AI29" s="311"/>
      <c r="AJ29" s="311"/>
      <c r="AK29" s="311"/>
      <c r="AL29" s="311"/>
      <c r="AM29" s="312"/>
      <c r="AN29" s="44"/>
      <c r="AO29" s="215"/>
      <c r="AP29" s="215"/>
      <c r="AQ29" s="215"/>
      <c r="AR29" s="215"/>
      <c r="AS29" s="45"/>
      <c r="AT29" s="44"/>
      <c r="AU29" s="192"/>
      <c r="AV29" s="192"/>
      <c r="AW29" s="192"/>
      <c r="AX29" s="192"/>
      <c r="AY29" s="45"/>
    </row>
    <row r="30" spans="1:51" ht="12" customHeight="1" x14ac:dyDescent="0.2">
      <c r="B30" s="47" t="s">
        <v>46</v>
      </c>
      <c r="C30" s="199" t="s">
        <v>280</v>
      </c>
      <c r="D30" s="200"/>
      <c r="E30" s="200"/>
      <c r="F30" s="200"/>
      <c r="G30" s="200"/>
      <c r="H30" s="200"/>
      <c r="I30" s="200"/>
      <c r="J30" s="200"/>
      <c r="K30" s="200"/>
      <c r="L30" s="200"/>
      <c r="M30" s="200"/>
      <c r="N30" s="200"/>
      <c r="O30" s="200"/>
      <c r="AD30" s="244"/>
      <c r="AE30" s="313"/>
      <c r="AF30" s="313"/>
      <c r="AG30" s="313"/>
      <c r="AH30" s="313"/>
      <c r="AI30" s="313"/>
      <c r="AJ30" s="313"/>
      <c r="AK30" s="313"/>
      <c r="AL30" s="313"/>
      <c r="AM30" s="314"/>
      <c r="AN30" s="44"/>
      <c r="AO30" s="215"/>
      <c r="AP30" s="215"/>
      <c r="AQ30" s="215"/>
      <c r="AR30" s="215"/>
      <c r="AS30" s="45"/>
      <c r="AT30" s="44"/>
      <c r="AU30" s="192"/>
      <c r="AV30" s="192"/>
      <c r="AW30" s="192"/>
      <c r="AX30" s="192"/>
      <c r="AY30" s="45"/>
    </row>
    <row r="31" spans="1:51" ht="10.5" customHeight="1" x14ac:dyDescent="0.2">
      <c r="AN31" s="44"/>
      <c r="AO31" s="87"/>
      <c r="AP31" s="87"/>
      <c r="AQ31" s="87"/>
      <c r="AR31" s="87"/>
      <c r="AS31" s="45"/>
      <c r="AT31" s="44"/>
      <c r="AU31" s="54"/>
      <c r="AV31" s="54"/>
      <c r="AW31" s="54"/>
      <c r="AX31" s="54"/>
      <c r="AY31" s="45"/>
    </row>
    <row r="32" spans="1:51" ht="12" customHeight="1" x14ac:dyDescent="0.2">
      <c r="A32" s="293" t="s">
        <v>125</v>
      </c>
      <c r="B32" s="293"/>
      <c r="C32" s="198" t="s">
        <v>126</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N32" s="44"/>
      <c r="AO32" s="269"/>
      <c r="AP32" s="269"/>
      <c r="AQ32" s="269"/>
      <c r="AR32" s="269"/>
      <c r="AS32" s="45"/>
      <c r="AT32" s="44"/>
      <c r="AU32" s="196"/>
      <c r="AV32" s="196"/>
      <c r="AW32" s="196"/>
      <c r="AX32" s="196"/>
      <c r="AY32" s="45"/>
    </row>
    <row r="33" spans="1:51" x14ac:dyDescent="0.2">
      <c r="AE33" s="239" t="s">
        <v>72</v>
      </c>
      <c r="AF33" s="239"/>
      <c r="AG33" s="239"/>
      <c r="AH33" s="239"/>
      <c r="AI33" s="239"/>
      <c r="AJ33" s="239"/>
      <c r="AK33" s="239"/>
      <c r="AL33" s="239"/>
      <c r="AM33" s="281"/>
      <c r="AN33" s="44"/>
      <c r="AO33" s="87"/>
      <c r="AP33" s="87"/>
      <c r="AQ33" s="87"/>
      <c r="AR33" s="87"/>
      <c r="AS33" s="45"/>
      <c r="AT33" s="44"/>
      <c r="AU33" s="54"/>
      <c r="AV33" s="54"/>
      <c r="AW33" s="54"/>
      <c r="AX33" s="54"/>
      <c r="AY33" s="45"/>
    </row>
    <row r="34" spans="1:51" ht="10.5" customHeight="1" x14ac:dyDescent="0.2">
      <c r="AN34" s="44"/>
      <c r="AO34" s="87"/>
      <c r="AP34" s="87"/>
      <c r="AQ34" s="87"/>
      <c r="AR34" s="87"/>
      <c r="AS34" s="45"/>
      <c r="AT34" s="44"/>
      <c r="AU34" s="54"/>
      <c r="AV34" s="54"/>
      <c r="AW34" s="54"/>
      <c r="AX34" s="54"/>
      <c r="AY34" s="45"/>
    </row>
    <row r="35" spans="1:51" ht="12" customHeight="1" x14ac:dyDescent="0.2">
      <c r="A35" s="293" t="s">
        <v>127</v>
      </c>
      <c r="B35" s="293"/>
      <c r="C35" s="198" t="s">
        <v>128</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F35" s="267" t="s">
        <v>129</v>
      </c>
      <c r="AG35" s="267"/>
      <c r="AH35" s="267"/>
      <c r="AI35" s="267"/>
      <c r="AJ35" s="267"/>
      <c r="AK35" s="267"/>
      <c r="AL35" s="267"/>
      <c r="AM35" s="309"/>
      <c r="AN35" s="44"/>
      <c r="AO35" s="87"/>
      <c r="AP35" s="87"/>
      <c r="AQ35" s="87"/>
      <c r="AR35" s="87"/>
      <c r="AS35" s="45"/>
      <c r="AT35" s="44"/>
      <c r="AU35" s="54"/>
      <c r="AV35" s="54"/>
      <c r="AW35" s="54"/>
      <c r="AX35" s="54"/>
      <c r="AY35" s="45"/>
    </row>
    <row r="36" spans="1:51" ht="12" customHeight="1" x14ac:dyDescent="0.2">
      <c r="B36" s="47" t="s">
        <v>30</v>
      </c>
      <c r="C36" s="200" t="s">
        <v>130</v>
      </c>
      <c r="D36" s="200"/>
      <c r="E36" s="200"/>
      <c r="F36" s="200"/>
      <c r="G36" s="200"/>
      <c r="H36" s="200"/>
      <c r="I36" s="200"/>
      <c r="J36" s="200"/>
      <c r="K36" s="200"/>
      <c r="L36" s="200"/>
      <c r="M36" s="200"/>
      <c r="N36" s="200"/>
      <c r="O36" s="200"/>
      <c r="P36" s="200"/>
      <c r="Q36" s="200"/>
      <c r="R36" s="200"/>
      <c r="S36" s="200"/>
      <c r="T36" s="200"/>
      <c r="AH36" s="267" t="s">
        <v>36</v>
      </c>
      <c r="AI36" s="267"/>
      <c r="AJ36" s="268" t="str">
        <f>X87</f>
        <v/>
      </c>
      <c r="AK36" s="268"/>
      <c r="AL36" s="268"/>
      <c r="AM36" s="78" t="s">
        <v>135</v>
      </c>
      <c r="AN36" s="44"/>
      <c r="AO36" s="269"/>
      <c r="AP36" s="269"/>
      <c r="AQ36" s="269"/>
      <c r="AR36" s="269"/>
      <c r="AS36" s="45"/>
      <c r="AT36" s="44"/>
      <c r="AU36" s="196"/>
      <c r="AV36" s="196"/>
      <c r="AW36" s="196"/>
      <c r="AX36" s="196"/>
      <c r="AY36" s="45"/>
    </row>
    <row r="37" spans="1:51" ht="12" customHeight="1" x14ac:dyDescent="0.2">
      <c r="B37" s="47" t="s">
        <v>32</v>
      </c>
      <c r="C37" s="200" t="s">
        <v>131</v>
      </c>
      <c r="D37" s="200"/>
      <c r="E37" s="200"/>
      <c r="F37" s="200"/>
      <c r="G37" s="200"/>
      <c r="H37" s="200"/>
      <c r="I37" s="200"/>
      <c r="J37" s="200"/>
      <c r="K37" s="200"/>
      <c r="L37" s="200"/>
      <c r="M37" s="200"/>
      <c r="N37" s="200"/>
      <c r="O37" s="200"/>
      <c r="P37" s="200"/>
      <c r="Q37" s="200"/>
      <c r="R37" s="200"/>
      <c r="S37" s="200"/>
      <c r="T37" s="200"/>
      <c r="AH37" s="267" t="s">
        <v>36</v>
      </c>
      <c r="AI37" s="267"/>
      <c r="AJ37" s="268" t="str">
        <f>X91</f>
        <v/>
      </c>
      <c r="AK37" s="268"/>
      <c r="AL37" s="268"/>
      <c r="AM37" s="78" t="s">
        <v>135</v>
      </c>
      <c r="AN37" s="44"/>
      <c r="AO37" s="215"/>
      <c r="AP37" s="215"/>
      <c r="AQ37" s="215"/>
      <c r="AR37" s="215"/>
      <c r="AS37" s="45"/>
      <c r="AT37" s="44"/>
      <c r="AU37" s="192"/>
      <c r="AV37" s="192"/>
      <c r="AW37" s="192"/>
      <c r="AX37" s="192"/>
      <c r="AY37" s="45"/>
    </row>
    <row r="38" spans="1:51" ht="12" customHeight="1" x14ac:dyDescent="0.2">
      <c r="B38" s="47" t="s">
        <v>46</v>
      </c>
      <c r="C38" s="200" t="s">
        <v>132</v>
      </c>
      <c r="D38" s="200"/>
      <c r="E38" s="200"/>
      <c r="F38" s="200"/>
      <c r="G38" s="200"/>
      <c r="H38" s="200"/>
      <c r="I38" s="200"/>
      <c r="J38" s="200"/>
      <c r="K38" s="200"/>
      <c r="L38" s="200"/>
      <c r="M38" s="200"/>
      <c r="N38" s="200"/>
      <c r="O38" s="200"/>
      <c r="P38" s="200"/>
      <c r="Q38" s="200"/>
      <c r="R38" s="200"/>
      <c r="S38" s="200"/>
      <c r="T38" s="200"/>
      <c r="AH38" s="267" t="s">
        <v>36</v>
      </c>
      <c r="AI38" s="267"/>
      <c r="AJ38" s="268" t="str">
        <f>X88</f>
        <v/>
      </c>
      <c r="AK38" s="268"/>
      <c r="AL38" s="268"/>
      <c r="AM38" s="78" t="s">
        <v>135</v>
      </c>
      <c r="AN38" s="66"/>
      <c r="AO38" s="215"/>
      <c r="AP38" s="215"/>
      <c r="AQ38" s="215"/>
      <c r="AR38" s="215"/>
      <c r="AS38" s="67"/>
      <c r="AT38" s="66"/>
      <c r="AU38" s="270"/>
      <c r="AV38" s="270"/>
      <c r="AW38" s="270"/>
      <c r="AX38" s="270"/>
      <c r="AY38" s="67"/>
    </row>
    <row r="39" spans="1:51" ht="12" customHeight="1" x14ac:dyDescent="0.2">
      <c r="B39" s="47" t="s">
        <v>54</v>
      </c>
      <c r="C39" s="200" t="s">
        <v>133</v>
      </c>
      <c r="D39" s="200"/>
      <c r="E39" s="200"/>
      <c r="F39" s="200"/>
      <c r="G39" s="200"/>
      <c r="H39" s="200"/>
      <c r="I39" s="200"/>
      <c r="J39" s="200"/>
      <c r="K39" s="200"/>
      <c r="L39" s="200"/>
      <c r="M39" s="200"/>
      <c r="N39" s="200"/>
      <c r="O39" s="200"/>
      <c r="P39" s="200"/>
      <c r="Q39" s="200"/>
      <c r="R39" s="200"/>
      <c r="S39" s="200"/>
      <c r="T39" s="200"/>
      <c r="AH39" s="267" t="s">
        <v>36</v>
      </c>
      <c r="AI39" s="267"/>
      <c r="AJ39" s="268" t="str">
        <f>X89</f>
        <v/>
      </c>
      <c r="AK39" s="268"/>
      <c r="AL39" s="268"/>
      <c r="AM39" s="78" t="s">
        <v>135</v>
      </c>
      <c r="AN39" s="44"/>
      <c r="AO39" s="215"/>
      <c r="AP39" s="215"/>
      <c r="AQ39" s="215"/>
      <c r="AR39" s="215"/>
      <c r="AS39" s="45"/>
      <c r="AT39" s="44"/>
      <c r="AU39" s="192"/>
      <c r="AV39" s="192"/>
      <c r="AW39" s="192"/>
      <c r="AX39" s="192"/>
      <c r="AY39" s="45"/>
    </row>
    <row r="40" spans="1:51" ht="12" customHeight="1" x14ac:dyDescent="0.2">
      <c r="B40" s="47" t="s">
        <v>55</v>
      </c>
      <c r="C40" s="200" t="s">
        <v>134</v>
      </c>
      <c r="D40" s="200"/>
      <c r="E40" s="200"/>
      <c r="F40" s="200"/>
      <c r="G40" s="200"/>
      <c r="H40" s="200"/>
      <c r="I40" s="200"/>
      <c r="J40" s="200"/>
      <c r="K40" s="200"/>
      <c r="L40" s="200"/>
      <c r="M40" s="200"/>
      <c r="N40" s="200"/>
      <c r="O40" s="200"/>
      <c r="P40" s="200"/>
      <c r="Q40" s="200"/>
      <c r="R40" s="200"/>
      <c r="S40" s="200"/>
      <c r="T40" s="200"/>
      <c r="U40" s="200"/>
      <c r="V40" s="200"/>
      <c r="W40" s="200"/>
      <c r="X40" s="200"/>
      <c r="Y40" s="200"/>
      <c r="AH40" s="267" t="s">
        <v>36</v>
      </c>
      <c r="AI40" s="267"/>
      <c r="AJ40" s="268" t="str">
        <f>X90</f>
        <v/>
      </c>
      <c r="AK40" s="268"/>
      <c r="AL40" s="268"/>
      <c r="AM40" s="78" t="s">
        <v>135</v>
      </c>
      <c r="AN40" s="44"/>
      <c r="AO40" s="215"/>
      <c r="AP40" s="215"/>
      <c r="AQ40" s="215"/>
      <c r="AR40" s="215"/>
      <c r="AS40" s="45"/>
      <c r="AT40" s="44"/>
      <c r="AU40" s="192"/>
      <c r="AV40" s="192"/>
      <c r="AW40" s="192"/>
      <c r="AX40" s="192"/>
      <c r="AY40" s="45"/>
    </row>
    <row r="41" spans="1:51" x14ac:dyDescent="0.2">
      <c r="AN41" s="44"/>
      <c r="AO41" s="87"/>
      <c r="AP41" s="87"/>
      <c r="AQ41" s="87"/>
      <c r="AR41" s="87"/>
      <c r="AS41" s="45"/>
      <c r="AT41" s="44"/>
      <c r="AU41" s="54"/>
      <c r="AV41" s="54"/>
      <c r="AW41" s="54"/>
      <c r="AX41" s="54"/>
      <c r="AY41" s="45"/>
    </row>
    <row r="42" spans="1:51" ht="12" customHeight="1" x14ac:dyDescent="0.2">
      <c r="A42" s="293" t="s">
        <v>136</v>
      </c>
      <c r="B42" s="293"/>
      <c r="C42" s="198" t="s">
        <v>137</v>
      </c>
      <c r="D42" s="198"/>
      <c r="E42" s="198"/>
      <c r="F42" s="198"/>
      <c r="G42" s="198"/>
      <c r="H42" s="198"/>
      <c r="I42" s="198"/>
      <c r="J42" s="198"/>
      <c r="K42" s="198"/>
      <c r="L42" s="198"/>
      <c r="M42" s="198"/>
      <c r="N42" s="198"/>
      <c r="O42" s="198"/>
      <c r="P42" s="198"/>
      <c r="Q42" s="198"/>
      <c r="R42" s="198"/>
      <c r="S42" s="198"/>
      <c r="T42" s="198"/>
      <c r="U42" s="198"/>
      <c r="V42" s="198"/>
      <c r="W42" s="198"/>
      <c r="X42" s="283" t="s">
        <v>138</v>
      </c>
      <c r="Y42" s="283"/>
      <c r="Z42" s="283"/>
      <c r="AA42" s="283"/>
      <c r="AN42" s="44"/>
      <c r="AO42" s="87"/>
      <c r="AP42" s="87"/>
      <c r="AQ42" s="87"/>
      <c r="AR42" s="87"/>
      <c r="AS42" s="45"/>
      <c r="AT42" s="44"/>
      <c r="AU42" s="54"/>
      <c r="AV42" s="54"/>
      <c r="AW42" s="54"/>
      <c r="AX42" s="54"/>
      <c r="AY42" s="45"/>
    </row>
    <row r="43" spans="1:51" ht="12" customHeight="1" x14ac:dyDescent="0.2">
      <c r="B43" s="88" t="s">
        <v>30</v>
      </c>
      <c r="C43" s="200" t="s">
        <v>139</v>
      </c>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N43" s="44"/>
      <c r="AO43" s="269"/>
      <c r="AP43" s="269"/>
      <c r="AQ43" s="269"/>
      <c r="AR43" s="269"/>
      <c r="AS43" s="45"/>
      <c r="AT43" s="44"/>
      <c r="AU43" s="196"/>
      <c r="AV43" s="196"/>
      <c r="AW43" s="196"/>
      <c r="AX43" s="196"/>
      <c r="AY43" s="45"/>
    </row>
    <row r="44" spans="1:51" ht="12" customHeight="1" x14ac:dyDescent="0.2">
      <c r="B44" s="88" t="s">
        <v>32</v>
      </c>
      <c r="C44" s="200" t="s">
        <v>140</v>
      </c>
      <c r="D44" s="200"/>
      <c r="E44" s="200"/>
      <c r="F44" s="200"/>
      <c r="G44" s="200"/>
      <c r="H44" s="200"/>
      <c r="I44" s="200"/>
      <c r="J44" s="200"/>
      <c r="K44" s="200"/>
      <c r="L44" s="200"/>
      <c r="M44" s="200"/>
      <c r="N44" s="200"/>
      <c r="O44" s="200"/>
      <c r="P44" s="200"/>
      <c r="Q44" s="200"/>
      <c r="R44" s="200"/>
      <c r="S44" s="200"/>
      <c r="T44" s="200"/>
      <c r="U44" s="200"/>
      <c r="AN44" s="44"/>
      <c r="AO44" s="215"/>
      <c r="AP44" s="215"/>
      <c r="AQ44" s="215"/>
      <c r="AR44" s="215"/>
      <c r="AS44" s="45"/>
      <c r="AT44" s="44"/>
      <c r="AU44" s="192"/>
      <c r="AV44" s="192"/>
      <c r="AW44" s="192"/>
      <c r="AX44" s="192"/>
      <c r="AY44" s="45"/>
    </row>
    <row r="45" spans="1:51" ht="12" customHeight="1" x14ac:dyDescent="0.2">
      <c r="B45" s="88" t="s">
        <v>46</v>
      </c>
      <c r="C45" s="200" t="s">
        <v>141</v>
      </c>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N45" s="44"/>
      <c r="AO45" s="215"/>
      <c r="AP45" s="215"/>
      <c r="AQ45" s="215"/>
      <c r="AR45" s="215"/>
      <c r="AS45" s="45"/>
      <c r="AT45" s="44"/>
      <c r="AU45" s="192"/>
      <c r="AV45" s="192"/>
      <c r="AW45" s="192"/>
      <c r="AX45" s="192"/>
      <c r="AY45" s="45"/>
    </row>
    <row r="46" spans="1:51" ht="12" customHeight="1" x14ac:dyDescent="0.2">
      <c r="B46" s="88" t="str">
        <f>IF(X92&lt;&gt;0,"d.","")</f>
        <v>d.</v>
      </c>
      <c r="C46" s="200" t="str">
        <f>IF(X92&lt;&gt;0,"Cotisations en faveur d'un parti politique","")</f>
        <v>Cotisations en faveur d'un parti politique</v>
      </c>
      <c r="D46" s="200"/>
      <c r="E46" s="200"/>
      <c r="F46" s="200"/>
      <c r="G46" s="200"/>
      <c r="H46" s="200"/>
      <c r="I46" s="200"/>
      <c r="J46" s="200"/>
      <c r="K46" s="200"/>
      <c r="L46" s="200"/>
      <c r="M46" s="200"/>
      <c r="N46" s="200"/>
      <c r="O46" s="200"/>
      <c r="P46" s="200"/>
      <c r="AF46" s="239" t="s">
        <v>309</v>
      </c>
      <c r="AG46" s="239"/>
      <c r="AH46" s="239"/>
      <c r="AI46" s="239"/>
      <c r="AJ46" s="239"/>
      <c r="AK46" s="239"/>
      <c r="AL46" s="239"/>
      <c r="AM46" s="281"/>
      <c r="AN46" s="44"/>
      <c r="AO46" s="215"/>
      <c r="AP46" s="215"/>
      <c r="AQ46" s="215"/>
      <c r="AR46" s="215"/>
      <c r="AS46" s="45"/>
      <c r="AT46" s="44"/>
      <c r="AU46" s="271"/>
      <c r="AV46" s="192"/>
      <c r="AW46" s="192"/>
      <c r="AX46" s="192"/>
      <c r="AY46" s="45"/>
    </row>
    <row r="47" spans="1:51" ht="12" customHeight="1" x14ac:dyDescent="0.2">
      <c r="B47" s="88" t="str">
        <f>IF(B46="","d.","e.")</f>
        <v>e.</v>
      </c>
      <c r="C47" s="200" t="s">
        <v>143</v>
      </c>
      <c r="D47" s="200"/>
      <c r="E47" s="200"/>
      <c r="F47" s="200"/>
      <c r="G47" s="200"/>
      <c r="H47" s="200"/>
      <c r="I47" s="200"/>
      <c r="J47" s="200"/>
      <c r="AN47" s="44"/>
      <c r="AO47" s="215"/>
      <c r="AP47" s="215"/>
      <c r="AQ47" s="215"/>
      <c r="AR47" s="215"/>
      <c r="AS47" s="45"/>
      <c r="AT47" s="44"/>
      <c r="AU47" s="192"/>
      <c r="AV47" s="192"/>
      <c r="AW47" s="192"/>
      <c r="AX47" s="192"/>
      <c r="AY47" s="45"/>
    </row>
    <row r="48" spans="1:51" ht="12" customHeight="1" x14ac:dyDescent="0.2">
      <c r="B48" s="88" t="str">
        <f>IF(X93&lt;&gt;0,"f.","")</f>
        <v>f.</v>
      </c>
      <c r="C48" s="200" t="str">
        <f>IF(X93&lt;&gt;0,"Déduction pour la garde des enfants par des tiers","")</f>
        <v>Déduction pour la garde des enfants par des tiers</v>
      </c>
      <c r="D48" s="200"/>
      <c r="E48" s="200"/>
      <c r="F48" s="200"/>
      <c r="G48" s="200"/>
      <c r="H48" s="200"/>
      <c r="I48" s="200"/>
      <c r="J48" s="200"/>
      <c r="K48" s="200"/>
      <c r="L48" s="200"/>
      <c r="M48" s="200"/>
      <c r="N48" s="200"/>
      <c r="O48" s="200"/>
      <c r="P48" s="200"/>
      <c r="Q48" s="200"/>
      <c r="R48" s="200"/>
      <c r="S48" s="200"/>
      <c r="AB48" s="267" t="str">
        <f>IF(X93&lt;&gt;0,"par enfant max.","")</f>
        <v>par enfant max.</v>
      </c>
      <c r="AC48" s="267"/>
      <c r="AD48" s="267"/>
      <c r="AE48" s="267"/>
      <c r="AF48" s="267"/>
      <c r="AG48" s="267"/>
      <c r="AH48" s="267" t="str">
        <f>IF(X93&lt;&gt;0,"CHF","")</f>
        <v>CHF</v>
      </c>
      <c r="AI48" s="267"/>
      <c r="AJ48" s="278" t="str">
        <f>IF(X93&lt;&gt;0,X93,"")</f>
        <v/>
      </c>
      <c r="AK48" s="278"/>
      <c r="AL48" s="278"/>
      <c r="AM48" s="78" t="str">
        <f>IF(X93&lt;&gt;0,".--","")</f>
        <v>.--</v>
      </c>
      <c r="AN48" s="44"/>
      <c r="AO48" s="215"/>
      <c r="AP48" s="215"/>
      <c r="AQ48" s="215"/>
      <c r="AR48" s="215"/>
      <c r="AS48" s="45"/>
      <c r="AT48" s="44"/>
      <c r="AU48" s="192"/>
      <c r="AV48" s="192"/>
      <c r="AW48" s="192"/>
      <c r="AX48" s="192"/>
      <c r="AY48" s="45"/>
    </row>
    <row r="49" spans="1:51" ht="10.5" customHeight="1" x14ac:dyDescent="0.2">
      <c r="AN49" s="44"/>
      <c r="AO49" s="87"/>
      <c r="AP49" s="87"/>
      <c r="AQ49" s="87"/>
      <c r="AR49" s="87"/>
      <c r="AS49" s="45"/>
      <c r="AT49" s="44"/>
      <c r="AU49" s="54"/>
      <c r="AV49" s="54"/>
      <c r="AW49" s="54"/>
      <c r="AX49" s="54"/>
      <c r="AY49" s="45"/>
    </row>
    <row r="50" spans="1:51" ht="12" customHeight="1" x14ac:dyDescent="0.2">
      <c r="A50" s="293" t="s">
        <v>144</v>
      </c>
      <c r="B50" s="293"/>
      <c r="C50" s="230" t="str">
        <f>IF(X95&lt;&gt;0,"Déduction en cas de collaboration importante du conjoint","Déduction supplémentaire pour collaboration de l'épouse")</f>
        <v>Déduction en cas de collaboration importante du conjoint</v>
      </c>
      <c r="D50" s="230"/>
      <c r="E50" s="230"/>
      <c r="F50" s="230"/>
      <c r="G50" s="230"/>
      <c r="H50" s="230"/>
      <c r="I50" s="230"/>
      <c r="J50" s="230"/>
      <c r="K50" s="230"/>
      <c r="L50" s="230"/>
      <c r="M50" s="230"/>
      <c r="N50" s="230"/>
      <c r="O50" s="230"/>
      <c r="P50" s="230"/>
      <c r="Q50" s="230"/>
      <c r="R50" s="230"/>
      <c r="S50" s="230"/>
      <c r="T50" s="230"/>
      <c r="U50" s="230"/>
      <c r="V50" s="230"/>
      <c r="W50" s="230"/>
      <c r="X50" s="230"/>
      <c r="Y50" s="306" t="str">
        <f>IF(X95&lt;&gt;0,"(50 % du revenu       min.","(voir les instructions)")</f>
        <v>(50 % du revenu       min.</v>
      </c>
      <c r="Z50" s="306"/>
      <c r="AA50" s="306"/>
      <c r="AB50" s="306"/>
      <c r="AC50" s="306"/>
      <c r="AD50" s="306"/>
      <c r="AE50" s="306"/>
      <c r="AF50" s="306"/>
      <c r="AG50" s="306"/>
      <c r="AH50" s="277" t="s">
        <v>36</v>
      </c>
      <c r="AI50" s="277"/>
      <c r="AJ50" s="278" t="str">
        <f>X94</f>
        <v/>
      </c>
      <c r="AK50" s="278"/>
      <c r="AL50" s="278"/>
      <c r="AM50" s="89" t="s">
        <v>135</v>
      </c>
      <c r="AN50" s="69"/>
      <c r="AO50" s="269"/>
      <c r="AP50" s="269"/>
      <c r="AQ50" s="269"/>
      <c r="AR50" s="269"/>
      <c r="AS50" s="70"/>
      <c r="AT50" s="69"/>
      <c r="AU50" s="196"/>
      <c r="AV50" s="196"/>
      <c r="AW50" s="196"/>
      <c r="AX50" s="196"/>
      <c r="AY50" s="70"/>
    </row>
    <row r="51" spans="1:51" ht="12" customHeight="1" x14ac:dyDescent="0.2">
      <c r="C51" s="199" t="str">
        <f>IF(X95&lt;&gt;0,"commun) (joindre les justificatifs) (voir les instructions)","")</f>
        <v>commun) (joindre les justificatifs) (voir les instructions)</v>
      </c>
      <c r="D51" s="199"/>
      <c r="E51" s="199"/>
      <c r="F51" s="199"/>
      <c r="G51" s="199"/>
      <c r="H51" s="199"/>
      <c r="I51" s="199"/>
      <c r="J51" s="199"/>
      <c r="K51" s="199"/>
      <c r="L51" s="199"/>
      <c r="M51" s="199"/>
      <c r="N51" s="199"/>
      <c r="O51" s="199"/>
      <c r="P51" s="199"/>
      <c r="Q51" s="199"/>
      <c r="R51" s="199"/>
      <c r="S51" s="199"/>
      <c r="T51" s="199"/>
      <c r="U51" s="199"/>
      <c r="V51" s="48"/>
      <c r="W51" s="48"/>
      <c r="X51" s="48"/>
      <c r="Y51" s="48"/>
      <c r="Z51" s="48"/>
      <c r="AA51" s="48"/>
      <c r="AB51" s="48"/>
      <c r="AC51" s="48"/>
      <c r="AD51" s="48"/>
      <c r="AE51" s="90"/>
      <c r="AF51" s="305" t="str">
        <f>IF(X95&lt;&gt;0,"max.","")</f>
        <v>max.</v>
      </c>
      <c r="AG51" s="305"/>
      <c r="AH51" s="277" t="str">
        <f>IF(X95&lt;&gt;0,"CHF","")</f>
        <v>CHF</v>
      </c>
      <c r="AI51" s="277"/>
      <c r="AJ51" s="278" t="str">
        <f>IF(X95&lt;&gt;0,X95,"")</f>
        <v/>
      </c>
      <c r="AK51" s="278"/>
      <c r="AL51" s="278"/>
      <c r="AM51" s="89" t="str">
        <f>IF(X95&lt;&gt;0,".--","")</f>
        <v>.--</v>
      </c>
      <c r="AN51" s="69"/>
      <c r="AO51" s="91"/>
      <c r="AP51" s="91"/>
      <c r="AQ51" s="91"/>
      <c r="AR51" s="91"/>
      <c r="AS51" s="70"/>
      <c r="AT51" s="69"/>
      <c r="AY51" s="70"/>
    </row>
    <row r="52" spans="1:51" ht="10.5" customHeight="1" x14ac:dyDescent="0.2">
      <c r="AN52" s="44"/>
      <c r="AO52" s="87"/>
      <c r="AP52" s="87"/>
      <c r="AQ52" s="87"/>
      <c r="AR52" s="87"/>
      <c r="AS52" s="45"/>
      <c r="AT52" s="44"/>
      <c r="AU52" s="54"/>
      <c r="AV52" s="54"/>
      <c r="AW52" s="54"/>
      <c r="AX52" s="54"/>
      <c r="AY52" s="45"/>
    </row>
    <row r="53" spans="1:51" ht="12" customHeight="1" x14ac:dyDescent="0.2">
      <c r="A53" s="293" t="s">
        <v>145</v>
      </c>
      <c r="B53" s="293"/>
      <c r="C53" s="198" t="s">
        <v>146</v>
      </c>
      <c r="D53" s="198"/>
      <c r="E53" s="198"/>
      <c r="F53" s="198"/>
      <c r="G53" s="198"/>
      <c r="H53" s="198"/>
      <c r="I53" s="198"/>
      <c r="J53" s="198"/>
      <c r="AN53" s="44"/>
      <c r="AO53" s="259">
        <f>SUM(AO6:AR50)</f>
        <v>0</v>
      </c>
      <c r="AP53" s="259"/>
      <c r="AQ53" s="259"/>
      <c r="AR53" s="259"/>
      <c r="AS53" s="45"/>
      <c r="AT53" s="44"/>
      <c r="AU53" s="196"/>
      <c r="AV53" s="196"/>
      <c r="AW53" s="196"/>
      <c r="AX53" s="196"/>
      <c r="AY53" s="45"/>
    </row>
    <row r="54" spans="1:51" ht="10.5" customHeight="1" x14ac:dyDescent="0.2">
      <c r="AN54" s="69"/>
      <c r="AO54" s="87"/>
      <c r="AP54" s="87"/>
      <c r="AQ54" s="87"/>
      <c r="AR54" s="87"/>
      <c r="AS54" s="70"/>
      <c r="AT54" s="69"/>
      <c r="AU54" s="54"/>
      <c r="AV54" s="54"/>
      <c r="AW54" s="54"/>
      <c r="AX54" s="54"/>
      <c r="AY54" s="70"/>
    </row>
    <row r="55" spans="1:51" ht="12" customHeight="1" x14ac:dyDescent="0.2">
      <c r="A55" s="293" t="s">
        <v>147</v>
      </c>
      <c r="B55" s="293"/>
      <c r="C55" s="198" t="s">
        <v>277</v>
      </c>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N55" s="44"/>
      <c r="AO55" s="259">
        <f>IF((Revenus!AO60-AO53)&lt;0,0,Revenus!AO60-AO53)</f>
        <v>0</v>
      </c>
      <c r="AP55" s="259"/>
      <c r="AQ55" s="259"/>
      <c r="AR55" s="259"/>
      <c r="AS55" s="45"/>
      <c r="AT55" s="44"/>
      <c r="AU55" s="196"/>
      <c r="AV55" s="196"/>
      <c r="AW55" s="196"/>
      <c r="AX55" s="196"/>
      <c r="AY55" s="45"/>
    </row>
    <row r="56" spans="1:51" ht="10.5" customHeight="1" x14ac:dyDescent="0.2">
      <c r="AN56" s="44"/>
      <c r="AO56" s="87"/>
      <c r="AP56" s="87"/>
      <c r="AQ56" s="87"/>
      <c r="AR56" s="87"/>
      <c r="AS56" s="45"/>
      <c r="AT56" s="44"/>
      <c r="AU56" s="54"/>
      <c r="AV56" s="54"/>
      <c r="AW56" s="54"/>
      <c r="AX56" s="54"/>
      <c r="AY56" s="45"/>
    </row>
    <row r="57" spans="1:51" ht="12" customHeight="1" x14ac:dyDescent="0.2">
      <c r="A57" s="293" t="s">
        <v>148</v>
      </c>
      <c r="B57" s="293"/>
      <c r="C57" s="198" t="s">
        <v>149</v>
      </c>
      <c r="D57" s="198"/>
      <c r="E57" s="198"/>
      <c r="F57" s="198"/>
      <c r="G57" s="198"/>
      <c r="H57" s="198"/>
      <c r="I57" s="198"/>
      <c r="J57" s="198"/>
      <c r="K57" s="198"/>
      <c r="L57" s="198"/>
      <c r="M57" s="198"/>
      <c r="AN57" s="44"/>
      <c r="AO57" s="87"/>
      <c r="AP57" s="87"/>
      <c r="AQ57" s="87"/>
      <c r="AR57" s="87"/>
      <c r="AS57" s="45"/>
      <c r="AT57" s="44"/>
      <c r="AU57" s="54"/>
      <c r="AV57" s="54"/>
      <c r="AW57" s="54"/>
      <c r="AX57" s="54"/>
      <c r="AY57" s="45"/>
    </row>
    <row r="58" spans="1:51" ht="12" customHeight="1" x14ac:dyDescent="0.2">
      <c r="B58" s="47" t="s">
        <v>30</v>
      </c>
      <c r="C58" s="199" t="s">
        <v>279</v>
      </c>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N58" s="44"/>
      <c r="AO58" s="87"/>
      <c r="AP58" s="87"/>
      <c r="AQ58" s="87"/>
      <c r="AR58" s="87"/>
      <c r="AS58" s="45"/>
      <c r="AT58" s="44"/>
      <c r="AU58" s="54"/>
      <c r="AV58" s="54"/>
      <c r="AW58" s="54"/>
      <c r="AX58" s="54"/>
      <c r="AY58" s="45"/>
    </row>
    <row r="59" spans="1:51" ht="12" customHeight="1" x14ac:dyDescent="0.2">
      <c r="D59" s="200" t="s">
        <v>150</v>
      </c>
      <c r="E59" s="200"/>
      <c r="F59" s="200"/>
      <c r="G59" s="200"/>
      <c r="H59" s="200"/>
      <c r="I59" s="200"/>
      <c r="J59" s="200"/>
      <c r="K59" s="200"/>
      <c r="L59" s="200"/>
      <c r="M59" s="200"/>
      <c r="N59" s="200"/>
      <c r="O59" s="200"/>
      <c r="P59" s="200"/>
      <c r="Q59" s="200"/>
      <c r="R59" s="200"/>
      <c r="S59" s="200"/>
      <c r="T59" s="200"/>
      <c r="U59" s="200"/>
      <c r="V59" s="200"/>
      <c r="W59" s="200"/>
      <c r="X59" s="200"/>
      <c r="Y59" s="200"/>
      <c r="Z59" s="194"/>
      <c r="AA59" s="38"/>
      <c r="AB59" s="282"/>
      <c r="AC59" s="282"/>
      <c r="AD59" s="282"/>
      <c r="AE59" s="282"/>
      <c r="AF59" s="239" t="s">
        <v>309</v>
      </c>
      <c r="AG59" s="239"/>
      <c r="AH59" s="239"/>
      <c r="AI59" s="239"/>
      <c r="AJ59" s="239"/>
      <c r="AK59" s="239"/>
      <c r="AL59" s="239"/>
      <c r="AM59" s="281"/>
      <c r="AN59" s="55" t="s">
        <v>45</v>
      </c>
      <c r="AO59" s="260">
        <f>IF(OR(AB59="",AO55=0),0,IF((AO55*5/100)&gt;=AB59,0,AB59-(AO55*5/100)))</f>
        <v>0</v>
      </c>
      <c r="AP59" s="260"/>
      <c r="AQ59" s="260"/>
      <c r="AR59" s="260"/>
      <c r="AS59" s="45"/>
      <c r="AT59" s="55" t="s">
        <v>45</v>
      </c>
      <c r="AU59" s="243"/>
      <c r="AV59" s="243"/>
      <c r="AW59" s="243"/>
      <c r="AX59" s="243"/>
      <c r="AY59" s="45"/>
    </row>
    <row r="60" spans="1:51" ht="12" customHeight="1" x14ac:dyDescent="0.2">
      <c r="B60" s="47" t="s">
        <v>32</v>
      </c>
      <c r="C60" s="199" t="s">
        <v>278</v>
      </c>
      <c r="D60" s="200"/>
      <c r="E60" s="200"/>
      <c r="F60" s="200"/>
      <c r="G60" s="200"/>
      <c r="H60" s="200"/>
      <c r="I60" s="200"/>
      <c r="J60" s="200"/>
      <c r="K60" s="200"/>
      <c r="L60" s="200"/>
      <c r="M60" s="200"/>
      <c r="N60" s="200"/>
      <c r="O60" s="200"/>
      <c r="P60" s="200"/>
      <c r="Q60" s="200"/>
      <c r="R60" s="200"/>
      <c r="S60" s="200"/>
      <c r="T60" s="200"/>
      <c r="U60" s="200"/>
      <c r="V60" s="200"/>
      <c r="AN60" s="44"/>
      <c r="AO60" s="80"/>
      <c r="AP60" s="92"/>
      <c r="AQ60" s="80"/>
      <c r="AR60" s="87"/>
      <c r="AS60" s="45"/>
      <c r="AT60" s="44"/>
      <c r="AV60" s="59"/>
      <c r="AX60" s="54"/>
      <c r="AY60" s="45"/>
    </row>
    <row r="61" spans="1:51" ht="12" customHeight="1" x14ac:dyDescent="0.2">
      <c r="D61" s="200" t="s">
        <v>151</v>
      </c>
      <c r="E61" s="200"/>
      <c r="F61" s="200"/>
      <c r="G61" s="200"/>
      <c r="H61" s="200"/>
      <c r="I61" s="200"/>
      <c r="J61" s="200"/>
      <c r="K61" s="200"/>
      <c r="L61" s="200"/>
      <c r="M61" s="200"/>
      <c r="N61" s="200"/>
      <c r="O61" s="200"/>
      <c r="P61" s="200"/>
      <c r="Q61" s="200"/>
      <c r="R61" s="200"/>
      <c r="S61" s="200"/>
      <c r="T61" s="200"/>
      <c r="U61" s="200"/>
      <c r="V61" s="200"/>
      <c r="W61" s="200"/>
      <c r="X61" s="200"/>
      <c r="Y61" s="200"/>
      <c r="Z61" s="200"/>
      <c r="AA61" s="194"/>
      <c r="AB61" s="282"/>
      <c r="AC61" s="282"/>
      <c r="AD61" s="282"/>
      <c r="AE61" s="282"/>
      <c r="AF61" s="239" t="s">
        <v>309</v>
      </c>
      <c r="AG61" s="239"/>
      <c r="AH61" s="239"/>
      <c r="AI61" s="239"/>
      <c r="AJ61" s="239"/>
      <c r="AK61" s="239"/>
      <c r="AL61" s="239"/>
      <c r="AM61" s="281"/>
      <c r="AN61" s="55" t="s">
        <v>45</v>
      </c>
      <c r="AO61" s="260">
        <f>IF(OR(AB61="",AO55=0),0,IF(AB61&lt;100,0,IF(AB61&gt;AO55*20/100,AO55*20/100,AB61)))</f>
        <v>0</v>
      </c>
      <c r="AP61" s="260"/>
      <c r="AQ61" s="260"/>
      <c r="AR61" s="260"/>
      <c r="AS61" s="45"/>
      <c r="AT61" s="55" t="s">
        <v>45</v>
      </c>
      <c r="AU61" s="243"/>
      <c r="AV61" s="243"/>
      <c r="AW61" s="243"/>
      <c r="AX61" s="243"/>
      <c r="AY61" s="45"/>
    </row>
    <row r="62" spans="1:51" ht="10.5" customHeight="1" x14ac:dyDescent="0.2">
      <c r="AN62" s="44"/>
      <c r="AO62" s="80"/>
      <c r="AP62" s="93"/>
      <c r="AQ62" s="80"/>
      <c r="AR62" s="87"/>
      <c r="AS62" s="45"/>
      <c r="AT62" s="44"/>
      <c r="AV62" s="94"/>
      <c r="AX62" s="54"/>
      <c r="AY62" s="45"/>
    </row>
    <row r="63" spans="1:51" ht="12" customHeight="1" x14ac:dyDescent="0.2">
      <c r="A63" s="293" t="s">
        <v>152</v>
      </c>
      <c r="B63" s="293"/>
      <c r="C63" s="198" t="s">
        <v>276</v>
      </c>
      <c r="D63" s="198"/>
      <c r="E63" s="198"/>
      <c r="F63" s="198"/>
      <c r="G63" s="198"/>
      <c r="H63" s="198"/>
      <c r="I63" s="198"/>
      <c r="J63" s="198"/>
      <c r="K63" s="198"/>
      <c r="L63" s="198"/>
      <c r="M63" s="198"/>
      <c r="N63" s="198"/>
      <c r="O63" s="198"/>
      <c r="P63" s="98"/>
      <c r="Q63" s="98"/>
      <c r="R63" s="98"/>
      <c r="S63" s="98"/>
      <c r="T63" s="98"/>
      <c r="U63" s="98"/>
      <c r="V63" s="98"/>
      <c r="W63" s="98"/>
      <c r="X63" s="98"/>
      <c r="Y63" s="98"/>
      <c r="Z63" s="98"/>
      <c r="AA63" s="98"/>
      <c r="AN63" s="44"/>
      <c r="AO63" s="259">
        <f>AO55-AO59-AO61</f>
        <v>0</v>
      </c>
      <c r="AP63" s="259"/>
      <c r="AQ63" s="259"/>
      <c r="AR63" s="259"/>
      <c r="AS63" s="45"/>
      <c r="AT63" s="44"/>
      <c r="AU63" s="206"/>
      <c r="AV63" s="196"/>
      <c r="AW63" s="196"/>
      <c r="AX63" s="196"/>
      <c r="AY63" s="45"/>
    </row>
    <row r="64" spans="1:51" ht="10.5" customHeight="1" x14ac:dyDescent="0.2">
      <c r="AN64" s="44"/>
      <c r="AO64" s="87"/>
      <c r="AP64" s="87"/>
      <c r="AQ64" s="87"/>
      <c r="AR64" s="87"/>
      <c r="AS64" s="45"/>
      <c r="AT64" s="44"/>
      <c r="AU64" s="54"/>
      <c r="AV64" s="54"/>
      <c r="AW64" s="54"/>
      <c r="AX64" s="54"/>
      <c r="AY64" s="45"/>
    </row>
    <row r="65" spans="1:51" ht="12" customHeight="1" x14ac:dyDescent="0.2">
      <c r="A65" s="293" t="s">
        <v>153</v>
      </c>
      <c r="B65" s="293"/>
      <c r="C65" s="198" t="s">
        <v>154</v>
      </c>
      <c r="D65" s="198"/>
      <c r="E65" s="198"/>
      <c r="F65" s="198"/>
      <c r="G65" s="198"/>
      <c r="H65" s="198"/>
      <c r="I65" s="198"/>
      <c r="J65" s="198"/>
      <c r="AN65" s="44"/>
      <c r="AO65" s="87"/>
      <c r="AP65" s="87"/>
      <c r="AQ65" s="87"/>
      <c r="AR65" s="87"/>
      <c r="AS65" s="45"/>
      <c r="AT65" s="44"/>
      <c r="AU65" s="95"/>
      <c r="AV65" s="54"/>
      <c r="AW65" s="54"/>
      <c r="AX65" s="54"/>
      <c r="AY65" s="45"/>
    </row>
    <row r="66" spans="1:51" ht="12" customHeight="1" x14ac:dyDescent="0.2">
      <c r="B66" s="102" t="s">
        <v>30</v>
      </c>
      <c r="C66" s="199" t="s">
        <v>282</v>
      </c>
      <c r="D66" s="200"/>
      <c r="E66" s="200"/>
      <c r="F66" s="200"/>
      <c r="G66" s="200"/>
      <c r="H66" s="200"/>
      <c r="I66" s="200"/>
      <c r="J66" s="200"/>
      <c r="K66" s="200"/>
      <c r="L66" s="200"/>
      <c r="M66" s="200"/>
      <c r="N66" s="200"/>
      <c r="O66" s="200"/>
      <c r="P66" s="200"/>
      <c r="Q66" s="200"/>
      <c r="R66" s="200"/>
      <c r="S66" s="200"/>
      <c r="T66" s="200"/>
      <c r="U66" s="200"/>
      <c r="AH66" s="267" t="str">
        <f>IF(AJ66&lt;&gt;"","CHF","")</f>
        <v/>
      </c>
      <c r="AI66" s="267"/>
      <c r="AJ66" s="268" t="str">
        <f>IF(X96&gt;0,X96,"")</f>
        <v/>
      </c>
      <c r="AK66" s="268"/>
      <c r="AL66" s="268"/>
      <c r="AM66" s="78" t="str">
        <f>IF(AJ66&lt;&gt;"",".--","")</f>
        <v/>
      </c>
      <c r="AN66" s="55" t="str">
        <f>IF(AJ66&lt;&gt;"","-","")</f>
        <v/>
      </c>
      <c r="AO66" s="215"/>
      <c r="AP66" s="215"/>
      <c r="AQ66" s="215"/>
      <c r="AR66" s="215"/>
      <c r="AS66" s="45"/>
      <c r="AT66" s="55" t="str">
        <f>IF(AJ66&lt;&gt;"","-","")</f>
        <v/>
      </c>
      <c r="AU66" s="228"/>
      <c r="AV66" s="228"/>
      <c r="AW66" s="228"/>
      <c r="AX66" s="228"/>
      <c r="AY66" s="45"/>
    </row>
    <row r="67" spans="1:51" ht="12" customHeight="1" x14ac:dyDescent="0.2">
      <c r="B67" s="102" t="s">
        <v>32</v>
      </c>
      <c r="C67" s="200" t="s">
        <v>168</v>
      </c>
      <c r="D67" s="200"/>
      <c r="E67" s="200"/>
      <c r="F67" s="200"/>
      <c r="G67" s="200"/>
      <c r="H67" s="200"/>
      <c r="I67" s="200"/>
      <c r="J67" s="200"/>
      <c r="K67" s="200"/>
      <c r="L67" s="200"/>
      <c r="M67" s="200"/>
      <c r="N67" s="200"/>
      <c r="O67" s="200"/>
      <c r="P67" s="200"/>
      <c r="Q67" s="200"/>
      <c r="R67" s="200"/>
      <c r="S67" s="200"/>
      <c r="T67" s="200"/>
      <c r="U67" s="200"/>
      <c r="AH67" s="267" t="str">
        <f>IF(AJ67&lt;&gt;"","CHF","")</f>
        <v/>
      </c>
      <c r="AI67" s="267"/>
      <c r="AJ67" s="268" t="str">
        <f>X97</f>
        <v/>
      </c>
      <c r="AK67" s="268"/>
      <c r="AL67" s="268"/>
      <c r="AM67" s="78" t="str">
        <f>IF(AJ67&lt;&gt;"",".--","")</f>
        <v/>
      </c>
      <c r="AN67" s="55" t="s">
        <v>45</v>
      </c>
      <c r="AO67" s="215"/>
      <c r="AP67" s="215"/>
      <c r="AQ67" s="215"/>
      <c r="AR67" s="215"/>
      <c r="AS67" s="45"/>
      <c r="AT67" s="55" t="s">
        <v>45</v>
      </c>
      <c r="AU67" s="228"/>
      <c r="AV67" s="228"/>
      <c r="AW67" s="228"/>
      <c r="AX67" s="228"/>
      <c r="AY67" s="45"/>
    </row>
    <row r="68" spans="1:51" ht="12" customHeight="1" x14ac:dyDescent="0.2">
      <c r="B68" s="102" t="s">
        <v>46</v>
      </c>
      <c r="C68" s="200" t="s">
        <v>169</v>
      </c>
      <c r="D68" s="200"/>
      <c r="E68" s="200"/>
      <c r="F68" s="200"/>
      <c r="G68" s="200"/>
      <c r="H68" s="200"/>
      <c r="I68" s="200"/>
      <c r="J68" s="200"/>
      <c r="K68" s="200"/>
      <c r="L68" s="200"/>
      <c r="M68" s="200"/>
      <c r="N68" s="200"/>
      <c r="O68" s="200"/>
      <c r="P68" s="200"/>
      <c r="Q68" s="200"/>
      <c r="R68" s="200"/>
      <c r="S68" s="200"/>
      <c r="T68" s="200"/>
      <c r="U68" s="200"/>
      <c r="AH68" s="267" t="str">
        <f>IF(AJ68&lt;&gt;"","CHF","")</f>
        <v/>
      </c>
      <c r="AI68" s="267"/>
      <c r="AJ68" s="268" t="str">
        <f>X97</f>
        <v/>
      </c>
      <c r="AK68" s="268"/>
      <c r="AL68" s="268"/>
      <c r="AM68" s="78" t="str">
        <f>IF(AJ68&lt;&gt;"",".--","")</f>
        <v/>
      </c>
      <c r="AN68" s="55" t="s">
        <v>45</v>
      </c>
      <c r="AO68" s="215"/>
      <c r="AP68" s="215"/>
      <c r="AQ68" s="215"/>
      <c r="AR68" s="215"/>
      <c r="AS68" s="45"/>
      <c r="AT68" s="55" t="s">
        <v>45</v>
      </c>
      <c r="AU68" s="228"/>
      <c r="AV68" s="228"/>
      <c r="AW68" s="228"/>
      <c r="AX68" s="228"/>
      <c r="AY68" s="45"/>
    </row>
    <row r="69" spans="1:51" ht="10.5" customHeight="1" x14ac:dyDescent="0.2">
      <c r="AN69" s="44"/>
      <c r="AO69" s="80"/>
      <c r="AP69" s="80"/>
      <c r="AQ69" s="80"/>
      <c r="AR69" s="80"/>
      <c r="AS69" s="45"/>
      <c r="AT69" s="44"/>
      <c r="AY69" s="45"/>
    </row>
    <row r="70" spans="1:51" ht="12" customHeight="1" x14ac:dyDescent="0.2">
      <c r="A70" s="293" t="s">
        <v>155</v>
      </c>
      <c r="B70" s="293"/>
      <c r="C70" s="198" t="s">
        <v>156</v>
      </c>
      <c r="D70" s="198"/>
      <c r="E70" s="198"/>
      <c r="F70" s="198"/>
      <c r="G70" s="198"/>
      <c r="H70" s="198"/>
      <c r="I70" s="198"/>
      <c r="J70" s="198"/>
      <c r="K70" s="198"/>
      <c r="L70" s="198"/>
      <c r="M70" s="198"/>
      <c r="N70" s="198"/>
      <c r="O70" s="198"/>
      <c r="P70" s="198"/>
      <c r="Q70" s="198"/>
      <c r="R70" s="198"/>
      <c r="S70" s="198"/>
      <c r="AN70" s="58"/>
      <c r="AO70" s="264">
        <f>IF(AO63=0,0,(ROUNDDOWN((AO63-AO66-AO67-AO68)/100,0)*100))</f>
        <v>0</v>
      </c>
      <c r="AP70" s="264"/>
      <c r="AQ70" s="264"/>
      <c r="AR70" s="264"/>
      <c r="AS70" s="72"/>
      <c r="AT70" s="58"/>
      <c r="AU70" s="57"/>
      <c r="AV70" s="57"/>
      <c r="AW70" s="57"/>
      <c r="AX70" s="57"/>
      <c r="AY70" s="72"/>
    </row>
    <row r="71" spans="1:51" ht="10.5" customHeight="1" x14ac:dyDescent="0.2"/>
    <row r="72" spans="1:51" ht="10.5" customHeight="1" x14ac:dyDescent="0.2"/>
    <row r="79" spans="1:51" hidden="1" x14ac:dyDescent="0.2">
      <c r="E79" s="78" t="s">
        <v>165</v>
      </c>
      <c r="F79" s="200">
        <f>'Page de garde'!AE5</f>
        <v>2025</v>
      </c>
      <c r="G79" s="200"/>
      <c r="H79" s="200"/>
    </row>
    <row r="80" spans="1:51" hidden="1" x14ac:dyDescent="0.2">
      <c r="F80" s="96" t="s">
        <v>281</v>
      </c>
    </row>
    <row r="81" spans="1:51" hidden="1" x14ac:dyDescent="0.2">
      <c r="A81" s="57"/>
      <c r="B81" s="97"/>
      <c r="C81" s="57"/>
      <c r="D81" s="57"/>
      <c r="E81" s="103"/>
      <c r="F81" s="300">
        <v>2019</v>
      </c>
      <c r="G81" s="300"/>
      <c r="H81" s="300"/>
      <c r="I81" s="300">
        <v>2020</v>
      </c>
      <c r="J81" s="300"/>
      <c r="K81" s="300"/>
      <c r="L81" s="318">
        <v>2021</v>
      </c>
      <c r="M81" s="319"/>
      <c r="N81" s="320"/>
      <c r="O81" s="318">
        <v>2022</v>
      </c>
      <c r="P81" s="319"/>
      <c r="Q81" s="320"/>
      <c r="R81" s="318">
        <v>2023</v>
      </c>
      <c r="S81" s="319"/>
      <c r="T81" s="320"/>
      <c r="U81" s="300">
        <v>2024</v>
      </c>
      <c r="V81" s="300"/>
      <c r="W81" s="300"/>
      <c r="X81" s="210" t="s">
        <v>164</v>
      </c>
      <c r="Y81" s="296"/>
      <c r="Z81" s="296"/>
      <c r="AD81" s="78"/>
      <c r="AE81" s="38"/>
      <c r="AF81" s="38"/>
      <c r="AG81" s="38"/>
      <c r="AH81" s="38"/>
      <c r="AI81" s="38"/>
      <c r="AJ81" s="38"/>
      <c r="AK81" s="38"/>
      <c r="AL81" s="38"/>
      <c r="AM81" s="38"/>
      <c r="AQ81" s="37"/>
      <c r="AR81" s="37"/>
      <c r="AS81" s="37"/>
      <c r="AT81" s="37"/>
      <c r="AU81" s="37"/>
      <c r="AV81" s="37"/>
      <c r="AW81" s="37"/>
      <c r="AX81" s="37"/>
      <c r="AY81" s="37"/>
    </row>
    <row r="82" spans="1:51" hidden="1" x14ac:dyDescent="0.2">
      <c r="A82" s="265" t="s">
        <v>102</v>
      </c>
      <c r="B82" s="228"/>
      <c r="C82" s="228"/>
      <c r="D82" s="228"/>
      <c r="E82" s="266"/>
      <c r="F82" s="301">
        <v>0.7</v>
      </c>
      <c r="G82" s="301"/>
      <c r="H82" s="301"/>
      <c r="I82" s="301">
        <v>0.7</v>
      </c>
      <c r="J82" s="301"/>
      <c r="K82" s="301"/>
      <c r="L82" s="261">
        <v>0.7</v>
      </c>
      <c r="M82" s="262"/>
      <c r="N82" s="263"/>
      <c r="O82" s="261">
        <v>0.7</v>
      </c>
      <c r="P82" s="262"/>
      <c r="Q82" s="263"/>
      <c r="R82" s="301">
        <v>0.7</v>
      </c>
      <c r="S82" s="301"/>
      <c r="T82" s="301"/>
      <c r="U82" s="301">
        <v>0.7</v>
      </c>
      <c r="V82" s="301"/>
      <c r="W82" s="301"/>
      <c r="X82" s="100"/>
      <c r="Y82" s="100"/>
      <c r="Z82" s="99" t="str">
        <f>IF($F$79=$F$81,F82,IF($F$79=$I$81,I82,IF($F$79=$L$81,L82,IF($F$79=$O$81,O82,IF($F$79=$R$81,R82,IF($F$79=$U$81,U82,""))))))</f>
        <v/>
      </c>
      <c r="AA82" s="47" t="s">
        <v>171</v>
      </c>
      <c r="AD82" s="78"/>
      <c r="AE82" s="38"/>
      <c r="AF82" s="38"/>
      <c r="AG82" s="38"/>
      <c r="AH82" s="38"/>
      <c r="AI82" s="38"/>
      <c r="AJ82" s="38"/>
      <c r="AK82" s="38"/>
      <c r="AL82" s="38"/>
      <c r="AM82" s="38"/>
      <c r="AQ82" s="37"/>
      <c r="AR82" s="37"/>
      <c r="AS82" s="37"/>
      <c r="AT82" s="37"/>
      <c r="AU82" s="37"/>
      <c r="AV82" s="37"/>
      <c r="AW82" s="37"/>
      <c r="AX82" s="37"/>
      <c r="AY82" s="37"/>
    </row>
    <row r="83" spans="1:51" hidden="1" x14ac:dyDescent="0.2">
      <c r="A83" s="265" t="s">
        <v>161</v>
      </c>
      <c r="B83" s="228"/>
      <c r="C83" s="228"/>
      <c r="D83" s="228"/>
      <c r="E83" s="266"/>
      <c r="F83" s="258">
        <v>2000</v>
      </c>
      <c r="G83" s="258"/>
      <c r="H83" s="258"/>
      <c r="I83" s="258">
        <v>2000</v>
      </c>
      <c r="J83" s="258"/>
      <c r="K83" s="258"/>
      <c r="L83" s="255">
        <v>2000</v>
      </c>
      <c r="M83" s="256"/>
      <c r="N83" s="257"/>
      <c r="O83" s="255">
        <v>2000</v>
      </c>
      <c r="P83" s="256"/>
      <c r="Q83" s="257"/>
      <c r="R83" s="258">
        <v>2000</v>
      </c>
      <c r="S83" s="258"/>
      <c r="T83" s="258"/>
      <c r="U83" s="258">
        <v>2000</v>
      </c>
      <c r="V83" s="258"/>
      <c r="W83" s="258"/>
      <c r="X83" s="253" t="str">
        <f t="shared" ref="X83:X97" si="0">IF($F$79=$F$81,F83,IF($F$79=$I$81,I83,IF($F$79=$L$81,L83,IF($F$79=$O$81,O83,IF($F$79=$R$81,R83,IF($F$79=$U$81,U83,""))))))</f>
        <v/>
      </c>
      <c r="Y83" s="254"/>
      <c r="Z83" s="254"/>
      <c r="AD83" s="78"/>
      <c r="AE83" s="38"/>
      <c r="AF83" s="38"/>
      <c r="AG83" s="38"/>
      <c r="AH83" s="38"/>
      <c r="AI83" s="38"/>
      <c r="AJ83" s="38"/>
      <c r="AK83" s="38"/>
      <c r="AL83" s="38"/>
      <c r="AM83" s="38"/>
      <c r="AQ83" s="37"/>
      <c r="AR83" s="37"/>
      <c r="AS83" s="37"/>
      <c r="AT83" s="37"/>
      <c r="AU83" s="37"/>
      <c r="AV83" s="37"/>
      <c r="AW83" s="37"/>
      <c r="AX83" s="37"/>
      <c r="AY83" s="37"/>
    </row>
    <row r="84" spans="1:51" hidden="1" x14ac:dyDescent="0.2">
      <c r="A84" s="265" t="s">
        <v>162</v>
      </c>
      <c r="B84" s="228"/>
      <c r="C84" s="228"/>
      <c r="D84" s="228"/>
      <c r="E84" s="266"/>
      <c r="F84" s="258">
        <v>4000</v>
      </c>
      <c r="G84" s="258"/>
      <c r="H84" s="258"/>
      <c r="I84" s="258">
        <v>4000</v>
      </c>
      <c r="J84" s="258"/>
      <c r="K84" s="258"/>
      <c r="L84" s="255">
        <v>4000</v>
      </c>
      <c r="M84" s="256"/>
      <c r="N84" s="257"/>
      <c r="O84" s="255">
        <v>4000</v>
      </c>
      <c r="P84" s="256"/>
      <c r="Q84" s="257"/>
      <c r="R84" s="258">
        <v>4000</v>
      </c>
      <c r="S84" s="258"/>
      <c r="T84" s="258"/>
      <c r="U84" s="258">
        <v>4000</v>
      </c>
      <c r="V84" s="258"/>
      <c r="W84" s="258"/>
      <c r="X84" s="253" t="str">
        <f t="shared" si="0"/>
        <v/>
      </c>
      <c r="Y84" s="254"/>
      <c r="Z84" s="254"/>
      <c r="AD84" s="78"/>
      <c r="AE84" s="38"/>
      <c r="AF84" s="38"/>
      <c r="AG84" s="38"/>
      <c r="AH84" s="38"/>
      <c r="AI84" s="38"/>
      <c r="AJ84" s="38"/>
      <c r="AK84" s="38"/>
      <c r="AL84" s="38"/>
      <c r="AM84" s="38"/>
      <c r="AQ84" s="37"/>
      <c r="AR84" s="37"/>
      <c r="AS84" s="37"/>
      <c r="AT84" s="37"/>
      <c r="AU84" s="37"/>
      <c r="AV84" s="37"/>
      <c r="AW84" s="37"/>
      <c r="AX84" s="37"/>
      <c r="AY84" s="37"/>
    </row>
    <row r="85" spans="1:51" s="105" customFormat="1" hidden="1" x14ac:dyDescent="0.2">
      <c r="A85" s="250" t="s">
        <v>289</v>
      </c>
      <c r="B85" s="251"/>
      <c r="C85" s="251"/>
      <c r="D85" s="251"/>
      <c r="E85" s="302"/>
      <c r="F85" s="258">
        <v>3000</v>
      </c>
      <c r="G85" s="258"/>
      <c r="H85" s="258"/>
      <c r="I85" s="258">
        <v>3000</v>
      </c>
      <c r="J85" s="258"/>
      <c r="K85" s="258"/>
      <c r="L85" s="255">
        <v>3000</v>
      </c>
      <c r="M85" s="256"/>
      <c r="N85" s="257"/>
      <c r="O85" s="255">
        <v>3000</v>
      </c>
      <c r="P85" s="256"/>
      <c r="Q85" s="257"/>
      <c r="R85" s="258">
        <v>3200</v>
      </c>
      <c r="S85" s="258"/>
      <c r="T85" s="258"/>
      <c r="U85" s="258">
        <v>3200</v>
      </c>
      <c r="V85" s="258"/>
      <c r="W85" s="258"/>
      <c r="X85" s="253" t="str">
        <f t="shared" ref="X85" si="1">IF($F$79=$F$81,F85,IF($F$79=$I$81,I85,IF($F$79=$L$81,L85,IF($F$79=$O$81,O85,IF($F$79=$R$81,R85,IF($F$79=$U$81,U85,""))))))</f>
        <v/>
      </c>
      <c r="Y85" s="254"/>
      <c r="Z85" s="254"/>
      <c r="AD85" s="107"/>
      <c r="AE85" s="106"/>
      <c r="AF85" s="106"/>
      <c r="AG85" s="106"/>
      <c r="AH85" s="106"/>
      <c r="AI85" s="106"/>
      <c r="AJ85" s="106"/>
      <c r="AK85" s="106"/>
      <c r="AL85" s="106"/>
      <c r="AM85" s="106"/>
      <c r="AN85" s="106"/>
      <c r="AO85" s="106"/>
      <c r="AP85" s="106"/>
    </row>
    <row r="86" spans="1:51" hidden="1" x14ac:dyDescent="0.2">
      <c r="A86" s="250" t="s">
        <v>255</v>
      </c>
      <c r="B86" s="251"/>
      <c r="C86" s="251"/>
      <c r="D86" s="251"/>
      <c r="E86" s="302"/>
      <c r="F86" s="258">
        <v>5000</v>
      </c>
      <c r="G86" s="258"/>
      <c r="H86" s="258"/>
      <c r="I86" s="258">
        <v>5000</v>
      </c>
      <c r="J86" s="258"/>
      <c r="K86" s="258"/>
      <c r="L86" s="255">
        <v>5000</v>
      </c>
      <c r="M86" s="256"/>
      <c r="N86" s="257"/>
      <c r="O86" s="255">
        <v>5000</v>
      </c>
      <c r="P86" s="256"/>
      <c r="Q86" s="257"/>
      <c r="R86" s="258">
        <v>5000</v>
      </c>
      <c r="S86" s="258"/>
      <c r="T86" s="258"/>
      <c r="U86" s="258">
        <v>5000</v>
      </c>
      <c r="V86" s="258"/>
      <c r="W86" s="258"/>
      <c r="X86" s="253" t="str">
        <f t="shared" si="0"/>
        <v/>
      </c>
      <c r="Y86" s="254"/>
      <c r="Z86" s="254"/>
      <c r="AD86" s="78"/>
      <c r="AE86" s="38"/>
      <c r="AF86" s="38"/>
      <c r="AG86" s="38"/>
      <c r="AH86" s="38"/>
      <c r="AI86" s="38"/>
      <c r="AJ86" s="38"/>
      <c r="AK86" s="38"/>
      <c r="AL86" s="38"/>
      <c r="AM86" s="38"/>
      <c r="AQ86" s="37"/>
      <c r="AR86" s="37"/>
      <c r="AS86" s="37"/>
      <c r="AT86" s="37"/>
      <c r="AU86" s="37"/>
      <c r="AV86" s="37"/>
      <c r="AW86" s="37"/>
      <c r="AX86" s="37"/>
      <c r="AY86" s="37"/>
    </row>
    <row r="87" spans="1:51" hidden="1" x14ac:dyDescent="0.2">
      <c r="A87" s="250" t="s">
        <v>288</v>
      </c>
      <c r="B87" s="251"/>
      <c r="C87" s="251"/>
      <c r="D87" s="251"/>
      <c r="E87" s="302"/>
      <c r="F87" s="258">
        <v>3500</v>
      </c>
      <c r="G87" s="258"/>
      <c r="H87" s="258"/>
      <c r="I87" s="258">
        <v>3500</v>
      </c>
      <c r="J87" s="258"/>
      <c r="K87" s="258"/>
      <c r="L87" s="255">
        <v>3500</v>
      </c>
      <c r="M87" s="256"/>
      <c r="N87" s="257"/>
      <c r="O87" s="255">
        <v>3500</v>
      </c>
      <c r="P87" s="256"/>
      <c r="Q87" s="257"/>
      <c r="R87" s="258">
        <v>3600</v>
      </c>
      <c r="S87" s="258"/>
      <c r="T87" s="258"/>
      <c r="U87" s="258">
        <v>3600</v>
      </c>
      <c r="V87" s="258"/>
      <c r="W87" s="258"/>
      <c r="X87" s="253" t="str">
        <f t="shared" si="0"/>
        <v/>
      </c>
      <c r="Y87" s="254"/>
      <c r="Z87" s="254"/>
      <c r="AD87" s="78"/>
      <c r="AE87" s="38"/>
      <c r="AF87" s="38"/>
      <c r="AG87" s="38"/>
      <c r="AH87" s="38"/>
      <c r="AI87" s="38"/>
      <c r="AJ87" s="38"/>
      <c r="AK87" s="38"/>
      <c r="AL87" s="38"/>
      <c r="AM87" s="38"/>
      <c r="AQ87" s="37"/>
      <c r="AR87" s="37"/>
      <c r="AS87" s="37"/>
      <c r="AT87" s="37"/>
      <c r="AU87" s="37"/>
      <c r="AV87" s="37"/>
      <c r="AW87" s="37"/>
      <c r="AX87" s="37"/>
      <c r="AY87" s="37"/>
    </row>
    <row r="88" spans="1:51" s="130" customFormat="1" hidden="1" x14ac:dyDescent="0.2">
      <c r="A88" s="315" t="s">
        <v>298</v>
      </c>
      <c r="B88" s="316"/>
      <c r="C88" s="316"/>
      <c r="D88" s="316"/>
      <c r="E88" s="317"/>
      <c r="F88" s="255">
        <v>1700</v>
      </c>
      <c r="G88" s="256"/>
      <c r="H88" s="257"/>
      <c r="I88" s="255">
        <v>1700</v>
      </c>
      <c r="J88" s="256"/>
      <c r="K88" s="257"/>
      <c r="L88" s="255">
        <v>1700</v>
      </c>
      <c r="M88" s="256"/>
      <c r="N88" s="257"/>
      <c r="O88" s="255">
        <v>1700</v>
      </c>
      <c r="P88" s="256"/>
      <c r="Q88" s="257"/>
      <c r="R88" s="255">
        <v>1800</v>
      </c>
      <c r="S88" s="256"/>
      <c r="T88" s="257"/>
      <c r="U88" s="255">
        <v>1800</v>
      </c>
      <c r="V88" s="256"/>
      <c r="W88" s="257"/>
      <c r="X88" s="253" t="str">
        <f t="shared" ref="X88:X90" si="2">IF($F$79=$F$81,F88,IF($F$79=$I$81,I88,IF($F$79=$L$81,L88,IF($F$79=$O$81,O88,IF($F$79=$R$81,R88,IF($F$79=$U$81,U88,""))))))</f>
        <v/>
      </c>
      <c r="Y88" s="254"/>
      <c r="Z88" s="254"/>
      <c r="AD88" s="134"/>
      <c r="AE88" s="129"/>
      <c r="AF88" s="129"/>
      <c r="AG88" s="129"/>
      <c r="AH88" s="129"/>
      <c r="AI88" s="129"/>
      <c r="AJ88" s="129"/>
      <c r="AK88" s="129"/>
      <c r="AL88" s="129"/>
      <c r="AM88" s="129"/>
      <c r="AN88" s="129"/>
      <c r="AO88" s="129"/>
      <c r="AP88" s="129"/>
    </row>
    <row r="89" spans="1:51" s="130" customFormat="1" hidden="1" x14ac:dyDescent="0.2">
      <c r="A89" s="315" t="s">
        <v>299</v>
      </c>
      <c r="B89" s="316"/>
      <c r="C89" s="316"/>
      <c r="D89" s="316"/>
      <c r="E89" s="317"/>
      <c r="F89" s="255">
        <v>2550</v>
      </c>
      <c r="G89" s="256"/>
      <c r="H89" s="257"/>
      <c r="I89" s="255">
        <v>2550</v>
      </c>
      <c r="J89" s="256"/>
      <c r="K89" s="257"/>
      <c r="L89" s="255">
        <v>2550</v>
      </c>
      <c r="M89" s="256"/>
      <c r="N89" s="257"/>
      <c r="O89" s="255">
        <v>2550</v>
      </c>
      <c r="P89" s="256"/>
      <c r="Q89" s="257"/>
      <c r="R89" s="255">
        <v>2700</v>
      </c>
      <c r="S89" s="256"/>
      <c r="T89" s="257"/>
      <c r="U89" s="255">
        <v>2700</v>
      </c>
      <c r="V89" s="256"/>
      <c r="W89" s="257"/>
      <c r="X89" s="253" t="str">
        <f t="shared" si="2"/>
        <v/>
      </c>
      <c r="Y89" s="254"/>
      <c r="Z89" s="254"/>
      <c r="AD89" s="134"/>
      <c r="AE89" s="129"/>
      <c r="AF89" s="129"/>
      <c r="AG89" s="129"/>
      <c r="AH89" s="129"/>
      <c r="AI89" s="129"/>
      <c r="AJ89" s="129"/>
      <c r="AK89" s="129"/>
      <c r="AL89" s="129"/>
      <c r="AM89" s="129"/>
      <c r="AN89" s="129"/>
      <c r="AO89" s="129"/>
      <c r="AP89" s="129"/>
    </row>
    <row r="90" spans="1:51" s="130" customFormat="1" hidden="1" x14ac:dyDescent="0.2">
      <c r="A90" s="131" t="s">
        <v>246</v>
      </c>
      <c r="B90" s="132"/>
      <c r="C90" s="132"/>
      <c r="D90" s="132"/>
      <c r="E90" s="133"/>
      <c r="F90" s="255">
        <v>700</v>
      </c>
      <c r="G90" s="256"/>
      <c r="H90" s="257"/>
      <c r="I90" s="255">
        <v>700</v>
      </c>
      <c r="J90" s="256"/>
      <c r="K90" s="257"/>
      <c r="L90" s="255">
        <v>700</v>
      </c>
      <c r="M90" s="256"/>
      <c r="N90" s="257"/>
      <c r="O90" s="255">
        <v>700</v>
      </c>
      <c r="P90" s="256"/>
      <c r="Q90" s="257"/>
      <c r="R90" s="255">
        <v>700</v>
      </c>
      <c r="S90" s="256"/>
      <c r="T90" s="257"/>
      <c r="U90" s="255">
        <v>700</v>
      </c>
      <c r="V90" s="256"/>
      <c r="W90" s="257"/>
      <c r="X90" s="253" t="str">
        <f t="shared" si="2"/>
        <v/>
      </c>
      <c r="Y90" s="254"/>
      <c r="Z90" s="254"/>
      <c r="AD90" s="134"/>
      <c r="AE90" s="129"/>
      <c r="AF90" s="129"/>
      <c r="AG90" s="129"/>
      <c r="AH90" s="129"/>
      <c r="AI90" s="129"/>
      <c r="AJ90" s="129"/>
      <c r="AK90" s="129"/>
      <c r="AL90" s="129"/>
      <c r="AM90" s="129"/>
      <c r="AN90" s="129"/>
      <c r="AO90" s="129"/>
      <c r="AP90" s="129"/>
    </row>
    <row r="91" spans="1:51" hidden="1" x14ac:dyDescent="0.2">
      <c r="A91" s="265" t="s">
        <v>163</v>
      </c>
      <c r="B91" s="228"/>
      <c r="C91" s="228"/>
      <c r="D91" s="228"/>
      <c r="E91" s="266"/>
      <c r="F91" s="258">
        <v>5250</v>
      </c>
      <c r="G91" s="258"/>
      <c r="H91" s="258"/>
      <c r="I91" s="258">
        <v>5250</v>
      </c>
      <c r="J91" s="258"/>
      <c r="K91" s="258"/>
      <c r="L91" s="255">
        <v>5250</v>
      </c>
      <c r="M91" s="256"/>
      <c r="N91" s="257"/>
      <c r="O91" s="255">
        <v>5250</v>
      </c>
      <c r="P91" s="256"/>
      <c r="Q91" s="257"/>
      <c r="R91" s="258">
        <v>5400</v>
      </c>
      <c r="S91" s="258"/>
      <c r="T91" s="258"/>
      <c r="U91" s="258">
        <v>5400</v>
      </c>
      <c r="V91" s="258"/>
      <c r="W91" s="258"/>
      <c r="X91" s="253" t="str">
        <f t="shared" si="0"/>
        <v/>
      </c>
      <c r="Y91" s="254"/>
      <c r="Z91" s="254"/>
      <c r="AD91" s="78"/>
      <c r="AE91" s="38"/>
      <c r="AF91" s="38"/>
      <c r="AG91" s="38"/>
      <c r="AH91" s="38"/>
      <c r="AI91" s="38"/>
      <c r="AJ91" s="38"/>
      <c r="AK91" s="38"/>
      <c r="AL91" s="38"/>
      <c r="AM91" s="38"/>
      <c r="AQ91" s="37"/>
      <c r="AR91" s="37"/>
      <c r="AS91" s="37"/>
      <c r="AT91" s="37"/>
      <c r="AU91" s="37"/>
      <c r="AV91" s="37"/>
      <c r="AW91" s="37"/>
      <c r="AX91" s="37"/>
      <c r="AY91" s="37"/>
    </row>
    <row r="92" spans="1:51" hidden="1" x14ac:dyDescent="0.2">
      <c r="A92" s="265" t="s">
        <v>157</v>
      </c>
      <c r="B92" s="228"/>
      <c r="C92" s="228"/>
      <c r="D92" s="228"/>
      <c r="E92" s="266"/>
      <c r="F92" s="258">
        <v>10100</v>
      </c>
      <c r="G92" s="258"/>
      <c r="H92" s="258"/>
      <c r="I92" s="258">
        <v>10100</v>
      </c>
      <c r="J92" s="258"/>
      <c r="K92" s="258"/>
      <c r="L92" s="255">
        <v>10100</v>
      </c>
      <c r="M92" s="256"/>
      <c r="N92" s="257"/>
      <c r="O92" s="255">
        <v>10100</v>
      </c>
      <c r="P92" s="256"/>
      <c r="Q92" s="257"/>
      <c r="R92" s="258">
        <v>10100</v>
      </c>
      <c r="S92" s="258"/>
      <c r="T92" s="258"/>
      <c r="U92" s="258">
        <v>10400</v>
      </c>
      <c r="V92" s="258"/>
      <c r="W92" s="258"/>
      <c r="X92" s="253" t="str">
        <f t="shared" si="0"/>
        <v/>
      </c>
      <c r="Y92" s="254"/>
      <c r="Z92" s="254"/>
      <c r="AD92" s="78"/>
      <c r="AE92" s="38"/>
      <c r="AF92" s="38"/>
      <c r="AG92" s="38"/>
      <c r="AH92" s="38"/>
      <c r="AI92" s="38"/>
      <c r="AJ92" s="38"/>
      <c r="AK92" s="38"/>
      <c r="AL92" s="38"/>
      <c r="AM92" s="38"/>
      <c r="AQ92" s="37"/>
      <c r="AR92" s="37"/>
      <c r="AS92" s="37"/>
      <c r="AT92" s="37"/>
      <c r="AU92" s="37"/>
      <c r="AV92" s="37"/>
      <c r="AW92" s="37"/>
      <c r="AX92" s="37"/>
      <c r="AY92" s="37"/>
    </row>
    <row r="93" spans="1:51" hidden="1" x14ac:dyDescent="0.2">
      <c r="A93" s="265" t="s">
        <v>158</v>
      </c>
      <c r="B93" s="228"/>
      <c r="C93" s="228"/>
      <c r="D93" s="228"/>
      <c r="E93" s="266"/>
      <c r="F93" s="258">
        <v>10100</v>
      </c>
      <c r="G93" s="258"/>
      <c r="H93" s="258"/>
      <c r="I93" s="258">
        <v>10100</v>
      </c>
      <c r="J93" s="258"/>
      <c r="K93" s="258"/>
      <c r="L93" s="255">
        <v>10100</v>
      </c>
      <c r="M93" s="256"/>
      <c r="N93" s="257"/>
      <c r="O93" s="255">
        <v>10100</v>
      </c>
      <c r="P93" s="256"/>
      <c r="Q93" s="257"/>
      <c r="R93" s="258">
        <v>25000</v>
      </c>
      <c r="S93" s="258"/>
      <c r="T93" s="258"/>
      <c r="U93" s="258">
        <v>25500</v>
      </c>
      <c r="V93" s="258"/>
      <c r="W93" s="258"/>
      <c r="X93" s="253" t="str">
        <f t="shared" si="0"/>
        <v/>
      </c>
      <c r="Y93" s="254"/>
      <c r="Z93" s="254"/>
      <c r="AD93" s="78"/>
      <c r="AE93" s="38"/>
      <c r="AF93" s="38"/>
      <c r="AG93" s="38"/>
      <c r="AH93" s="38"/>
      <c r="AI93" s="38"/>
      <c r="AJ93" s="38"/>
      <c r="AK93" s="38"/>
      <c r="AL93" s="38"/>
      <c r="AM93" s="38"/>
      <c r="AQ93" s="37"/>
      <c r="AR93" s="37"/>
      <c r="AS93" s="37"/>
      <c r="AT93" s="37"/>
      <c r="AU93" s="37"/>
      <c r="AV93" s="37"/>
      <c r="AW93" s="37"/>
      <c r="AX93" s="37"/>
      <c r="AY93" s="37"/>
    </row>
    <row r="94" spans="1:51" hidden="1" x14ac:dyDescent="0.2">
      <c r="A94" s="265" t="s">
        <v>166</v>
      </c>
      <c r="B94" s="228"/>
      <c r="C94" s="228"/>
      <c r="D94" s="228"/>
      <c r="E94" s="266"/>
      <c r="F94" s="258">
        <v>8100</v>
      </c>
      <c r="G94" s="258"/>
      <c r="H94" s="258"/>
      <c r="I94" s="258">
        <v>8100</v>
      </c>
      <c r="J94" s="258"/>
      <c r="K94" s="258"/>
      <c r="L94" s="255">
        <v>8100</v>
      </c>
      <c r="M94" s="256"/>
      <c r="N94" s="257"/>
      <c r="O94" s="255">
        <v>8100</v>
      </c>
      <c r="P94" s="256"/>
      <c r="Q94" s="257"/>
      <c r="R94" s="258">
        <v>8300</v>
      </c>
      <c r="S94" s="258"/>
      <c r="T94" s="258"/>
      <c r="U94" s="258">
        <v>8500</v>
      </c>
      <c r="V94" s="258"/>
      <c r="W94" s="258"/>
      <c r="X94" s="253" t="str">
        <f t="shared" si="0"/>
        <v/>
      </c>
      <c r="Y94" s="254"/>
      <c r="Z94" s="254"/>
      <c r="AD94" s="78"/>
      <c r="AE94" s="38"/>
      <c r="AF94" s="38"/>
      <c r="AG94" s="38"/>
      <c r="AH94" s="38"/>
      <c r="AI94" s="38"/>
      <c r="AJ94" s="38"/>
      <c r="AK94" s="38"/>
      <c r="AL94" s="38"/>
      <c r="AM94" s="38"/>
      <c r="AQ94" s="37"/>
      <c r="AR94" s="37"/>
      <c r="AS94" s="37"/>
      <c r="AT94" s="37"/>
      <c r="AU94" s="37"/>
      <c r="AV94" s="37"/>
      <c r="AW94" s="37"/>
      <c r="AX94" s="37"/>
      <c r="AY94" s="37"/>
    </row>
    <row r="95" spans="1:51" hidden="1" x14ac:dyDescent="0.2">
      <c r="A95" s="265" t="s">
        <v>167</v>
      </c>
      <c r="B95" s="228"/>
      <c r="C95" s="228"/>
      <c r="D95" s="228"/>
      <c r="E95" s="266"/>
      <c r="F95" s="258">
        <v>13400</v>
      </c>
      <c r="G95" s="258"/>
      <c r="H95" s="258"/>
      <c r="I95" s="258">
        <v>13400</v>
      </c>
      <c r="J95" s="258"/>
      <c r="K95" s="258"/>
      <c r="L95" s="255">
        <v>13400</v>
      </c>
      <c r="M95" s="256"/>
      <c r="N95" s="257"/>
      <c r="O95" s="255">
        <v>13400</v>
      </c>
      <c r="P95" s="256"/>
      <c r="Q95" s="257"/>
      <c r="R95" s="258">
        <v>13600</v>
      </c>
      <c r="S95" s="258"/>
      <c r="T95" s="258"/>
      <c r="U95" s="258">
        <v>13900</v>
      </c>
      <c r="V95" s="258"/>
      <c r="W95" s="258"/>
      <c r="X95" s="253" t="str">
        <f t="shared" si="0"/>
        <v/>
      </c>
      <c r="Y95" s="254"/>
      <c r="Z95" s="254"/>
      <c r="AD95" s="78"/>
      <c r="AE95" s="38"/>
      <c r="AF95" s="38"/>
      <c r="AG95" s="38"/>
      <c r="AH95" s="38"/>
      <c r="AI95" s="38"/>
      <c r="AJ95" s="38"/>
      <c r="AK95" s="38"/>
      <c r="AL95" s="38"/>
      <c r="AM95" s="38"/>
      <c r="AQ95" s="37"/>
      <c r="AR95" s="37"/>
      <c r="AS95" s="37"/>
      <c r="AT95" s="37"/>
      <c r="AU95" s="37"/>
      <c r="AV95" s="37"/>
      <c r="AW95" s="37"/>
      <c r="AX95" s="37"/>
      <c r="AY95" s="37"/>
    </row>
    <row r="96" spans="1:51" hidden="1" x14ac:dyDescent="0.2">
      <c r="A96" s="265" t="s">
        <v>159</v>
      </c>
      <c r="B96" s="228"/>
      <c r="C96" s="228"/>
      <c r="D96" s="228"/>
      <c r="E96" s="266"/>
      <c r="F96" s="258">
        <v>2600</v>
      </c>
      <c r="G96" s="258"/>
      <c r="H96" s="258"/>
      <c r="I96" s="258">
        <v>2600</v>
      </c>
      <c r="J96" s="258"/>
      <c r="K96" s="258"/>
      <c r="L96" s="255">
        <v>2600</v>
      </c>
      <c r="M96" s="256"/>
      <c r="N96" s="257"/>
      <c r="O96" s="255">
        <v>2600</v>
      </c>
      <c r="P96" s="256"/>
      <c r="Q96" s="257"/>
      <c r="R96" s="258">
        <v>2700</v>
      </c>
      <c r="S96" s="258"/>
      <c r="T96" s="258"/>
      <c r="U96" s="258">
        <v>2800</v>
      </c>
      <c r="V96" s="258"/>
      <c r="W96" s="258"/>
      <c r="X96" s="253" t="str">
        <f t="shared" si="0"/>
        <v/>
      </c>
      <c r="Y96" s="254"/>
      <c r="Z96" s="254"/>
      <c r="AD96" s="78"/>
      <c r="AE96" s="38"/>
      <c r="AF96" s="38"/>
      <c r="AG96" s="38"/>
      <c r="AH96" s="38"/>
      <c r="AI96" s="38"/>
      <c r="AJ96" s="38"/>
      <c r="AK96" s="38"/>
      <c r="AL96" s="38"/>
      <c r="AM96" s="38"/>
      <c r="AQ96" s="37"/>
      <c r="AR96" s="37"/>
      <c r="AS96" s="37"/>
      <c r="AT96" s="37"/>
      <c r="AU96" s="37"/>
      <c r="AV96" s="37"/>
      <c r="AW96" s="37"/>
      <c r="AX96" s="37"/>
      <c r="AY96" s="37"/>
    </row>
    <row r="97" spans="1:51" hidden="1" x14ac:dyDescent="0.2">
      <c r="A97" s="265" t="s">
        <v>160</v>
      </c>
      <c r="B97" s="228"/>
      <c r="C97" s="228"/>
      <c r="D97" s="228"/>
      <c r="E97" s="266"/>
      <c r="F97" s="258">
        <v>6500</v>
      </c>
      <c r="G97" s="258"/>
      <c r="H97" s="258"/>
      <c r="I97" s="258">
        <v>6500</v>
      </c>
      <c r="J97" s="258"/>
      <c r="K97" s="258"/>
      <c r="L97" s="255">
        <v>6500</v>
      </c>
      <c r="M97" s="256"/>
      <c r="N97" s="257"/>
      <c r="O97" s="255">
        <v>6500</v>
      </c>
      <c r="P97" s="256"/>
      <c r="Q97" s="257"/>
      <c r="R97" s="258">
        <v>6600</v>
      </c>
      <c r="S97" s="258"/>
      <c r="T97" s="258"/>
      <c r="U97" s="258">
        <v>6700</v>
      </c>
      <c r="V97" s="258"/>
      <c r="W97" s="258"/>
      <c r="X97" s="253" t="str">
        <f t="shared" si="0"/>
        <v/>
      </c>
      <c r="Y97" s="254"/>
      <c r="Z97" s="254"/>
      <c r="AD97" s="78"/>
      <c r="AE97" s="38"/>
      <c r="AF97" s="38"/>
      <c r="AG97" s="38"/>
      <c r="AH97" s="38"/>
      <c r="AI97" s="38"/>
      <c r="AJ97" s="38"/>
      <c r="AK97" s="38"/>
      <c r="AL97" s="38"/>
      <c r="AM97" s="38"/>
      <c r="AQ97" s="37"/>
      <c r="AR97" s="37"/>
      <c r="AS97" s="37"/>
      <c r="AT97" s="37"/>
      <c r="AU97" s="37"/>
      <c r="AV97" s="37"/>
      <c r="AW97" s="37"/>
      <c r="AX97" s="37"/>
      <c r="AY97" s="37"/>
    </row>
    <row r="98" spans="1:51" hidden="1" x14ac:dyDescent="0.2"/>
    <row r="99" spans="1:51" hidden="1" x14ac:dyDescent="0.2">
      <c r="A99" s="37" t="s">
        <v>170</v>
      </c>
      <c r="F99" s="200"/>
      <c r="G99" s="200"/>
      <c r="J99" s="101" t="s">
        <v>283</v>
      </c>
      <c r="N99" s="101" t="s">
        <v>284</v>
      </c>
    </row>
    <row r="100" spans="1:51" hidden="1" x14ac:dyDescent="0.2">
      <c r="F100" s="200">
        <v>7.5</v>
      </c>
      <c r="G100" s="200"/>
      <c r="J100" s="200">
        <v>1600</v>
      </c>
      <c r="K100" s="200"/>
      <c r="N100" s="200" t="str">
        <f>IF(AI12="","",IF(AI12=F100,J100,(IF(AI12=F101,J101))))</f>
        <v/>
      </c>
      <c r="O100" s="200"/>
    </row>
    <row r="101" spans="1:51" hidden="1" x14ac:dyDescent="0.2">
      <c r="F101" s="200">
        <v>15</v>
      </c>
      <c r="G101" s="200"/>
      <c r="J101" s="200">
        <v>3200</v>
      </c>
      <c r="K101" s="200"/>
    </row>
    <row r="102" spans="1:51" hidden="1" x14ac:dyDescent="0.2"/>
    <row r="103" spans="1:51" hidden="1" x14ac:dyDescent="0.2">
      <c r="A103" s="200" t="s">
        <v>216</v>
      </c>
      <c r="B103" s="200"/>
      <c r="C103" s="200"/>
      <c r="D103" s="200"/>
      <c r="E103" s="200"/>
      <c r="F103" s="200"/>
      <c r="G103" s="200"/>
      <c r="H103" s="200"/>
      <c r="I103" s="200"/>
      <c r="J103" s="200"/>
      <c r="K103" s="200" t="str">
        <f>IF('Page de garde'!I88&gt;0,'Page de garde'!I88*X97,"")</f>
        <v/>
      </c>
      <c r="L103" s="200"/>
      <c r="M103" s="200"/>
    </row>
    <row r="104" spans="1:51" hidden="1" x14ac:dyDescent="0.2">
      <c r="A104" s="200" t="s">
        <v>217</v>
      </c>
      <c r="B104" s="200"/>
      <c r="C104" s="200"/>
      <c r="D104" s="200"/>
      <c r="E104" s="200"/>
      <c r="F104" s="200"/>
      <c r="G104" s="200"/>
      <c r="H104" s="200"/>
      <c r="I104" s="200"/>
      <c r="J104" s="200"/>
      <c r="K104" s="200" t="str">
        <f>IF('Page de garde'!I89&gt;0,'Page de garde'!I89*X97,"")</f>
        <v/>
      </c>
      <c r="L104" s="200"/>
      <c r="M104" s="200"/>
    </row>
    <row r="105" spans="1:51" hidden="1" x14ac:dyDescent="0.2">
      <c r="A105" s="200" t="s">
        <v>220</v>
      </c>
      <c r="B105" s="200"/>
      <c r="C105" s="200"/>
      <c r="D105" s="200"/>
      <c r="E105" s="200" t="str">
        <f>IF('Page de garde'!F91="",'Page de garde'!I91,'Page de garde'!F91)</f>
        <v/>
      </c>
      <c r="F105" s="200"/>
      <c r="G105" s="200"/>
    </row>
    <row r="106" spans="1:51" hidden="1" x14ac:dyDescent="0.2">
      <c r="A106" s="200" t="s">
        <v>223</v>
      </c>
      <c r="B106" s="200"/>
      <c r="C106" s="200"/>
      <c r="D106" s="200"/>
      <c r="E106" s="200"/>
      <c r="F106" s="200"/>
      <c r="G106" s="200"/>
      <c r="H106" s="200"/>
      <c r="I106" s="200"/>
      <c r="J106" s="200"/>
      <c r="K106" s="200" t="str">
        <f>IF(E105="seul",0,X96)</f>
        <v/>
      </c>
      <c r="L106" s="200"/>
      <c r="M106" s="200"/>
    </row>
    <row r="107" spans="1:51" hidden="1" x14ac:dyDescent="0.2">
      <c r="A107" s="200" t="s">
        <v>224</v>
      </c>
      <c r="B107" s="200"/>
      <c r="C107" s="200"/>
      <c r="D107" s="200"/>
      <c r="E107" s="200"/>
      <c r="F107" s="200"/>
      <c r="G107" s="200"/>
      <c r="H107" s="200"/>
      <c r="I107" s="200"/>
      <c r="J107" s="200"/>
      <c r="K107" s="200">
        <f>IF(E105="marié",X94,0)</f>
        <v>0</v>
      </c>
      <c r="L107" s="200"/>
      <c r="M107" s="200"/>
      <c r="N107" s="200">
        <f>IF(E105="marié",X95,0)</f>
        <v>0</v>
      </c>
      <c r="O107" s="200"/>
      <c r="P107" s="200"/>
    </row>
    <row r="108" spans="1:51" hidden="1" x14ac:dyDescent="0.2">
      <c r="A108" s="200" t="s">
        <v>225</v>
      </c>
      <c r="B108" s="200"/>
      <c r="C108" s="200"/>
      <c r="D108" s="200"/>
      <c r="E108" s="200"/>
      <c r="F108" s="200"/>
      <c r="G108" s="200"/>
      <c r="H108" s="200"/>
      <c r="I108" s="200"/>
      <c r="J108" s="200"/>
      <c r="K108" s="200">
        <f>IF(AND(E105="marié",AO37=""),X87,0)</f>
        <v>0</v>
      </c>
      <c r="L108" s="200"/>
      <c r="M108" s="200"/>
    </row>
    <row r="109" spans="1:51" hidden="1" x14ac:dyDescent="0.2">
      <c r="A109" s="200" t="s">
        <v>226</v>
      </c>
      <c r="B109" s="200"/>
      <c r="C109" s="200"/>
      <c r="D109" s="200"/>
      <c r="E109" s="200"/>
      <c r="F109" s="200"/>
      <c r="G109" s="200"/>
      <c r="H109" s="200"/>
      <c r="I109" s="200"/>
      <c r="J109" s="200"/>
      <c r="K109" s="200">
        <f>IF(AND(E105="marié",AO36="",AO32=""),X91,0)</f>
        <v>0</v>
      </c>
      <c r="L109" s="200"/>
      <c r="M109" s="200"/>
    </row>
    <row r="110" spans="1:51" hidden="1" x14ac:dyDescent="0.2">
      <c r="A110" s="200" t="s">
        <v>227</v>
      </c>
      <c r="B110" s="200"/>
      <c r="C110" s="200"/>
      <c r="D110" s="200"/>
      <c r="E110" s="200"/>
      <c r="F110" s="200"/>
      <c r="G110" s="200"/>
      <c r="H110" s="200"/>
      <c r="I110" s="200"/>
      <c r="J110" s="200"/>
      <c r="K110" s="200" t="str">
        <f>IF(AND(E105="marié",AO39=""),0,AJ38)</f>
        <v/>
      </c>
      <c r="L110" s="200"/>
      <c r="M110" s="200"/>
    </row>
    <row r="111" spans="1:51" hidden="1" x14ac:dyDescent="0.2">
      <c r="A111" s="199" t="s">
        <v>257</v>
      </c>
      <c r="B111" s="199"/>
      <c r="C111" s="199"/>
      <c r="D111" s="199"/>
      <c r="E111" s="199"/>
      <c r="F111" s="199"/>
      <c r="G111" s="199"/>
      <c r="H111" s="199"/>
      <c r="I111" s="199"/>
      <c r="J111" s="199"/>
      <c r="K111" s="200" t="str">
        <f>IF(AND(E105="marié",AO38="",AO32=""),0,AJ39)</f>
        <v/>
      </c>
      <c r="L111" s="200"/>
      <c r="M111" s="200"/>
    </row>
    <row r="112" spans="1:51" hidden="1" x14ac:dyDescent="0.2">
      <c r="A112" s="200" t="s">
        <v>246</v>
      </c>
      <c r="B112" s="200"/>
      <c r="C112" s="200"/>
      <c r="D112" s="200"/>
      <c r="E112" s="200"/>
      <c r="F112" s="200"/>
      <c r="G112" s="200"/>
      <c r="H112" s="200"/>
      <c r="I112" s="200"/>
      <c r="J112" s="200"/>
      <c r="K112" s="200" t="e">
        <f>IF(E105="seul",0,AJ40*'Page de garde'!I90)</f>
        <v>#VALUE!</v>
      </c>
      <c r="L112" s="200"/>
      <c r="M112" s="200"/>
    </row>
    <row r="113" spans="1:13" hidden="1" x14ac:dyDescent="0.2">
      <c r="A113" s="200" t="s">
        <v>245</v>
      </c>
      <c r="B113" s="200"/>
      <c r="C113" s="200"/>
      <c r="D113" s="200"/>
      <c r="E113" s="200"/>
      <c r="F113" s="200"/>
      <c r="G113" s="200"/>
      <c r="H113" s="200"/>
      <c r="I113" s="200"/>
      <c r="J113" s="200"/>
      <c r="K113" s="200" t="str">
        <f>IF(E105="seul",0,IF('Page de garde'!I88&gt;0,X93*'Page de garde'!I88,""))</f>
        <v/>
      </c>
      <c r="L113" s="200"/>
      <c r="M113" s="200"/>
    </row>
    <row r="114" spans="1:13" hidden="1" x14ac:dyDescent="0.2">
      <c r="A114" s="37" t="s">
        <v>247</v>
      </c>
      <c r="L114" s="37">
        <f>IF(OR(AO39&lt;&gt;"",AO37&lt;&gt;""),"X",0)</f>
        <v>0</v>
      </c>
    </row>
  </sheetData>
  <sheetProtection algorithmName="SHA-512" hashValue="u1I9NSIfPq0PIeiIgWEb1SPuMSSYCkJUb9/wUnjgHI19wha1QgfIouxf3O0DSrC2o20pxH2ntPD6lnoSDRgg1g==" saltValue="88z34EQeLYYa4pUT8NjqMw==" spinCount="100000" sheet="1" selectLockedCells="1"/>
  <mergeCells count="362">
    <mergeCell ref="A94:E94"/>
    <mergeCell ref="A89:E89"/>
    <mergeCell ref="A88:E88"/>
    <mergeCell ref="A86:E86"/>
    <mergeCell ref="A84:E84"/>
    <mergeCell ref="A63:B63"/>
    <mergeCell ref="A55:B55"/>
    <mergeCell ref="A50:B50"/>
    <mergeCell ref="A42:B42"/>
    <mergeCell ref="C63:O63"/>
    <mergeCell ref="C51:U51"/>
    <mergeCell ref="F79:H79"/>
    <mergeCell ref="L81:N81"/>
    <mergeCell ref="O81:Q81"/>
    <mergeCell ref="R81:T81"/>
    <mergeCell ref="U81:W81"/>
    <mergeCell ref="F86:H86"/>
    <mergeCell ref="I86:K86"/>
    <mergeCell ref="L86:N86"/>
    <mergeCell ref="L83:N83"/>
    <mergeCell ref="O83:Q83"/>
    <mergeCell ref="R83:T83"/>
    <mergeCell ref="R82:T82"/>
    <mergeCell ref="U84:W84"/>
    <mergeCell ref="I82:K82"/>
    <mergeCell ref="C44:U44"/>
    <mergeCell ref="C43:AA43"/>
    <mergeCell ref="AF46:AM46"/>
    <mergeCell ref="C13:S13"/>
    <mergeCell ref="H10:AL10"/>
    <mergeCell ref="AE11:AF11"/>
    <mergeCell ref="AA12:AH12"/>
    <mergeCell ref="C30:O30"/>
    <mergeCell ref="AE27:AI27"/>
    <mergeCell ref="AH40:AI40"/>
    <mergeCell ref="C35:AD35"/>
    <mergeCell ref="AF35:AM35"/>
    <mergeCell ref="AH36:AI36"/>
    <mergeCell ref="C36:T36"/>
    <mergeCell ref="C37:T37"/>
    <mergeCell ref="C40:Y40"/>
    <mergeCell ref="C38:T38"/>
    <mergeCell ref="C39:T39"/>
    <mergeCell ref="AJ39:AL39"/>
    <mergeCell ref="AJ37:AL37"/>
    <mergeCell ref="AD29:AM29"/>
    <mergeCell ref="AD30:AM30"/>
    <mergeCell ref="C29:U29"/>
    <mergeCell ref="X95:Z95"/>
    <mergeCell ref="X92:Z92"/>
    <mergeCell ref="J101:K101"/>
    <mergeCell ref="J100:K100"/>
    <mergeCell ref="N100:O100"/>
    <mergeCell ref="AI12:AJ12"/>
    <mergeCell ref="W20:AE20"/>
    <mergeCell ref="U20:V20"/>
    <mergeCell ref="C20:T20"/>
    <mergeCell ref="C14:S14"/>
    <mergeCell ref="AJ67:AL67"/>
    <mergeCell ref="AH66:AI66"/>
    <mergeCell ref="AH67:AI67"/>
    <mergeCell ref="U83:W83"/>
    <mergeCell ref="U87:W87"/>
    <mergeCell ref="X96:Z96"/>
    <mergeCell ref="X97:Z97"/>
    <mergeCell ref="AH51:AI51"/>
    <mergeCell ref="AF51:AG51"/>
    <mergeCell ref="Y50:AG50"/>
    <mergeCell ref="C48:S48"/>
    <mergeCell ref="X93:Z93"/>
    <mergeCell ref="X91:Z91"/>
    <mergeCell ref="U95:W95"/>
    <mergeCell ref="K104:M104"/>
    <mergeCell ref="L93:N93"/>
    <mergeCell ref="O93:Q93"/>
    <mergeCell ref="F92:H92"/>
    <mergeCell ref="I92:K92"/>
    <mergeCell ref="L92:N92"/>
    <mergeCell ref="O92:Q92"/>
    <mergeCell ref="O91:Q91"/>
    <mergeCell ref="L96:N96"/>
    <mergeCell ref="O95:Q95"/>
    <mergeCell ref="L91:N91"/>
    <mergeCell ref="K113:M113"/>
    <mergeCell ref="A113:J113"/>
    <mergeCell ref="U92:W92"/>
    <mergeCell ref="F94:H94"/>
    <mergeCell ref="I94:K94"/>
    <mergeCell ref="L94:N94"/>
    <mergeCell ref="U97:W97"/>
    <mergeCell ref="L97:N97"/>
    <mergeCell ref="O97:Q97"/>
    <mergeCell ref="F99:G99"/>
    <mergeCell ref="A97:E97"/>
    <mergeCell ref="A96:E96"/>
    <mergeCell ref="A95:E95"/>
    <mergeCell ref="F96:H96"/>
    <mergeCell ref="I96:K96"/>
    <mergeCell ref="R93:T93"/>
    <mergeCell ref="U93:W93"/>
    <mergeCell ref="R96:T96"/>
    <mergeCell ref="U96:W96"/>
    <mergeCell ref="E105:G105"/>
    <mergeCell ref="A111:J111"/>
    <mergeCell ref="K108:M108"/>
    <mergeCell ref="K109:M109"/>
    <mergeCell ref="K110:M110"/>
    <mergeCell ref="R91:T91"/>
    <mergeCell ref="U91:W91"/>
    <mergeCell ref="A91:E91"/>
    <mergeCell ref="A57:B57"/>
    <mergeCell ref="A53:B53"/>
    <mergeCell ref="A87:E87"/>
    <mergeCell ref="A70:B70"/>
    <mergeCell ref="C70:S70"/>
    <mergeCell ref="U82:W82"/>
    <mergeCell ref="A82:E82"/>
    <mergeCell ref="A83:E83"/>
    <mergeCell ref="F83:H83"/>
    <mergeCell ref="I83:K83"/>
    <mergeCell ref="U90:W90"/>
    <mergeCell ref="A85:E85"/>
    <mergeCell ref="F85:H85"/>
    <mergeCell ref="I85:K85"/>
    <mergeCell ref="L85:N85"/>
    <mergeCell ref="O85:Q85"/>
    <mergeCell ref="R85:T85"/>
    <mergeCell ref="U85:W85"/>
    <mergeCell ref="A65:B65"/>
    <mergeCell ref="C65:J65"/>
    <mergeCell ref="F81:H81"/>
    <mergeCell ref="A27:B27"/>
    <mergeCell ref="A32:B32"/>
    <mergeCell ref="A35:B35"/>
    <mergeCell ref="C15:AB15"/>
    <mergeCell ref="AF15:AM15"/>
    <mergeCell ref="X86:Z86"/>
    <mergeCell ref="X83:Z83"/>
    <mergeCell ref="X84:Z84"/>
    <mergeCell ref="X81:Z81"/>
    <mergeCell ref="D61:AA61"/>
    <mergeCell ref="C57:M57"/>
    <mergeCell ref="C53:J53"/>
    <mergeCell ref="C55:AB55"/>
    <mergeCell ref="C32:AF32"/>
    <mergeCell ref="AE33:AM33"/>
    <mergeCell ref="C22:L22"/>
    <mergeCell ref="AF22:AM22"/>
    <mergeCell ref="AE26:AJ26"/>
    <mergeCell ref="C27:Z27"/>
    <mergeCell ref="C28:R28"/>
    <mergeCell ref="AD28:AM28"/>
    <mergeCell ref="X85:Z85"/>
    <mergeCell ref="I81:K81"/>
    <mergeCell ref="F82:H82"/>
    <mergeCell ref="B1:F1"/>
    <mergeCell ref="C19:K19"/>
    <mergeCell ref="L19:P19"/>
    <mergeCell ref="C18:AK18"/>
    <mergeCell ref="C3:AF3"/>
    <mergeCell ref="C4:V4"/>
    <mergeCell ref="C7:AB7"/>
    <mergeCell ref="C6:O6"/>
    <mergeCell ref="C12:X12"/>
    <mergeCell ref="Y12:Z12"/>
    <mergeCell ref="C9:F9"/>
    <mergeCell ref="C10:F10"/>
    <mergeCell ref="H9:AL9"/>
    <mergeCell ref="AJ7:AM7"/>
    <mergeCell ref="F11:J11"/>
    <mergeCell ref="K11:M11"/>
    <mergeCell ref="N11:S11"/>
    <mergeCell ref="T11:V11"/>
    <mergeCell ref="C16:Z16"/>
    <mergeCell ref="W4:AG4"/>
    <mergeCell ref="W11:AD11"/>
    <mergeCell ref="C11:E11"/>
    <mergeCell ref="AI4:AM4"/>
    <mergeCell ref="C17:R17"/>
    <mergeCell ref="AH37:AI37"/>
    <mergeCell ref="AH38:AI38"/>
    <mergeCell ref="AH39:AI39"/>
    <mergeCell ref="C21:N21"/>
    <mergeCell ref="C24:P24"/>
    <mergeCell ref="AO38:AR38"/>
    <mergeCell ref="C45:AG45"/>
    <mergeCell ref="AH48:AI48"/>
    <mergeCell ref="AB48:AG48"/>
    <mergeCell ref="C46:P46"/>
    <mergeCell ref="AO47:AR47"/>
    <mergeCell ref="C47:J47"/>
    <mergeCell ref="AO39:AR39"/>
    <mergeCell ref="C42:W42"/>
    <mergeCell ref="X42:AA42"/>
    <mergeCell ref="AO28:AR28"/>
    <mergeCell ref="C50:X50"/>
    <mergeCell ref="C58:AG58"/>
    <mergeCell ref="AF61:AM61"/>
    <mergeCell ref="C60:V60"/>
    <mergeCell ref="D59:Z59"/>
    <mergeCell ref="AB61:AE61"/>
    <mergeCell ref="AB59:AE59"/>
    <mergeCell ref="AF59:AM59"/>
    <mergeCell ref="AJ51:AL51"/>
    <mergeCell ref="AJ50:AL50"/>
    <mergeCell ref="AO53:AR53"/>
    <mergeCell ref="AH50:AI50"/>
    <mergeCell ref="AJ48:AL48"/>
    <mergeCell ref="AJ40:AL40"/>
    <mergeCell ref="AJ36:AL36"/>
    <mergeCell ref="AJ38:AL38"/>
    <mergeCell ref="AU15:AX15"/>
    <mergeCell ref="AU17:AX17"/>
    <mergeCell ref="AU20:AX20"/>
    <mergeCell ref="AU28:AX28"/>
    <mergeCell ref="AU24:AX24"/>
    <mergeCell ref="AO19:AR19"/>
    <mergeCell ref="AU19:AX19"/>
    <mergeCell ref="AU21:AX21"/>
    <mergeCell ref="AO24:AR24"/>
    <mergeCell ref="AO29:AR29"/>
    <mergeCell ref="AO30:AR30"/>
    <mergeCell ref="AU37:AX37"/>
    <mergeCell ref="AU32:AX32"/>
    <mergeCell ref="AO22:AR22"/>
    <mergeCell ref="AO20:AR20"/>
    <mergeCell ref="AU22:AX22"/>
    <mergeCell ref="AO32:AR32"/>
    <mergeCell ref="AU29:AX29"/>
    <mergeCell ref="AN2:AS2"/>
    <mergeCell ref="AO12:AR12"/>
    <mergeCell ref="AN3:AS3"/>
    <mergeCell ref="AO14:AR14"/>
    <mergeCell ref="AO17:AR17"/>
    <mergeCell ref="AT3:AY3"/>
    <mergeCell ref="AO11:AR11"/>
    <mergeCell ref="AU11:AX11"/>
    <mergeCell ref="AU6:AX6"/>
    <mergeCell ref="AU7:AX7"/>
    <mergeCell ref="AO6:AR6"/>
    <mergeCell ref="AO7:AR7"/>
    <mergeCell ref="AT2:AY2"/>
    <mergeCell ref="AU12:AX12"/>
    <mergeCell ref="AO13:AR13"/>
    <mergeCell ref="AU13:AX13"/>
    <mergeCell ref="AO15:AR15"/>
    <mergeCell ref="AU30:AX30"/>
    <mergeCell ref="AU47:AX47"/>
    <mergeCell ref="AU43:AX43"/>
    <mergeCell ref="AU44:AX44"/>
    <mergeCell ref="AU45:AX45"/>
    <mergeCell ref="AO21:AR21"/>
    <mergeCell ref="AO40:AR40"/>
    <mergeCell ref="AO59:AR59"/>
    <mergeCell ref="AU40:AX40"/>
    <mergeCell ref="AO36:AR36"/>
    <mergeCell ref="AU36:AX36"/>
    <mergeCell ref="AO37:AR37"/>
    <mergeCell ref="AU39:AX39"/>
    <mergeCell ref="AU48:AX48"/>
    <mergeCell ref="AU38:AX38"/>
    <mergeCell ref="AU46:AX46"/>
    <mergeCell ref="AO43:AR43"/>
    <mergeCell ref="AO50:AR50"/>
    <mergeCell ref="AU50:AX50"/>
    <mergeCell ref="AO48:AR48"/>
    <mergeCell ref="AO45:AR45"/>
    <mergeCell ref="AO44:AR44"/>
    <mergeCell ref="AO46:AR46"/>
    <mergeCell ref="AU53:AX53"/>
    <mergeCell ref="AO66:AR66"/>
    <mergeCell ref="AO67:AR67"/>
    <mergeCell ref="AO68:AR68"/>
    <mergeCell ref="AH68:AI68"/>
    <mergeCell ref="AJ66:AL66"/>
    <mergeCell ref="AU66:AX66"/>
    <mergeCell ref="AU67:AX67"/>
    <mergeCell ref="AU68:AX68"/>
    <mergeCell ref="AJ68:AL68"/>
    <mergeCell ref="X94:Z94"/>
    <mergeCell ref="F84:H84"/>
    <mergeCell ref="I84:K84"/>
    <mergeCell ref="F87:H87"/>
    <mergeCell ref="I87:K87"/>
    <mergeCell ref="F93:H93"/>
    <mergeCell ref="I93:K93"/>
    <mergeCell ref="R86:T86"/>
    <mergeCell ref="O86:Q86"/>
    <mergeCell ref="L87:N87"/>
    <mergeCell ref="O87:Q87"/>
    <mergeCell ref="X87:Z87"/>
    <mergeCell ref="U86:W86"/>
    <mergeCell ref="F91:H91"/>
    <mergeCell ref="I91:K91"/>
    <mergeCell ref="R92:T92"/>
    <mergeCell ref="O88:Q88"/>
    <mergeCell ref="O89:Q89"/>
    <mergeCell ref="O90:Q90"/>
    <mergeCell ref="R88:T88"/>
    <mergeCell ref="R89:T89"/>
    <mergeCell ref="R90:T90"/>
    <mergeCell ref="U88:W88"/>
    <mergeCell ref="U89:W89"/>
    <mergeCell ref="AO55:AR55"/>
    <mergeCell ref="AU55:AX55"/>
    <mergeCell ref="AO63:AR63"/>
    <mergeCell ref="AU63:AX63"/>
    <mergeCell ref="AO61:AR61"/>
    <mergeCell ref="AU59:AX59"/>
    <mergeCell ref="AU61:AX61"/>
    <mergeCell ref="O96:Q96"/>
    <mergeCell ref="C68:U68"/>
    <mergeCell ref="O94:Q94"/>
    <mergeCell ref="R94:T94"/>
    <mergeCell ref="U94:W94"/>
    <mergeCell ref="L84:N84"/>
    <mergeCell ref="O84:Q84"/>
    <mergeCell ref="R84:T84"/>
    <mergeCell ref="R87:T87"/>
    <mergeCell ref="O82:Q82"/>
    <mergeCell ref="L82:N82"/>
    <mergeCell ref="AO70:AR70"/>
    <mergeCell ref="C66:U66"/>
    <mergeCell ref="C67:U67"/>
    <mergeCell ref="A92:E92"/>
    <mergeCell ref="A93:E93"/>
    <mergeCell ref="X88:Z88"/>
    <mergeCell ref="K111:M111"/>
    <mergeCell ref="F100:G100"/>
    <mergeCell ref="F101:G101"/>
    <mergeCell ref="R97:T97"/>
    <mergeCell ref="N107:P107"/>
    <mergeCell ref="A107:J107"/>
    <mergeCell ref="F95:H95"/>
    <mergeCell ref="A112:J112"/>
    <mergeCell ref="A103:J103"/>
    <mergeCell ref="A104:J104"/>
    <mergeCell ref="K112:M112"/>
    <mergeCell ref="A108:J108"/>
    <mergeCell ref="A109:J109"/>
    <mergeCell ref="A110:J110"/>
    <mergeCell ref="L95:N95"/>
    <mergeCell ref="I95:K95"/>
    <mergeCell ref="R95:T95"/>
    <mergeCell ref="A106:J106"/>
    <mergeCell ref="K107:M107"/>
    <mergeCell ref="K106:M106"/>
    <mergeCell ref="A105:D105"/>
    <mergeCell ref="F97:H97"/>
    <mergeCell ref="I97:K97"/>
    <mergeCell ref="K103:M103"/>
    <mergeCell ref="X89:Z89"/>
    <mergeCell ref="X90:Z90"/>
    <mergeCell ref="F88:H88"/>
    <mergeCell ref="F89:H89"/>
    <mergeCell ref="I88:K88"/>
    <mergeCell ref="I89:K89"/>
    <mergeCell ref="L88:N88"/>
    <mergeCell ref="I90:K90"/>
    <mergeCell ref="F90:H90"/>
    <mergeCell ref="L89:N89"/>
    <mergeCell ref="L90:N90"/>
  </mergeCells>
  <phoneticPr fontId="4" type="noConversion"/>
  <conditionalFormatting sqref="AO19:AR19">
    <cfRule type="expression" dxfId="1" priority="2">
      <formula>AVERAGE($AM$18)&gt;0</formula>
    </cfRule>
  </conditionalFormatting>
  <conditionalFormatting sqref="AU19:AX19">
    <cfRule type="expression" dxfId="0" priority="1">
      <formula>AVERAGE($AM$18)&gt;0</formula>
    </cfRule>
  </conditionalFormatting>
  <dataValidations count="28">
    <dataValidation type="decimal" operator="equal" allowBlank="1" showInputMessage="1" showErrorMessage="1" error="Veuillez respecter les conditions :_x000a_- déduction réservée aux assujettis mariés ou seuls avec charges de famille (enfants ou autres personnes à charge)_x000a_- déduction limitée selon le montant indiqué" sqref="AO66:AR66" xr:uid="{00000000-0002-0000-0200-000000000000}">
      <formula1>K106</formula1>
    </dataValidation>
    <dataValidation type="decimal" operator="equal" allowBlank="1" showInputMessage="1" showErrorMessage="1" error="La déduction pour personnes à charge est égale au nombre de personnes à charge déclaré sur la page de garde multiplié par le montant de base." sqref="AO68:AR68" xr:uid="{00000000-0002-0000-0200-000001000000}">
      <formula1>K104</formula1>
    </dataValidation>
    <dataValidation type="decimal" allowBlank="1" showInputMessage="1" showErrorMessage="1" error="Veuillez respecter les conditions :_x000a_- déduction réservée aux assujettis mariés_x000a_- la déduction doit être comprise entre les montants minimums et maximums pour l'année d'assujettissement" sqref="AO50:AR50" xr:uid="{00000000-0002-0000-0200-000002000000}">
      <formula1>K107</formula1>
      <formula2>N107</formula2>
    </dataValidation>
    <dataValidation type="whole" operator="equal" allowBlank="1" showInputMessage="1" showErrorMessage="1" error="La déduction pour enfant est égale au nombre d'enfant déclaré sur la page de garde multiplié par le montant de base." sqref="AO67:AR67" xr:uid="{00000000-0002-0000-0200-000003000000}">
      <formula1>K103</formula1>
    </dataValidation>
    <dataValidation type="decimal" operator="lessThanOrEqual" allowBlank="1" showInputMessage="1" showErrorMessage="1" error="Conditions :_x000a_- déduction pour assujettis mariés ou seuls avec charges de famille sans cotisations_x000a_- déduction limitée selon le montant indiqué_x000a_- déduction non cumulable avec celle pour assujettis mariés avec cotisations" sqref="AO37:AR37" xr:uid="{00000000-0002-0000-0200-000004000000}">
      <formula1>K109</formula1>
    </dataValidation>
    <dataValidation type="decimal" operator="lessThanOrEqual" allowBlank="1" showInputMessage="1" showErrorMessage="1" error="Conditions :_x000a_- déduction réservée aux assujettis seuls sans cotisations_x000a_- déduction limitée selon le montant indiqué_x000a_- déduction non cumulable avec celle pour assujetti avec cotisations" sqref="AO39:AR39" xr:uid="{00000000-0002-0000-0200-000005000000}">
      <formula1>K111</formula1>
    </dataValidation>
    <dataValidation type="decimal" operator="lessThanOrEqual" allowBlank="1" showInputMessage="1" showErrorMessage="1" error="La déduction est limitée au nombre de charge de famille multiplié par CHF 700.--." sqref="AO40:AR40" xr:uid="{00000000-0002-0000-0200-000006000000}">
      <formula1>K112</formula1>
    </dataValidation>
    <dataValidation type="decimal" allowBlank="1" showInputMessage="1" showErrorMessage="1" prompt="Veuillez introduire le montant des frais médicaux que vous avez eu à votre charge (après participation de l'assurance-maladie)." sqref="AB59" xr:uid="{00000000-0002-0000-0200-000007000000}">
      <formula1>1</formula1>
      <formula2>1000000</formula2>
    </dataValidation>
    <dataValidation type="decimal" errorStyle="warning" allowBlank="1" showInputMessage="1" showErrorMessage="1" errorTitle="Nombre de jour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s durant l'année d'assujettissement._x000a_Selon les normes de l'impôt fédéral direct, une année complète comprend 220 jours." sqref="K11:M11" xr:uid="{00000000-0002-0000-0200-000008000000}">
      <formula1>0</formula1>
      <formula2>220</formula2>
    </dataValidation>
    <dataValidation allowBlank="1" showInputMessage="1" showErrorMessage="1" prompt="Veuillez saisir les nom et adresse du destinataire de la pension." sqref="AD28:AM30" xr:uid="{00000000-0002-0000-0200-000009000000}"/>
    <dataValidation type="decimal" allowBlank="1" showInputMessage="1" showErrorMessage="1" prompt="Veuillez introduire le montant des versements bénévoles que vous avez effectués durant l'année d'assujettissement." sqref="AB61:AE61" xr:uid="{00000000-0002-0000-0200-00000A000000}">
      <formula1>1</formula1>
      <formula2>1000000</formula2>
    </dataValidation>
    <dataValidation allowBlank="1" showInputMessage="1" showErrorMessage="1" prompt="Veuillez joindre les justificatifs à la déclaration." sqref="AO15:AR15 AO17:AR17 AO24:AR24 AO28:AR30 AO32:AR32 AO47:AR47" xr:uid="{00000000-0002-0000-0200-00000B000000}"/>
    <dataValidation allowBlank="1" showInputMessage="1" showErrorMessage="1" prompt="Veuilliez indiquer l'adresse précise de votre lieu de départ (lieu de domicile)" sqref="H9:AL9" xr:uid="{00000000-0002-0000-0200-00000C000000}"/>
    <dataValidation allowBlank="1" showInputMessage="1" showErrorMessage="1" prompt="Veuillez indiquer l'adresse précise de votre lieu d'arrivée (lieu de travail)." sqref="H10:AL10" xr:uid="{00000000-0002-0000-0200-00000D000000}"/>
    <dataValidation allowBlank="1" showInputMessage="1" showErrorMessage="1" prompt="Veuilliez indiquer un montant uniquement s'il n'a pas déjà été pris en considération sous les chiffres 1 et 2 (salaire net)." sqref="AO43:AR44" xr:uid="{00000000-0002-0000-0200-00000E000000}"/>
    <dataValidation allowBlank="1" showInputMessage="1" showErrorMessage="1" prompt="En choisissant la déduction des frais effectif, vous renoncez aux frais forfaitaires._x000a_Veuillez joindre les justificatifs à la déclaration." sqref="AO14:AR14" xr:uid="{00000000-0002-0000-0200-00000F000000}"/>
    <dataValidation type="list" allowBlank="1" showInputMessage="1" showErrorMessage="1" error="Le prix journalier des repas ne peut pas être différent de CHF 7.50 ou CHF 15.--." prompt="Les frais de repas par jour de travail sont de :_x000a_- CHF 15.- lorsque l'employeur ne participe pas aux prix des repas_x000a_(maximum : CHF 3'200.- par année)_x000a_- CHF 7.50 lorsque l'employeur contribue en partie aux frais de repas_x000a_(maximum : CHF 1'600.- par année)" sqref="AI12:AJ12" xr:uid="{00000000-0002-0000-0200-000010000000}">
      <formula1>$F$99:$F$101</formula1>
    </dataValidation>
    <dataValidation type="decimal" operator="lessThanOrEqual" allowBlank="1" showInputMessage="1" showErrorMessage="1" error="Le montant de la déduction pour frais de repas du soir en cas de séjour hebdomadaire hors du domicile est limité à CHF 3'200.--" prompt="Montant limité à CHF 3'200.-- par année." sqref="AO20:AR20" xr:uid="{00000000-0002-0000-0200-000011000000}">
      <formula1>3200</formula1>
    </dataValidation>
    <dataValidation type="decimal" operator="lessThanOrEqual" allowBlank="1" showInputMessage="1" showErrorMessage="1" error="Conditions :_x000a_- déduction réservée aux assujettis mariés ou seuls avec charges de famille_x000a_- déduction limitée selon le montant indiqué_x000a_- déduction non cumulable avec celle pour assujettis mariés sans cotisations" sqref="AO36:AR36" xr:uid="{00000000-0002-0000-0200-000012000000}">
      <formula1>K108</formula1>
    </dataValidation>
    <dataValidation type="decimal" operator="lessThanOrEqual" allowBlank="1" showInputMessage="1" showErrorMessage="1" error="Conditions :_x000a_- déduction réservée aux assujettis seuls_x000a_- déduction limitée selon le montant indiqué_x000a_- déduction non cumulable avec celle pour assujetti sans cotisations" sqref="AO38:AR38" xr:uid="{00000000-0002-0000-0200-000013000000}">
      <formula1>K110</formula1>
    </dataValidation>
    <dataValidation type="decimal" operator="lessThanOrEqual" allowBlank="1" showInputMessage="1" showErrorMessage="1" error="Conditions :_x000a_- déduction valable que dès l'année d'assujettissement 2011_x000a_- déduction limitée à CHF 10'100.--" prompt="Veuillez joindre les justificatifs à la déclaration." sqref="AO46:AR46" xr:uid="{00000000-0002-0000-0200-000014000000}">
      <formula1>X92</formula1>
    </dataValidation>
    <dataValidation type="decimal" operator="lessThanOrEqual" allowBlank="1" showInputMessage="1" showErrorMessage="1" error="Le montant admis ne peut dépasser le nombre d'enfant à charge multiplié par le montant maximum." prompt="Veuillez joindre les justificatifs à la déclaration." sqref="AO48:AR48" xr:uid="{00000000-0002-0000-0200-000015000000}">
      <formula1>K113</formula1>
    </dataValidation>
    <dataValidation type="decimal" operator="greaterThan" allowBlank="1" showInputMessage="1" showErrorMessage="1" error="Si vous demandez la déduction pour assurance maladie en tant que &quot;non cotisant&quot;, vous ne pouvez pas faire valoir de cotisation LPP." prompt="Veuillez joindre les justificatifs à la déclaration." sqref="AO45:AR45" xr:uid="{00000000-0002-0000-0200-000016000000}">
      <formula1>L114</formula1>
    </dataValidation>
    <dataValidation type="decimal" errorStyle="warning" allowBlank="1" showInputMessage="1" showErrorMessage="1" errorTitle="Nombre de jours de travail" error="Le nombre de jour maximum pour une année complète est de 220. Si vous avez travaillé durant une période supérieure pendant l'année d'assujettissement, vous devrez en apporter la preuve par pièce justificative." prompt="Veuillez indiquer le nombre de jours de travail que vous avez effectué durant l'année d'assujettissement._x000a_Selon les normes de l'impôt fédéral direct, une année complète comprend 220 jours." sqref="Y12:Z12" xr:uid="{00000000-0002-0000-0200-000017000000}">
      <formula1>0</formula1>
      <formula2>220</formula2>
    </dataValidation>
    <dataValidation type="decimal" operator="lessThanOrEqual" allowBlank="1" showInputMessage="1" showErrorMessage="1" errorTitle="Solde des sapeurs pompiers" error="Conditions :_x000a_- déduction valable que dès l'année d'assujettissement 2013_x000a_- déduction limitée à CHF 5'000.--" prompt="Déduction valable que dès l'année 2013" sqref="AO22:AR22" xr:uid="{00000000-0002-0000-0200-000018000000}">
      <formula1>X86</formula1>
    </dataValidation>
    <dataValidation type="list" allowBlank="1" showInputMessage="1" showErrorMessage="1" prompt="Veuillez choisir le coût kilométrique en fonction du véhicule que vous utilisez." sqref="AE11:AF11" xr:uid="{00000000-0002-0000-0200-000019000000}">
      <formula1>$Y$82:$AA$82</formula1>
    </dataValidation>
    <dataValidation type="custom" allowBlank="1" showInputMessage="1" showErrorMessage="1" errorTitle="Lieux de domicile/travail" error="Veuillez indiquer vos lieux de départ (domicile) et d'arrivée (lieu de travail) juste au-dessus." prompt="Veuillez indiquer le nombre de kilomètres effectués par jour:_x000a_- deux aller-retour si vous rentrez chez vous à midi_x000a_- un aller-retour si vous ne rentrez pas chez vous à midi" sqref="C11:E11" xr:uid="{00000000-0002-0000-0200-00001A000000}">
      <formula1>AVERAGE(AM10)&gt;0</formula1>
    </dataValidation>
    <dataValidation type="custom" allowBlank="1" showInputMessage="1" showErrorMessage="1" errorTitle="Frais de déplacement" error="Cette déduction n'est plus admise dès 2016, voir sous lettre a." sqref="AO19:AR19" xr:uid="{00000000-0002-0000-0200-00001B000000}">
      <formula1>AVERAGE(AM18)&gt;0</formula1>
    </dataValidation>
  </dataValidations>
  <hyperlinks>
    <hyperlink ref="L19:P19" location="Déductions!C4" tooltip="Voir lettre a" display="(selon let. a)" xr:uid="{00000000-0004-0000-0200-000000000000}"/>
    <hyperlink ref="X42:AA42" location="Revenus!AO8" tooltip="Voir chiffres 1 et 2" display="ch. 1 et 2" xr:uid="{00000000-0004-0000-0200-000001000000}"/>
    <hyperlink ref="U20:V20" location="Déductions!AO11" tooltip="Voir lettre b" display="let. b" xr:uid="{00000000-0004-0000-0200-000002000000}"/>
  </hyperlink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B1:AW84"/>
  <sheetViews>
    <sheetView showGridLines="0" showRowColHeaders="0" showZeros="0" topLeftCell="A3" zoomScale="120" workbookViewId="0">
      <selection activeCell="J3" sqref="J3:V3"/>
    </sheetView>
  </sheetViews>
  <sheetFormatPr baseColWidth="10" defaultColWidth="1.75" defaultRowHeight="11.25" customHeight="1" x14ac:dyDescent="0.2"/>
  <cols>
    <col min="1" max="16384" width="1.75" style="17"/>
  </cols>
  <sheetData>
    <row r="1" spans="2:49" ht="11.25" customHeight="1" x14ac:dyDescent="0.2">
      <c r="B1" s="334" t="s">
        <v>182</v>
      </c>
      <c r="C1" s="334"/>
      <c r="D1" s="334"/>
      <c r="E1" s="334"/>
      <c r="F1" s="334"/>
      <c r="G1" s="334"/>
      <c r="H1" s="334"/>
      <c r="I1" s="334"/>
      <c r="J1" s="334"/>
      <c r="K1" s="334"/>
      <c r="L1" s="334"/>
      <c r="M1" s="334"/>
      <c r="N1" s="334"/>
      <c r="O1" s="334"/>
      <c r="P1" s="334"/>
      <c r="Q1" s="334"/>
      <c r="R1" s="334"/>
      <c r="S1" s="334"/>
      <c r="T1" s="334"/>
      <c r="U1" s="334"/>
      <c r="V1" s="334"/>
    </row>
    <row r="2" spans="2:49" ht="11.25" customHeight="1" x14ac:dyDescent="0.2">
      <c r="B2" s="18"/>
      <c r="C2" s="31" t="str">
        <f>IF('Page de garde'!AE5="","Veuillez saisir l'année d'assujettissement sur la page de garde !","")</f>
        <v/>
      </c>
      <c r="D2" s="18"/>
      <c r="E2" s="18"/>
      <c r="F2" s="18"/>
      <c r="G2" s="18"/>
      <c r="H2" s="18"/>
      <c r="I2" s="18"/>
      <c r="J2" s="18"/>
      <c r="K2" s="18"/>
      <c r="L2" s="18"/>
      <c r="M2" s="18"/>
      <c r="N2" s="18"/>
      <c r="O2" s="18"/>
      <c r="P2" s="18"/>
      <c r="Q2" s="18"/>
      <c r="R2" s="18"/>
      <c r="S2" s="18"/>
      <c r="T2" s="18"/>
      <c r="U2" s="18"/>
      <c r="V2" s="18"/>
    </row>
    <row r="3" spans="2:49" ht="11.25" customHeight="1" x14ac:dyDescent="0.2">
      <c r="B3" s="17" t="s">
        <v>183</v>
      </c>
      <c r="H3" s="328" t="s">
        <v>36</v>
      </c>
      <c r="I3" s="328"/>
      <c r="J3" s="337"/>
      <c r="K3" s="337"/>
      <c r="L3" s="337"/>
      <c r="M3" s="337"/>
      <c r="N3" s="337"/>
      <c r="O3" s="337"/>
      <c r="P3" s="337"/>
      <c r="Q3" s="337"/>
      <c r="R3" s="337"/>
      <c r="S3" s="337"/>
      <c r="T3" s="337"/>
      <c r="U3" s="337"/>
      <c r="V3" s="337"/>
      <c r="X3" s="328" t="s">
        <v>185</v>
      </c>
      <c r="Y3" s="328"/>
      <c r="Z3" s="328"/>
      <c r="AA3" s="328"/>
      <c r="AB3" s="328"/>
      <c r="AC3" s="328"/>
      <c r="AD3" s="328"/>
      <c r="AF3" s="328" t="s">
        <v>36</v>
      </c>
      <c r="AG3" s="328"/>
      <c r="AH3" s="337"/>
      <c r="AI3" s="337"/>
      <c r="AJ3" s="337"/>
      <c r="AK3" s="337"/>
      <c r="AL3" s="337"/>
      <c r="AM3" s="337"/>
      <c r="AN3" s="337"/>
      <c r="AO3" s="337"/>
      <c r="AP3" s="337"/>
      <c r="AQ3" s="337"/>
      <c r="AR3" s="337"/>
      <c r="AS3" s="337"/>
      <c r="AT3" s="337"/>
    </row>
    <row r="4" spans="2:49" ht="11.25" customHeight="1" x14ac:dyDescent="0.2">
      <c r="B4" s="17" t="s">
        <v>184</v>
      </c>
      <c r="J4" s="341"/>
      <c r="K4" s="341"/>
      <c r="L4" s="341"/>
      <c r="M4" s="341"/>
      <c r="N4" s="341"/>
      <c r="O4" s="341"/>
      <c r="P4" s="341"/>
      <c r="Q4" s="341"/>
      <c r="R4" s="341"/>
      <c r="S4" s="341"/>
      <c r="T4" s="341"/>
      <c r="U4" s="341"/>
      <c r="V4" s="341"/>
      <c r="X4" s="328" t="s">
        <v>186</v>
      </c>
      <c r="Y4" s="328"/>
      <c r="Z4" s="328"/>
      <c r="AA4" s="328"/>
      <c r="AB4" s="328"/>
      <c r="AC4" s="328"/>
      <c r="AD4" s="328"/>
      <c r="AH4" s="342"/>
      <c r="AI4" s="342"/>
      <c r="AJ4" s="342"/>
      <c r="AK4" s="342"/>
      <c r="AL4" s="342"/>
      <c r="AM4" s="342"/>
      <c r="AN4" s="342"/>
      <c r="AO4" s="342"/>
      <c r="AP4" s="342"/>
      <c r="AQ4" s="342"/>
      <c r="AR4" s="342"/>
      <c r="AS4" s="342"/>
      <c r="AT4" s="342"/>
    </row>
    <row r="6" spans="2:49" ht="11.25" customHeight="1" x14ac:dyDescent="0.2">
      <c r="B6" s="35"/>
      <c r="D6" s="328" t="s">
        <v>187</v>
      </c>
      <c r="E6" s="328"/>
      <c r="F6" s="328"/>
      <c r="G6" s="328"/>
      <c r="H6" s="328"/>
      <c r="AA6" s="26"/>
      <c r="AC6" s="328" t="s">
        <v>188</v>
      </c>
      <c r="AD6" s="328"/>
      <c r="AE6" s="328"/>
      <c r="AF6" s="328"/>
      <c r="AG6" s="328"/>
      <c r="AH6" s="328"/>
      <c r="AI6" s="328"/>
      <c r="AJ6" s="328"/>
      <c r="AK6" s="328"/>
      <c r="AL6" s="328"/>
      <c r="AM6" s="328"/>
      <c r="AN6" s="328"/>
      <c r="AO6" s="328"/>
      <c r="AP6" s="328"/>
      <c r="AQ6" s="328"/>
      <c r="AR6" s="328"/>
      <c r="AS6" s="328"/>
    </row>
    <row r="8" spans="2:49" ht="11.25" customHeight="1" x14ac:dyDescent="0.2">
      <c r="B8" s="26"/>
      <c r="D8" s="328" t="s">
        <v>192</v>
      </c>
      <c r="E8" s="328"/>
      <c r="F8" s="328"/>
      <c r="G8" s="328"/>
      <c r="H8" s="328"/>
      <c r="I8" s="328"/>
      <c r="J8" s="328"/>
      <c r="K8" s="328"/>
      <c r="L8" s="328"/>
      <c r="M8" s="328"/>
      <c r="N8" s="328"/>
      <c r="O8" s="328"/>
      <c r="P8" s="328"/>
      <c r="Q8" s="328"/>
      <c r="R8" s="328"/>
      <c r="S8" s="328"/>
      <c r="T8" s="328"/>
      <c r="U8" s="328"/>
      <c r="V8" s="328"/>
      <c r="W8" s="328"/>
      <c r="X8" s="328"/>
      <c r="AA8" s="26"/>
      <c r="AC8" s="328" t="s">
        <v>189</v>
      </c>
      <c r="AD8" s="328"/>
      <c r="AE8" s="328"/>
      <c r="AF8" s="328"/>
      <c r="AG8" s="328"/>
      <c r="AH8" s="328"/>
      <c r="AI8" s="328"/>
      <c r="AJ8" s="328"/>
      <c r="AK8" s="328"/>
      <c r="AL8" s="328"/>
      <c r="AM8" s="328"/>
      <c r="AN8" s="328"/>
      <c r="AO8" s="328"/>
      <c r="AP8" s="328"/>
      <c r="AQ8" s="328"/>
      <c r="AR8" s="328"/>
      <c r="AS8" s="328"/>
      <c r="AT8" s="328"/>
      <c r="AU8" s="328"/>
      <c r="AV8" s="328"/>
      <c r="AW8" s="328"/>
    </row>
    <row r="9" spans="2:49" ht="11.25" customHeight="1" x14ac:dyDescent="0.2">
      <c r="AC9" s="328" t="s">
        <v>190</v>
      </c>
      <c r="AD9" s="328"/>
      <c r="AE9" s="328"/>
      <c r="AF9" s="328"/>
      <c r="AG9" s="328"/>
      <c r="AH9" s="328"/>
      <c r="AI9" s="328"/>
      <c r="AJ9" s="328"/>
      <c r="AK9" s="328"/>
      <c r="AL9" s="328"/>
      <c r="AM9" s="328"/>
    </row>
    <row r="10" spans="2:49" ht="11.25" customHeight="1" x14ac:dyDescent="0.2">
      <c r="B10" s="26"/>
      <c r="D10" s="328" t="s">
        <v>191</v>
      </c>
      <c r="E10" s="328"/>
      <c r="F10" s="328"/>
      <c r="G10" s="328"/>
      <c r="H10" s="328"/>
      <c r="I10" s="328"/>
      <c r="J10" s="328"/>
      <c r="K10" s="328"/>
      <c r="L10" s="328"/>
      <c r="M10" s="328"/>
      <c r="N10" s="328"/>
      <c r="O10" s="328"/>
      <c r="P10" s="328"/>
      <c r="Q10" s="328"/>
      <c r="R10" s="328"/>
      <c r="S10" s="328"/>
      <c r="T10" s="328"/>
      <c r="U10" s="328"/>
      <c r="V10" s="328"/>
      <c r="W10" s="328"/>
      <c r="X10" s="328"/>
      <c r="Y10" s="328"/>
    </row>
    <row r="14" spans="2:49" ht="11.25" customHeight="1" x14ac:dyDescent="0.2">
      <c r="B14" s="334" t="s">
        <v>193</v>
      </c>
      <c r="C14" s="334"/>
      <c r="D14" s="334"/>
      <c r="E14" s="334"/>
      <c r="F14" s="334"/>
      <c r="G14" s="334"/>
      <c r="H14" s="334"/>
      <c r="I14" s="334"/>
      <c r="J14" s="334"/>
      <c r="K14" s="334"/>
      <c r="L14" s="334"/>
      <c r="M14" s="334"/>
      <c r="N14" s="334"/>
      <c r="O14" s="334"/>
    </row>
    <row r="15" spans="2:49" ht="11.25" customHeight="1" x14ac:dyDescent="0.2">
      <c r="B15" s="18"/>
      <c r="C15" s="18"/>
      <c r="D15" s="18"/>
      <c r="E15" s="18"/>
      <c r="F15" s="18"/>
      <c r="G15" s="18"/>
      <c r="H15" s="18"/>
      <c r="I15" s="18"/>
      <c r="J15" s="18"/>
      <c r="K15" s="18"/>
      <c r="L15" s="18"/>
      <c r="M15" s="18"/>
      <c r="N15" s="18"/>
      <c r="O15" s="18"/>
    </row>
    <row r="16" spans="2:49" ht="11.25" customHeight="1" x14ac:dyDescent="0.2">
      <c r="B16" s="17" t="s">
        <v>194</v>
      </c>
    </row>
    <row r="17" spans="2:49" ht="11.25" customHeight="1" x14ac:dyDescent="0.2">
      <c r="B17" s="17" t="s">
        <v>195</v>
      </c>
      <c r="D17" s="340"/>
      <c r="E17" s="339"/>
      <c r="F17" s="339"/>
      <c r="G17" s="328">
        <f>'Page de garde'!$AE$5</f>
        <v>2025</v>
      </c>
      <c r="H17" s="328"/>
      <c r="J17" s="328" t="s">
        <v>196</v>
      </c>
      <c r="K17" s="328"/>
      <c r="L17" s="328"/>
      <c r="N17" s="326"/>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M17" s="338" t="s">
        <v>197</v>
      </c>
      <c r="AN17" s="338"/>
      <c r="AO17" s="338"/>
      <c r="AP17" s="338" t="s">
        <v>36</v>
      </c>
      <c r="AQ17" s="338"/>
      <c r="AR17" s="337"/>
      <c r="AS17" s="337"/>
      <c r="AT17" s="337"/>
      <c r="AU17" s="337"/>
      <c r="AV17" s="337"/>
      <c r="AW17" s="337"/>
    </row>
    <row r="18" spans="2:49" ht="11.25" customHeight="1" x14ac:dyDescent="0.2">
      <c r="B18" s="17" t="s">
        <v>195</v>
      </c>
      <c r="D18" s="339"/>
      <c r="E18" s="339"/>
      <c r="F18" s="339"/>
      <c r="G18" s="328">
        <f>'Page de garde'!$AE$5</f>
        <v>2025</v>
      </c>
      <c r="H18" s="328"/>
      <c r="J18" s="335" t="s">
        <v>253</v>
      </c>
      <c r="K18" s="328"/>
      <c r="L18" s="328"/>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M18" s="338" t="s">
        <v>197</v>
      </c>
      <c r="AN18" s="338"/>
      <c r="AO18" s="338"/>
      <c r="AP18" s="338" t="s">
        <v>36</v>
      </c>
      <c r="AQ18" s="338"/>
      <c r="AR18" s="337"/>
      <c r="AS18" s="337"/>
      <c r="AT18" s="337"/>
      <c r="AU18" s="337"/>
      <c r="AV18" s="337"/>
      <c r="AW18" s="337"/>
    </row>
    <row r="22" spans="2:49" ht="11.25" customHeight="1" x14ac:dyDescent="0.2">
      <c r="B22" s="334" t="s">
        <v>198</v>
      </c>
      <c r="C22" s="334"/>
      <c r="D22" s="334"/>
      <c r="E22" s="334"/>
      <c r="F22" s="334"/>
      <c r="G22" s="334"/>
      <c r="H22" s="334"/>
      <c r="I22" s="334"/>
      <c r="J22" s="334"/>
      <c r="K22" s="334"/>
      <c r="L22" s="334"/>
      <c r="M22" s="334"/>
    </row>
    <row r="23" spans="2:49" ht="11.25" customHeight="1" x14ac:dyDescent="0.2">
      <c r="B23" s="18"/>
      <c r="C23" s="18"/>
      <c r="D23" s="18"/>
      <c r="E23" s="18"/>
      <c r="F23" s="18"/>
      <c r="G23" s="18"/>
      <c r="H23" s="18"/>
      <c r="I23" s="18"/>
      <c r="J23" s="18"/>
      <c r="K23" s="18"/>
      <c r="L23" s="18"/>
      <c r="M23" s="18"/>
    </row>
    <row r="24" spans="2:49" ht="11.25" customHeight="1" x14ac:dyDescent="0.2">
      <c r="B24" s="328" t="s">
        <v>199</v>
      </c>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row>
    <row r="25" spans="2:49" ht="11.25" customHeight="1" x14ac:dyDescent="0.2">
      <c r="B25" s="328" t="s">
        <v>200</v>
      </c>
      <c r="C25" s="328"/>
      <c r="D25" s="328"/>
      <c r="E25" s="328"/>
      <c r="F25" s="328"/>
      <c r="G25" s="328"/>
      <c r="H25" s="328"/>
      <c r="I25" s="328"/>
      <c r="J25" s="336"/>
      <c r="K25" s="336"/>
      <c r="L25" s="336"/>
      <c r="M25" s="336"/>
      <c r="N25" s="336"/>
      <c r="P25" s="17" t="s">
        <v>23</v>
      </c>
      <c r="R25" s="336"/>
      <c r="S25" s="336"/>
      <c r="T25" s="336"/>
      <c r="U25" s="336"/>
      <c r="V25" s="336"/>
      <c r="X25" s="328" t="s">
        <v>201</v>
      </c>
      <c r="Y25" s="328"/>
      <c r="AA25" s="327"/>
      <c r="AB25" s="327"/>
      <c r="AC25" s="327"/>
      <c r="AD25" s="327"/>
      <c r="AE25" s="327"/>
      <c r="AF25" s="327"/>
      <c r="AG25" s="327"/>
      <c r="AH25" s="327"/>
      <c r="AI25" s="327"/>
      <c r="AJ25" s="327"/>
      <c r="AK25" s="327"/>
      <c r="AL25" s="327"/>
      <c r="AM25" s="327"/>
      <c r="AN25" s="327"/>
      <c r="AO25" s="327"/>
      <c r="AP25" s="327"/>
      <c r="AQ25" s="327"/>
      <c r="AR25" s="327"/>
      <c r="AS25" s="327"/>
      <c r="AT25" s="327"/>
      <c r="AU25" s="327"/>
      <c r="AV25" s="327"/>
      <c r="AW25" s="327"/>
    </row>
    <row r="26" spans="2:49" ht="11.25" customHeight="1" x14ac:dyDescent="0.2">
      <c r="B26" s="328" t="s">
        <v>200</v>
      </c>
      <c r="C26" s="328"/>
      <c r="D26" s="328"/>
      <c r="E26" s="328"/>
      <c r="F26" s="328"/>
      <c r="G26" s="328"/>
      <c r="H26" s="328"/>
      <c r="I26" s="328"/>
      <c r="J26" s="336"/>
      <c r="K26" s="336"/>
      <c r="L26" s="336"/>
      <c r="M26" s="336"/>
      <c r="N26" s="336"/>
      <c r="P26" s="17" t="s">
        <v>23</v>
      </c>
      <c r="R26" s="336"/>
      <c r="S26" s="336"/>
      <c r="T26" s="336"/>
      <c r="U26" s="336"/>
      <c r="V26" s="336"/>
      <c r="X26" s="328" t="s">
        <v>201</v>
      </c>
      <c r="Y26" s="328"/>
      <c r="AA26" s="326"/>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row>
    <row r="27" spans="2:49" ht="11.25" customHeight="1" x14ac:dyDescent="0.2">
      <c r="B27" s="328" t="s">
        <v>200</v>
      </c>
      <c r="C27" s="328"/>
      <c r="D27" s="328"/>
      <c r="E27" s="328"/>
      <c r="F27" s="328"/>
      <c r="G27" s="328"/>
      <c r="H27" s="328"/>
      <c r="I27" s="328"/>
      <c r="J27" s="336"/>
      <c r="K27" s="336"/>
      <c r="L27" s="336"/>
      <c r="M27" s="336"/>
      <c r="N27" s="336"/>
      <c r="P27" s="17" t="s">
        <v>23</v>
      </c>
      <c r="R27" s="336"/>
      <c r="S27" s="336"/>
      <c r="T27" s="336"/>
      <c r="U27" s="336"/>
      <c r="V27" s="336"/>
      <c r="X27" s="328" t="s">
        <v>201</v>
      </c>
      <c r="Y27" s="328"/>
      <c r="AA27" s="326"/>
      <c r="AB27" s="327"/>
      <c r="AC27" s="327"/>
      <c r="AD27" s="327"/>
      <c r="AE27" s="327"/>
      <c r="AF27" s="327"/>
      <c r="AG27" s="327"/>
      <c r="AH27" s="327"/>
      <c r="AI27" s="327"/>
      <c r="AJ27" s="327"/>
      <c r="AK27" s="327"/>
      <c r="AL27" s="327"/>
      <c r="AM27" s="327"/>
      <c r="AN27" s="327"/>
      <c r="AO27" s="327"/>
      <c r="AP27" s="327"/>
      <c r="AQ27" s="327"/>
      <c r="AR27" s="327"/>
      <c r="AS27" s="327"/>
      <c r="AT27" s="327"/>
      <c r="AU27" s="327"/>
      <c r="AV27" s="327"/>
      <c r="AW27" s="327"/>
    </row>
    <row r="28" spans="2:49" ht="11.25" customHeight="1" x14ac:dyDescent="0.2">
      <c r="J28" s="24"/>
      <c r="K28" s="24"/>
      <c r="L28" s="24"/>
      <c r="M28" s="24"/>
      <c r="N28" s="24"/>
      <c r="O28" s="22"/>
      <c r="P28" s="22"/>
      <c r="Q28" s="22"/>
      <c r="R28" s="24"/>
      <c r="S28" s="24"/>
      <c r="T28" s="24"/>
      <c r="U28" s="24"/>
      <c r="V28" s="24"/>
      <c r="W28" s="22"/>
      <c r="X28" s="22"/>
      <c r="Y28" s="22"/>
      <c r="Z28" s="22"/>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30" spans="2:49" ht="11.25" customHeight="1" x14ac:dyDescent="0.2">
      <c r="B30" s="328" t="s">
        <v>202</v>
      </c>
      <c r="C30" s="328"/>
      <c r="D30" s="328"/>
      <c r="E30" s="328"/>
      <c r="F30" s="328"/>
      <c r="G30" s="328"/>
      <c r="H30" s="328"/>
      <c r="I30" s="328"/>
      <c r="J30" s="328"/>
      <c r="K30" s="328"/>
      <c r="L30" s="328"/>
      <c r="M30" s="328"/>
      <c r="N30" s="328"/>
      <c r="O30" s="328"/>
      <c r="P30" s="328"/>
      <c r="Q30" s="328"/>
      <c r="R30" s="328" t="s">
        <v>203</v>
      </c>
      <c r="S30" s="328"/>
      <c r="T30" s="328"/>
      <c r="U30" s="328"/>
      <c r="V30" s="328"/>
      <c r="W30" s="328"/>
      <c r="X30" s="328"/>
      <c r="Y30" s="328"/>
      <c r="Z30" s="328"/>
    </row>
    <row r="32" spans="2:49" ht="11.25" customHeight="1" x14ac:dyDescent="0.2">
      <c r="B32" s="35"/>
      <c r="D32" s="328" t="s">
        <v>205</v>
      </c>
      <c r="E32" s="328"/>
      <c r="F32" s="328"/>
      <c r="G32" s="328"/>
      <c r="H32" s="328"/>
      <c r="I32" s="328"/>
      <c r="J32" s="328"/>
      <c r="K32" s="328"/>
      <c r="L32" s="328"/>
      <c r="M32" s="328"/>
      <c r="N32" s="328"/>
      <c r="O32" s="328"/>
      <c r="P32" s="328"/>
      <c r="Q32" s="328"/>
      <c r="R32" s="328"/>
    </row>
    <row r="34" spans="2:49" ht="11.25" customHeight="1" x14ac:dyDescent="0.2">
      <c r="B34" s="26"/>
      <c r="D34" s="335" t="s">
        <v>254</v>
      </c>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row>
    <row r="36" spans="2:49" ht="11.25" customHeight="1" x14ac:dyDescent="0.2">
      <c r="B36" s="26"/>
      <c r="D36" s="328" t="s">
        <v>206</v>
      </c>
      <c r="E36" s="328"/>
      <c r="F36" s="328"/>
      <c r="G36" s="328"/>
    </row>
    <row r="38" spans="2:49" ht="11.25" customHeight="1" x14ac:dyDescent="0.2">
      <c r="B38" s="26"/>
      <c r="D38" s="327"/>
      <c r="E38" s="327"/>
      <c r="F38" s="327"/>
      <c r="G38" s="327"/>
      <c r="H38" s="327"/>
      <c r="I38" s="327"/>
      <c r="J38" s="327"/>
      <c r="K38" s="327"/>
      <c r="L38" s="327"/>
      <c r="M38" s="327"/>
      <c r="N38" s="327"/>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327"/>
    </row>
    <row r="42" spans="2:49" ht="11.25" customHeight="1" x14ac:dyDescent="0.2">
      <c r="B42" s="334" t="s">
        <v>204</v>
      </c>
      <c r="C42" s="334"/>
      <c r="D42" s="334"/>
      <c r="E42" s="334"/>
      <c r="F42" s="334"/>
      <c r="G42" s="334"/>
      <c r="H42" s="18"/>
      <c r="I42" s="18"/>
      <c r="J42" s="18"/>
      <c r="K42" s="18"/>
      <c r="L42" s="18"/>
      <c r="M42" s="18"/>
    </row>
    <row r="43" spans="2:49" ht="11.25" customHeight="1" x14ac:dyDescent="0.2">
      <c r="B43" s="18"/>
      <c r="C43" s="18"/>
      <c r="D43" s="18"/>
      <c r="E43" s="18"/>
      <c r="F43" s="18"/>
      <c r="G43" s="18"/>
      <c r="H43" s="18"/>
      <c r="I43" s="18"/>
      <c r="J43" s="18"/>
      <c r="K43" s="18"/>
      <c r="L43" s="18"/>
      <c r="M43" s="18"/>
    </row>
    <row r="44" spans="2:49" ht="11.25" customHeight="1" x14ac:dyDescent="0.2">
      <c r="B44" s="332"/>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row>
    <row r="45" spans="2:49" ht="11.25" customHeight="1" x14ac:dyDescent="0.2">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row>
    <row r="46" spans="2:49" ht="11.25" customHeight="1" x14ac:dyDescent="0.2">
      <c r="B46" s="331"/>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2"/>
      <c r="AI46" s="332"/>
      <c r="AJ46" s="332"/>
      <c r="AK46" s="332"/>
      <c r="AL46" s="332"/>
      <c r="AM46" s="332"/>
      <c r="AN46" s="332"/>
      <c r="AO46" s="332"/>
      <c r="AP46" s="332"/>
      <c r="AQ46" s="332"/>
      <c r="AR46" s="332"/>
      <c r="AS46" s="332"/>
      <c r="AT46" s="332"/>
      <c r="AU46" s="332"/>
      <c r="AV46" s="332"/>
      <c r="AW46" s="332"/>
    </row>
    <row r="47" spans="2:49" ht="11.25" customHeight="1" x14ac:dyDescent="0.2">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c r="AU47" s="333"/>
      <c r="AV47" s="333"/>
      <c r="AW47" s="333"/>
    </row>
    <row r="48" spans="2:49" ht="11.25" customHeight="1" x14ac:dyDescent="0.2">
      <c r="B48" s="331"/>
      <c r="C48" s="332"/>
      <c r="D48" s="332"/>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c r="AQ48" s="332"/>
      <c r="AR48" s="332"/>
      <c r="AS48" s="332"/>
      <c r="AT48" s="332"/>
      <c r="AU48" s="332"/>
      <c r="AV48" s="332"/>
      <c r="AW48" s="332"/>
    </row>
    <row r="49" spans="2:49" ht="11.25" customHeight="1" x14ac:dyDescent="0.2">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row>
    <row r="50" spans="2:49" ht="11.25" customHeight="1" x14ac:dyDescent="0.2">
      <c r="B50" s="331"/>
      <c r="C50" s="332"/>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2"/>
      <c r="AD50" s="332"/>
      <c r="AE50" s="332"/>
      <c r="AF50" s="332"/>
      <c r="AG50" s="332"/>
      <c r="AH50" s="332"/>
      <c r="AI50" s="332"/>
      <c r="AJ50" s="332"/>
      <c r="AK50" s="332"/>
      <c r="AL50" s="332"/>
      <c r="AM50" s="332"/>
      <c r="AN50" s="332"/>
      <c r="AO50" s="332"/>
      <c r="AP50" s="332"/>
      <c r="AQ50" s="332"/>
      <c r="AR50" s="332"/>
      <c r="AS50" s="332"/>
      <c r="AT50" s="332"/>
      <c r="AU50" s="332"/>
      <c r="AV50" s="332"/>
      <c r="AW50" s="332"/>
    </row>
    <row r="51" spans="2:49" ht="11.25" customHeight="1" x14ac:dyDescent="0.2">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c r="Z51" s="333"/>
      <c r="AA51" s="333"/>
      <c r="AB51" s="333"/>
      <c r="AC51" s="333"/>
      <c r="AD51" s="333"/>
      <c r="AE51" s="333"/>
      <c r="AF51" s="333"/>
      <c r="AG51" s="333"/>
      <c r="AH51" s="333"/>
      <c r="AI51" s="333"/>
      <c r="AJ51" s="333"/>
      <c r="AK51" s="333"/>
      <c r="AL51" s="333"/>
      <c r="AM51" s="333"/>
      <c r="AN51" s="333"/>
      <c r="AO51" s="333"/>
      <c r="AP51" s="333"/>
      <c r="AQ51" s="333"/>
      <c r="AR51" s="333"/>
      <c r="AS51" s="333"/>
      <c r="AT51" s="333"/>
      <c r="AU51" s="333"/>
      <c r="AV51" s="333"/>
      <c r="AW51" s="333"/>
    </row>
    <row r="54" spans="2:49" ht="11.25" customHeight="1" x14ac:dyDescent="0.2">
      <c r="AC54" s="121" t="s">
        <v>293</v>
      </c>
    </row>
    <row r="55" spans="2:49" ht="11.25" customHeight="1" x14ac:dyDescent="0.2">
      <c r="AC55" s="121" t="s">
        <v>294</v>
      </c>
    </row>
    <row r="57" spans="2:49" ht="11.25" customHeight="1" x14ac:dyDescent="0.2">
      <c r="B57" s="326"/>
      <c r="C57" s="327"/>
      <c r="D57" s="327"/>
      <c r="E57" s="327"/>
      <c r="F57" s="327"/>
      <c r="G57" s="327"/>
      <c r="H57" s="327"/>
      <c r="I57" s="327"/>
      <c r="J57" s="327"/>
      <c r="K57" s="327"/>
      <c r="L57" s="327"/>
      <c r="M57" s="19" t="s">
        <v>208</v>
      </c>
      <c r="N57" s="19"/>
      <c r="O57" s="147"/>
      <c r="P57" s="147"/>
      <c r="Q57" s="147"/>
      <c r="R57" s="147"/>
      <c r="S57" s="147"/>
      <c r="AC57" s="325"/>
      <c r="AD57" s="325"/>
      <c r="AE57" s="325"/>
      <c r="AF57" s="325"/>
      <c r="AG57" s="325"/>
      <c r="AH57" s="325"/>
      <c r="AI57" s="325"/>
      <c r="AJ57" s="325"/>
      <c r="AK57" s="325"/>
      <c r="AL57" s="325"/>
      <c r="AM57" s="325"/>
      <c r="AN57" s="325"/>
      <c r="AO57" s="325"/>
      <c r="AP57" s="325"/>
      <c r="AQ57" s="325"/>
      <c r="AR57" s="325"/>
      <c r="AS57" s="325"/>
      <c r="AT57" s="325"/>
      <c r="AU57" s="325"/>
      <c r="AV57" s="325"/>
      <c r="AW57" s="325"/>
    </row>
    <row r="58" spans="2:49" ht="11.25" customHeight="1" x14ac:dyDescent="0.2">
      <c r="B58" s="330" t="s">
        <v>310</v>
      </c>
      <c r="C58" s="329"/>
      <c r="D58" s="329"/>
      <c r="E58" s="329"/>
      <c r="F58" s="20"/>
      <c r="AC58" s="329" t="s">
        <v>207</v>
      </c>
      <c r="AD58" s="329"/>
      <c r="AE58" s="329"/>
    </row>
    <row r="60" spans="2:49" ht="11.25" customHeight="1" x14ac:dyDescent="0.2">
      <c r="B60" s="321" t="s">
        <v>209</v>
      </c>
      <c r="C60" s="321"/>
      <c r="D60" s="321"/>
      <c r="E60" s="321"/>
      <c r="F60" s="328"/>
      <c r="G60" s="328"/>
      <c r="H60" s="328"/>
      <c r="I60" s="328"/>
      <c r="J60" s="328"/>
    </row>
    <row r="62" spans="2:49" ht="11.25" customHeight="1" x14ac:dyDescent="0.2">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row>
    <row r="64" spans="2:49" ht="11.25" customHeight="1" x14ac:dyDescent="0.2">
      <c r="B64" s="323"/>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row>
    <row r="65" spans="2:49" ht="11.25" customHeight="1" x14ac:dyDescent="0.2">
      <c r="B65" s="324"/>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row>
    <row r="66" spans="2:49" ht="11.25" customHeight="1" x14ac:dyDescent="0.2">
      <c r="B66" s="324"/>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row>
    <row r="67" spans="2:49" ht="11.25" customHeight="1" x14ac:dyDescent="0.2">
      <c r="B67" s="20"/>
    </row>
    <row r="68" spans="2:49" ht="11.25" customHeight="1" x14ac:dyDescent="0.2">
      <c r="B68" s="323"/>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323"/>
      <c r="AG68" s="323"/>
      <c r="AH68" s="323"/>
      <c r="AI68" s="323"/>
      <c r="AJ68" s="323"/>
      <c r="AK68" s="323"/>
      <c r="AL68" s="323"/>
      <c r="AM68" s="323"/>
      <c r="AN68" s="323"/>
      <c r="AO68" s="323"/>
      <c r="AP68" s="323"/>
      <c r="AQ68" s="323"/>
      <c r="AR68" s="323"/>
      <c r="AS68" s="323"/>
      <c r="AT68" s="323"/>
      <c r="AU68" s="323"/>
      <c r="AV68" s="323"/>
      <c r="AW68" s="323"/>
    </row>
    <row r="69" spans="2:49" ht="11.25" customHeight="1" x14ac:dyDescent="0.2">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323"/>
      <c r="AL69" s="323"/>
      <c r="AM69" s="323"/>
      <c r="AN69" s="323"/>
      <c r="AO69" s="323"/>
      <c r="AP69" s="323"/>
      <c r="AQ69" s="323"/>
      <c r="AR69" s="323"/>
      <c r="AS69" s="323"/>
      <c r="AT69" s="323"/>
      <c r="AU69" s="323"/>
      <c r="AV69" s="323"/>
      <c r="AW69" s="323"/>
    </row>
    <row r="70" spans="2:49" ht="11.25" customHeight="1" x14ac:dyDescent="0.2">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row>
    <row r="71" spans="2:49" ht="11.25" customHeight="1" x14ac:dyDescent="0.2">
      <c r="B71" s="323"/>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row>
    <row r="72" spans="2:49" ht="11.25" customHeight="1" x14ac:dyDescent="0.2">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row>
    <row r="79" spans="2:49" hidden="1" x14ac:dyDescent="0.2"/>
    <row r="80" spans="2:49" hidden="1" x14ac:dyDescent="0.2">
      <c r="C80" s="17" t="s">
        <v>215</v>
      </c>
    </row>
    <row r="81" spans="3:10" hidden="1" x14ac:dyDescent="0.2">
      <c r="C81" s="17" t="s">
        <v>210</v>
      </c>
    </row>
    <row r="82" spans="3:10" hidden="1" x14ac:dyDescent="0.2"/>
    <row r="83" spans="3:10" hidden="1" x14ac:dyDescent="0.2">
      <c r="C83" s="1" t="s">
        <v>239</v>
      </c>
      <c r="D83" s="2"/>
      <c r="E83" s="1"/>
      <c r="F83" s="1"/>
      <c r="G83" s="1"/>
      <c r="H83" s="1"/>
      <c r="I83" s="1"/>
      <c r="J83" s="1"/>
    </row>
    <row r="84" spans="3:10" ht="11.25" hidden="1" customHeight="1" x14ac:dyDescent="0.2">
      <c r="C84" s="322">
        <f>'Page de garde'!AB81</f>
        <v>45658</v>
      </c>
      <c r="D84" s="322"/>
      <c r="E84" s="322"/>
      <c r="F84" s="322"/>
      <c r="G84" s="322">
        <f>'Page de garde'!AB82</f>
        <v>46022</v>
      </c>
      <c r="H84" s="322"/>
      <c r="I84" s="322"/>
      <c r="J84" s="322"/>
    </row>
  </sheetData>
  <sheetProtection algorithmName="SHA-512" hashValue="yOr+z+FUPr5/6WHnSG54aFY5GZIxmM6xjsmJPYmDB0NNfsTdb/5yneS01UubRQltgcyzfgWF8tRx+PpL2amVlQ==" saltValue="Gm608XLooyMykA3VDFhB+g==" spinCount="100000" sheet="1" objects="1" scenarios="1" selectLockedCells="1"/>
  <mergeCells count="71">
    <mergeCell ref="B1:V1"/>
    <mergeCell ref="J4:V4"/>
    <mergeCell ref="J3:V3"/>
    <mergeCell ref="H3:I3"/>
    <mergeCell ref="AH3:AT3"/>
    <mergeCell ref="AH4:AT4"/>
    <mergeCell ref="X4:AD4"/>
    <mergeCell ref="X3:AD3"/>
    <mergeCell ref="AF3:AG3"/>
    <mergeCell ref="D6:H6"/>
    <mergeCell ref="D8:X8"/>
    <mergeCell ref="D10:Y10"/>
    <mergeCell ref="B14:O14"/>
    <mergeCell ref="AC6:AS6"/>
    <mergeCell ref="AC9:AM9"/>
    <mergeCell ref="AC8:AW8"/>
    <mergeCell ref="B22:M22"/>
    <mergeCell ref="D18:F18"/>
    <mergeCell ref="D17:F17"/>
    <mergeCell ref="G17:H17"/>
    <mergeCell ref="G18:H18"/>
    <mergeCell ref="AA26:AW26"/>
    <mergeCell ref="X26:Y26"/>
    <mergeCell ref="AR17:AW17"/>
    <mergeCell ref="AP17:AQ17"/>
    <mergeCell ref="AP18:AQ18"/>
    <mergeCell ref="X25:Y25"/>
    <mergeCell ref="AR18:AW18"/>
    <mergeCell ref="N17:AK17"/>
    <mergeCell ref="N18:AK18"/>
    <mergeCell ref="AM18:AO18"/>
    <mergeCell ref="AM17:AO17"/>
    <mergeCell ref="B24:AD24"/>
    <mergeCell ref="B25:I25"/>
    <mergeCell ref="AA25:AW25"/>
    <mergeCell ref="J17:L17"/>
    <mergeCell ref="J18:L18"/>
    <mergeCell ref="X27:Y27"/>
    <mergeCell ref="J26:N26"/>
    <mergeCell ref="R25:V25"/>
    <mergeCell ref="R26:V26"/>
    <mergeCell ref="J25:N25"/>
    <mergeCell ref="B26:I26"/>
    <mergeCell ref="B50:AW51"/>
    <mergeCell ref="B42:G42"/>
    <mergeCell ref="D38:AW38"/>
    <mergeCell ref="D32:R32"/>
    <mergeCell ref="D34:AF34"/>
    <mergeCell ref="D36:G36"/>
    <mergeCell ref="B46:AW47"/>
    <mergeCell ref="B48:AW49"/>
    <mergeCell ref="B44:AW45"/>
    <mergeCell ref="AA27:AW27"/>
    <mergeCell ref="R30:Z30"/>
    <mergeCell ref="B30:Q30"/>
    <mergeCell ref="B27:I27"/>
    <mergeCell ref="J27:N27"/>
    <mergeCell ref="R27:V27"/>
    <mergeCell ref="AC57:AW57"/>
    <mergeCell ref="B57:L57"/>
    <mergeCell ref="O57:S57"/>
    <mergeCell ref="B60:E60"/>
    <mergeCell ref="F60:J60"/>
    <mergeCell ref="AC58:AE58"/>
    <mergeCell ref="B58:E58"/>
    <mergeCell ref="B62:AI62"/>
    <mergeCell ref="C84:F84"/>
    <mergeCell ref="G84:J84"/>
    <mergeCell ref="B71:AW72"/>
    <mergeCell ref="B68:AW69"/>
    <mergeCell ref="B64:AW66"/>
  </mergeCells>
  <phoneticPr fontId="4" type="noConversion"/>
  <dataValidations count="10">
    <dataValidation type="decimal" operator="greaterThanOrEqual" allowBlank="1" showInputMessage="1" showErrorMessage="1" error="La date ne peut pas être antérieure à la date du jour." sqref="O57:S57" xr:uid="{00000000-0002-0000-0300-000000000000}">
      <formula1>TODAY()</formula1>
    </dataValidation>
    <dataValidation allowBlank="1" showInputMessage="1" showErrorMessage="1" prompt="Veuillez indiquer vos moyens d'existence pour la/les période/s durant laquelle/lesquelles vous n'avez pas exercé d'activité lucrative." sqref="D38:AW38" xr:uid="{00000000-0002-0000-0300-000001000000}"/>
    <dataValidation type="list" allowBlank="1" showDropDown="1" showInputMessage="1" showErrorMessage="1" error="Veuillez ne saisir que la lettre &quot;x&quot; (majuscule ou minuscule)." prompt="Veuillez saisir un &quot;x&quot; afin de cocher la case" sqref="B38 B36 B34 B32 B10 B8 B6 AA6 AA8" xr:uid="{00000000-0002-0000-0300-000002000000}">
      <formula1>$C$81</formula1>
    </dataValidation>
    <dataValidation type="date" allowBlank="1" showInputMessage="1" showErrorMessage="1" error="La date doit être comprise entre le 1er janvier et le 31 décembre de l'année d'assujettissement." sqref="R25:V25" xr:uid="{00000000-0002-0000-0300-000003000000}">
      <formula1>C84</formula1>
      <formula2>G84</formula2>
    </dataValidation>
    <dataValidation type="date" allowBlank="1" showInputMessage="1" showErrorMessage="1" error="La date doit être comprise entre le 1er janvier et le 31 décembre de l'année d'assujettissement." sqref="J25:N25" xr:uid="{00000000-0002-0000-0300-000004000000}">
      <formula1>C84</formula1>
      <formula2>G84</formula2>
    </dataValidation>
    <dataValidation type="date" allowBlank="1" showInputMessage="1" showErrorMessage="1" error="La date doit être comprise entre le 1er janvier et le 31 décembre de l'année d'assujettissement." sqref="J26:N26" xr:uid="{00000000-0002-0000-0300-000005000000}">
      <formula1>C84</formula1>
      <formula2>G84</formula2>
    </dataValidation>
    <dataValidation type="date" allowBlank="1" showInputMessage="1" showErrorMessage="1" error="La date doit être comprise entre le 1er janvier et le 31 décembre de l'année d'assujettissement." sqref="J27:N27" xr:uid="{00000000-0002-0000-0300-000006000000}">
      <formula1>C84</formula1>
      <formula2>G84</formula2>
    </dataValidation>
    <dataValidation type="date" allowBlank="1" showInputMessage="1" showErrorMessage="1" error="La date doit être comprise entre le 1er janvier et le 31 décembre de l'année d'assujettissement." sqref="R26:V26" xr:uid="{00000000-0002-0000-0300-000007000000}">
      <formula1>C84</formula1>
      <formula2>G84</formula2>
    </dataValidation>
    <dataValidation type="date" allowBlank="1" showInputMessage="1" showErrorMessage="1" error="La date doit être comprise entre le 1er janvier et le 31 décembre de l'année d'assujettissement." sqref="R27:V27" xr:uid="{00000000-0002-0000-0300-000008000000}">
      <formula1>C84</formula1>
      <formula2>G84</formula2>
    </dataValidation>
    <dataValidation type="date" allowBlank="1" showInputMessage="1" showErrorMessage="1" error="Seuls les versements perçus durant l'année d'assujettissement sont à déclarer." sqref="J4:V4" xr:uid="{00000000-0002-0000-0300-000009000000}">
      <formula1>C84</formula1>
      <formula2>G84</formula2>
    </dataValidation>
  </dataValidations>
  <printOptions verticalCentered="1"/>
  <pageMargins left="0.39370078740157483" right="0.39370078740157483" top="0.39370078740157483" bottom="0.39370078740157483"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Page de garde</vt:lpstr>
      <vt:lpstr>Revenus</vt:lpstr>
      <vt:lpstr>Déductions</vt:lpstr>
      <vt:lpstr>Autres prestations-observations</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WITTWERJ</dc:creator>
  <cp:lastModifiedBy>Margairaz Christophe (DF)</cp:lastModifiedBy>
  <cp:lastPrinted>2017-02-02T09:47:04Z</cp:lastPrinted>
  <dcterms:created xsi:type="dcterms:W3CDTF">2013-01-14T13:08:06Z</dcterms:created>
  <dcterms:modified xsi:type="dcterms:W3CDTF">2026-03-12T13:53:16Z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1484595655</vt:i4>
  </property>
  <property fmtid="{D5CDD505-2E9C-101B-9397-08002B2CF9AE}" pid="3" name="_NewReviewCycle">
    <vt:lpwstr/>
  </property>
  <property fmtid="{D5CDD505-2E9C-101B-9397-08002B2CF9AE}" pid="4" name="_EmailSubject">
    <vt:lpwstr>Site internet TEO</vt:lpwstr>
  </property>
  <property fmtid="{D5CDD505-2E9C-101B-9397-08002B2CF9AE}" pid="5" name="_AuthorEmail">
    <vt:lpwstr>christophe.margairaz@etat.ge.ch</vt:lpwstr>
  </property>
  <property fmtid="{D5CDD505-2E9C-101B-9397-08002B2CF9AE}" pid="6" name="_AuthorEmailDisplayName">
    <vt:lpwstr>Margairaz Christophe (DF)</vt:lpwstr>
  </property>
</Properties>
</file>