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UO6351\SASLP\LP - ES\00 MODELES + MOP\Dérogations - DERO\SURNUMERAIRES\"/>
    </mc:Choice>
  </mc:AlternateContent>
  <xr:revisionPtr revIDLastSave="0" documentId="13_ncr:1_{93EFDCE5-1142-4AD5-BD31-354212093FDE}" xr6:coauthVersionLast="47" xr6:coauthVersionMax="47" xr10:uidLastSave="{00000000-0000-0000-0000-000000000000}"/>
  <workbookProtection workbookAlgorithmName="SHA-512" workbookHashValue="sLSb9ykIdLKiDHY/8AH+LH7AoG45z/DzS8SGusxrHHtl7XJ0iTRv5UQ3Q+8dSLbLKITQMOnUU2WzJiBBS6W4cg==" workbookSaltValue="Q7nopLJRv9jrDiZFx+JmGw==" workbookSpinCount="100000" lockStructure="1"/>
  <bookViews>
    <workbookView xWindow="-110" yWindow="-110" windowWidth="19420" windowHeight="10300" xr2:uid="{00000000-000D-0000-FFFF-FFFF00000000}"/>
  </bookViews>
  <sheets>
    <sheet name="Demande" sheetId="1" r:id="rId1"/>
    <sheet name="Validations" sheetId="2" state="veryHidden" r:id="rId2"/>
  </sheets>
  <definedNames>
    <definedName name="_xlnm._FilterDatabase" localSheetId="1" hidden="1">Validations!$A$41:$C$109</definedName>
    <definedName name="AreaHiddenFormulaColumns">Demande!$O$1:$R$1</definedName>
    <definedName name="AreaNonPublicData">Demande!#REF!</definedName>
    <definedName name="colBirthDate" localSheetId="0">Demande!$F1</definedName>
    <definedName name="colEntryDate" localSheetId="0">Demande!$H1</definedName>
    <definedName name="DataInstitutionDailyCost">Validations!$C$40:$C$110</definedName>
    <definedName name="DataInstitutionNames">Validations!$A$40:$A$110</definedName>
    <definedName name="DataInstitutionOrganisations">Validations!$B$40:$B$110</definedName>
    <definedName name="ExcelAsFormDeleteSheetExport" localSheetId="1">Validations!$A$1</definedName>
    <definedName name="ExcelAsFormFirstCell">Demande!$E$17</definedName>
    <definedName name="ExcelAsFormInternalData">Demande!#REF!</definedName>
    <definedName name="ExcelAsFormToolbar">Demande!$G$1</definedName>
    <definedName name="FieldRequestDate">Demande!$E$17</definedName>
    <definedName name="FieldSaslpCostPerDay">Demande!#REF!</definedName>
    <definedName name="FieldSaslpDecision">Demande!#REF!</definedName>
    <definedName name="FieldSaslpTotalDays">Demande!#REF!</definedName>
    <definedName name="LambdaText2Zero">_xlfn.LAMBDA(_xlpm.a,IF(ISTEXT(_xlpm.a),0,_xlpm.a))</definedName>
    <definedName name="LambdaZero2Empty">_xlfn.LAMBDA(_xlpm.a,IF(_xlpm.a=0,"",_xlpm.a))</definedName>
    <definedName name="ListDecisions">Validations!$A$114:$A$117</definedName>
    <definedName name="ListInstitutions">Validations!$A$41:$A$110</definedName>
    <definedName name="ListOrganisations">Validations!$A$18:$A$35</definedName>
    <definedName name="ParamImportVersion">Validations!$B$6</definedName>
    <definedName name="ParamMaxAge">Validations!$B$11</definedName>
    <definedName name="ParamProjectCustomer">Validations!$B$8</definedName>
    <definedName name="ParamProjectGUID">Validations!$B$9</definedName>
    <definedName name="ParamProjectName">Validations!$B$10</definedName>
    <definedName name="ParamVersion">Validations!$B$7</definedName>
    <definedName name="self" localSheetId="0">Demande!A1</definedName>
    <definedName name="SURNUMERAIRE_FOLLOWUP_COMMENT">Demande!#REF!</definedName>
    <definedName name="SURNUMERAIRE_FOLLOWUP_SENT">Demande!#REF!</definedName>
    <definedName name="SURNUMERAIRE_REQUEST_COMMENT">Demande!$D$57</definedName>
    <definedName name="SURNUMERAIRE_REQUEST_CURRENTCHILDREN">Demande!$D$41:$H$52</definedName>
    <definedName name="SURNUMERAIRE_REQUEST_DATE">Demande!$E$17</definedName>
    <definedName name="SURNUMERAIRE_REQUEST_EMAIL">Demande!$E$19</definedName>
    <definedName name="SURNUMERAIRE_REQUEST_FIRSTCHILD_BIRTHDAY">Demande!$F$29</definedName>
    <definedName name="SURNUMERAIRE_REQUEST_FIRSTCHILD_ENDDATE">Demande!$I$29</definedName>
    <definedName name="SURNUMERAIRE_REQUEST_FIRSTCHILD_FIRSTNAME">Demande!$D$29</definedName>
    <definedName name="SURNUMERAIRE_REQUEST_FIRSTCHILD_NAME">Demande!$E$29</definedName>
    <definedName name="SURNUMERAIRE_REQUEST_FIRSTCHILD_STARTDATE">Demande!$H$29</definedName>
    <definedName name="SURNUMERAIRE_REQUEST_FIRSTCHILD_TAMI">Demande!$G$29</definedName>
    <definedName name="SURNUMERAIRE_REQUEST_INSTITUTION">Demande!$E$21</definedName>
    <definedName name="SURNUMERAIRE_REQUEST_MADEBY">Demande!$E$18</definedName>
    <definedName name="SURNUMERAIRE_REQUEST_MAXEND">Demande!$I$35</definedName>
    <definedName name="SURNUMERAIRE_REQUEST_MINSTART">Demande!$H$35</definedName>
    <definedName name="SURNUMERAIRE_REQUEST_NEWCHILDREN">Demande!$D$29:$I$33</definedName>
    <definedName name="SURNUMERAIRE_REQUEST_NEWCHILDREN_ALL">Demande!$O$34</definedName>
    <definedName name="SURNUMERAIRE_REQUEST_OFFICIAL_MAX">Demande!$E$23</definedName>
    <definedName name="SURNUMERAIRE_REQUEST_ORGANISATION">Demande!$E$22</definedName>
    <definedName name="SURNUMERAIRE_REQUEST_SIGNATUREDATE">Demande!$D$68</definedName>
    <definedName name="SURNUMERAIRE_REQUEST_TOTALDAYS">Demande!$J$34</definedName>
    <definedName name="SURNUMERAIRE_REQUEST_VISA">Demande!$D$71</definedName>
    <definedName name="SURNUMERAIRE_REQUEST_YEAR1_COSTS">Demande!#REF!</definedName>
    <definedName name="SURNUMERAIRE_REQUEST_YEAR1_TOTALDAYS">Demande!$P$34</definedName>
    <definedName name="SURNUMERAIRE_REQUEST_YEAR1_YEAR">Demande!$P$28</definedName>
    <definedName name="SURNUMERAIRE_REQUEST_YEAR2_COSTS">Demande!#REF!</definedName>
    <definedName name="SURNUMERAIRE_REQUEST_YEAR2_TOTALDAYS">Demande!$Q$34</definedName>
    <definedName name="SURNUMERAIRE_REQUEST_YEAR2_YEAR">Demande!$Q$28</definedName>
    <definedName name="SURNUMERAIRE_SASLP_COMMENT">Demande!#REF!</definedName>
    <definedName name="SURNUMERAIRE_SASLP_COSTPERDAY">Demande!#REF!</definedName>
    <definedName name="SURNUMERAIRE_SASLP_DECISION">Demande!#REF!</definedName>
    <definedName name="SURNUMERAIRE_SASLP_DECISIONDATE">Demande!#REF!</definedName>
    <definedName name="SURNUMERAIRE_SASLP_SIGNATUREDATE">Demande!#REF!</definedName>
    <definedName name="SURNUMERAIRE_SASLP_TOTALCOST">Demande!#REF!</definedName>
    <definedName name="SURNUMERAIRE_SASLP_TOTALDAYS">Demande!#REF!</definedName>
    <definedName name="TableInstitutions">Validations!$A$40:$C$110</definedName>
    <definedName name="UID">Demande!$O$8</definedName>
    <definedName name="ValueDecisionDefault">Validations!$A$114</definedName>
    <definedName name="Z_862C4A67_E2CD_4909_A3B1_6092165D0CCA_.wvu.Rows" localSheetId="0" hidden="1">Demande!$1:$4,Demande!$9:$9</definedName>
    <definedName name="_xlnm.Print_Area" localSheetId="0">Demande!$A$1:$M$76</definedName>
  </definedNames>
  <calcPr calcId="191029"/>
  <customWorkbookViews>
    <customWorkbookView name="Heiz Julie (DIP) - Affichage personnalisé" guid="{862C4A67-E2CD-4909-A3B1-6092165D0CCA}" mergeInterval="0" personalView="1" xWindow="234" yWindow="20" windowWidth="1493" windowHeight="100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29" i="1"/>
  <c r="Q30" i="1"/>
  <c r="Q31" i="1"/>
  <c r="Q32" i="1"/>
  <c r="Q33" i="1"/>
  <c r="Q29" i="1"/>
  <c r="R57" i="1"/>
  <c r="H35" i="1"/>
  <c r="I35" i="1"/>
  <c r="E22" i="1"/>
  <c r="O33" i="1"/>
  <c r="O32" i="1"/>
  <c r="O31" i="1"/>
  <c r="O30" i="1"/>
  <c r="O29" i="1"/>
  <c r="O52" i="1"/>
  <c r="O51" i="1"/>
  <c r="O50" i="1"/>
  <c r="O49" i="1"/>
  <c r="O48" i="1"/>
  <c r="O47" i="1"/>
  <c r="O46" i="1"/>
  <c r="O45" i="1"/>
  <c r="O44" i="1"/>
  <c r="O43" i="1"/>
  <c r="O42" i="1"/>
  <c r="O41" i="1"/>
  <c r="P28" i="1" l="1"/>
  <c r="P34" i="1" s="1"/>
  <c r="Q28" i="1"/>
  <c r="Q34" i="1" s="1"/>
  <c r="G35" i="1"/>
  <c r="O53" i="1"/>
  <c r="J33" i="1" l="1"/>
  <c r="J32" i="1"/>
  <c r="J31" i="1"/>
  <c r="J30" i="1"/>
  <c r="J29" i="1"/>
  <c r="R41" i="1" l="1"/>
  <c r="R31" i="1"/>
  <c r="R32" i="1"/>
  <c r="R33" i="1"/>
  <c r="R30" i="1"/>
  <c r="R29" i="1"/>
  <c r="R68" i="1" l="1"/>
  <c r="R43" i="1"/>
  <c r="R44" i="1"/>
  <c r="R45" i="1"/>
  <c r="R46" i="1"/>
  <c r="R47" i="1"/>
  <c r="R48" i="1"/>
  <c r="R49" i="1"/>
  <c r="R50" i="1"/>
  <c r="R51" i="1"/>
  <c r="R52" i="1"/>
  <c r="R42" i="1"/>
  <c r="R23" i="1"/>
  <c r="O34" i="1" l="1"/>
  <c r="R17" i="1"/>
  <c r="R19" i="1"/>
  <c r="R18" i="1"/>
  <c r="R21" i="1"/>
  <c r="R22" i="1"/>
  <c r="J34" i="1"/>
  <c r="R5" i="1" l="1"/>
  <c r="E6" i="1" s="1"/>
  <c r="L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Patrick Seuret</author>
  </authors>
  <commentList>
    <comment ref="H40" authorId="0" shapeId="0" xr:uid="{972B0FDE-CAEA-4B7F-BE31-5A6C81324F78}">
      <text>
        <r>
          <rPr>
            <sz val="9"/>
            <color indexed="81"/>
            <rFont val="Tahoma"/>
            <family val="2"/>
          </rPr>
          <t>Vert = Départ avant la fin d'un surnuméraire
Rouge = Date non cohérente</t>
        </r>
      </text>
    </comment>
  </commentList>
</comments>
</file>

<file path=xl/sharedStrings.xml><?xml version="1.0" encoding="utf-8"?>
<sst xmlns="http://schemas.openxmlformats.org/spreadsheetml/2006/main" count="239" uniqueCount="150">
  <si>
    <t>saslp-institutions@etat.ge.ch</t>
  </si>
  <si>
    <t>•</t>
  </si>
  <si>
    <t>Nom</t>
  </si>
  <si>
    <t>Prénom</t>
  </si>
  <si>
    <t>Date de naissance</t>
  </si>
  <si>
    <t>(choisir dans la liste)</t>
  </si>
  <si>
    <t>Date</t>
  </si>
  <si>
    <t>Mineur(s) concerné(s)</t>
  </si>
  <si>
    <t>1.</t>
  </si>
  <si>
    <t>2.</t>
  </si>
  <si>
    <t>3.</t>
  </si>
  <si>
    <t>4.</t>
  </si>
  <si>
    <t>5.</t>
  </si>
  <si>
    <t>Date d'entrée</t>
  </si>
  <si>
    <t>6.</t>
  </si>
  <si>
    <t>7.</t>
  </si>
  <si>
    <t>8.</t>
  </si>
  <si>
    <t>9.</t>
  </si>
  <si>
    <t>10.</t>
  </si>
  <si>
    <t>11.</t>
  </si>
  <si>
    <t>12.</t>
  </si>
  <si>
    <t>Demandé par:</t>
  </si>
  <si>
    <t>Date de la demande:</t>
  </si>
  <si>
    <t>Email de contact:</t>
  </si>
  <si>
    <t>Organisme:</t>
  </si>
  <si>
    <t>Institution:</t>
  </si>
  <si>
    <t>Date sortie prévue</t>
  </si>
  <si>
    <t>REPUBLIQUE ET CANTON DE GENEVE</t>
  </si>
  <si>
    <t>Département de l'instruction publique, de la formation et de la jeunesse</t>
  </si>
  <si>
    <t>Service d'autorisation et de surveillance des lieux de placement (SASLP)</t>
  </si>
  <si>
    <t>Paramètres privés</t>
  </si>
  <si>
    <t>Sujet</t>
  </si>
  <si>
    <t>Paramètres</t>
  </si>
  <si>
    <t>Valeur</t>
  </si>
  <si>
    <t>Version du format pour l'importation</t>
  </si>
  <si>
    <t>Version du fichier</t>
  </si>
  <si>
    <t>Nom du client</t>
  </si>
  <si>
    <t>DIP - SASLP</t>
  </si>
  <si>
    <t>GUID du projet</t>
  </si>
  <si>
    <t>Nom du projet</t>
  </si>
  <si>
    <t>ListOrganisations</t>
  </si>
  <si>
    <t>SASLP Accueil surnuméraire</t>
  </si>
  <si>
    <t>Nombre officielle de place</t>
  </si>
  <si>
    <t>Validation par la Direction de l'institution</t>
  </si>
  <si>
    <t>Mineurs accueillis dans l'institution le jour de la demande</t>
  </si>
  <si>
    <t>Champs</t>
  </si>
  <si>
    <t>Manquant?</t>
  </si>
  <si>
    <t>{D087795F-4C4C-487A-B659687889C6F25F}</t>
  </si>
  <si>
    <t>Durée</t>
  </si>
  <si>
    <t>La transmission de ce formulaire
implique qu'il a été validé par la direction</t>
  </si>
  <si>
    <r>
      <t xml:space="preserve">Âge maximum des enfants à l'arrivée
</t>
    </r>
    <r>
      <rPr>
        <sz val="8"/>
        <rFont val="Arial"/>
        <family val="2"/>
      </rPr>
      <t>(en années)</t>
    </r>
  </si>
  <si>
    <t>Tarif journalier (surnuméraire)</t>
  </si>
  <si>
    <t>Institution</t>
  </si>
  <si>
    <t>Organisme</t>
  </si>
  <si>
    <t>Numéro de tiers (TAMI)</t>
  </si>
  <si>
    <t>Une fois la prestation effectuée, veuillez joindre ce formulaire à votre facture et les envoyer au SPMi.
La facture doit mentionner, sous objet, le terme "SURNUMERAIRE".</t>
  </si>
  <si>
    <t>ListDecisions</t>
  </si>
  <si>
    <t>Demande acceptée</t>
  </si>
  <si>
    <t>Demande refusée</t>
  </si>
  <si>
    <t>Demande acceptée partiellement</t>
  </si>
  <si>
    <t>Demande en cours</t>
  </si>
  <si>
    <t>ListInstitutions / TableInstitutions</t>
  </si>
  <si>
    <t>FOJ</t>
  </si>
  <si>
    <t xml:space="preserve">ARTISANS </t>
  </si>
  <si>
    <t>AUBEPINE</t>
  </si>
  <si>
    <t>Formulaire de demande de financement pour accueil surnuméraire</t>
  </si>
  <si>
    <t>La demande doit être adressée préalablement à l'arrivée du/des mineur(s) dans l'institution;
elle fait également office de demande de dérogation.</t>
  </si>
  <si>
    <t>AGAPE</t>
  </si>
  <si>
    <t>ARC</t>
  </si>
  <si>
    <t>ARMEE DU SALUT</t>
  </si>
  <si>
    <t>ASSOCIATION PACIFIQUE</t>
  </si>
  <si>
    <t>ASTURAL</t>
  </si>
  <si>
    <t>CLAIR BOIS</t>
  </si>
  <si>
    <t>DIN</t>
  </si>
  <si>
    <t>DIP</t>
  </si>
  <si>
    <t>DIP/DEP</t>
  </si>
  <si>
    <t>ENSEMBLE</t>
  </si>
  <si>
    <t>EPA</t>
  </si>
  <si>
    <t>PRIVE</t>
  </si>
  <si>
    <t>SGIPA</t>
  </si>
  <si>
    <t>VOIE-LACTEE</t>
  </si>
  <si>
    <t>ARABELLE</t>
  </si>
  <si>
    <t>AUGUSTINS</t>
  </si>
  <si>
    <t>BLUE SKY</t>
  </si>
  <si>
    <t>BOVEAU</t>
  </si>
  <si>
    <t>CALANQUE</t>
  </si>
  <si>
    <t>CARAVELLE</t>
  </si>
  <si>
    <t>CASAI</t>
  </si>
  <si>
    <t>CHALET SAVIGNY</t>
  </si>
  <si>
    <t>CHALET SAVIGNY - RIGAUD</t>
  </si>
  <si>
    <t>CHATELAINE</t>
  </si>
  <si>
    <t>CHEVRENS</t>
  </si>
  <si>
    <t>CHOUETTES</t>
  </si>
  <si>
    <t>CLAIR BOIS - CHAMBESY</t>
  </si>
  <si>
    <t>CLAIR BOIS - LANCY</t>
  </si>
  <si>
    <t>CLAIRIERE</t>
  </si>
  <si>
    <t>ECOGIA</t>
  </si>
  <si>
    <t>ECUREUILS - DORET</t>
  </si>
  <si>
    <t>ECUREUILS - GUERY</t>
  </si>
  <si>
    <t>ESCALE</t>
  </si>
  <si>
    <t>ETAPE</t>
  </si>
  <si>
    <t>FERME</t>
  </si>
  <si>
    <t>FLEUR DE PASSION</t>
  </si>
  <si>
    <t>GRAND-SACONNEX</t>
  </si>
  <si>
    <t>HELIOS</t>
  </si>
  <si>
    <t>HORAE</t>
  </si>
  <si>
    <t>HORIZON</t>
  </si>
  <si>
    <t xml:space="preserve">KALON </t>
  </si>
  <si>
    <t>KALON - ACACIAS</t>
  </si>
  <si>
    <t>KELAS</t>
  </si>
  <si>
    <t>L'ATELIER</t>
  </si>
  <si>
    <t>LOEX</t>
  </si>
  <si>
    <t>LULLIER</t>
  </si>
  <si>
    <t xml:space="preserve">MAISON SOLEM </t>
  </si>
  <si>
    <t>MAISONS OLAÏA</t>
  </si>
  <si>
    <t>MAURITIUS</t>
  </si>
  <si>
    <t>ODYSSEE</t>
  </si>
  <si>
    <t>PASSAGE</t>
  </si>
  <si>
    <t>PETITE ARCHE</t>
  </si>
  <si>
    <t>PETITS PAS DANS LES BOIS</t>
  </si>
  <si>
    <t>PICCOLO</t>
  </si>
  <si>
    <t>PIERRE-GRISE</t>
  </si>
  <si>
    <t>PLUMES</t>
  </si>
  <si>
    <t>POMMIERE</t>
  </si>
  <si>
    <t>PONT</t>
  </si>
  <si>
    <t>PONTETS</t>
  </si>
  <si>
    <t>SALVAN</t>
  </si>
  <si>
    <t>SOUS-BALME</t>
  </si>
  <si>
    <t>SPIRALE</t>
  </si>
  <si>
    <t>ST-JAMES</t>
  </si>
  <si>
    <t>TOUCAN</t>
  </si>
  <si>
    <t>VILLA DESIRE - SEYMNAZ</t>
  </si>
  <si>
    <t>VILLA DESIRE - WELINA</t>
  </si>
  <si>
    <t>VILLA HELIA</t>
  </si>
  <si>
    <t>VOLTAIRE</t>
  </si>
  <si>
    <t>YAMBA</t>
  </si>
  <si>
    <r>
      <t xml:space="preserve">Ce formulaire de demande de financement pour accueil surnuméraire doit être rempli (toutes les cases jaunes) par la direction de l’institution et envoyé </t>
    </r>
    <r>
      <rPr>
        <b/>
        <i/>
        <sz val="10"/>
        <rFont val="Arial"/>
        <family val="2"/>
      </rPr>
      <t>au format Excel</t>
    </r>
    <r>
      <rPr>
        <i/>
        <sz val="10"/>
        <rFont val="Arial"/>
        <family val="2"/>
      </rPr>
      <t xml:space="preserve"> à la boîte mail générique suivante : </t>
    </r>
  </si>
  <si>
    <t>Explications et remarques</t>
  </si>
  <si>
    <t>Cette liste est mise à jour par le fichier de pilotage lors de la construction des versions "SASLP" et "Public" (SurnumeraireCreateForm)</t>
  </si>
  <si>
    <t>Total:</t>
  </si>
  <si>
    <t>HOSPICE GÉNÉRAL</t>
  </si>
  <si>
    <t>A SECRÉTARIAT GÉNÉRAL</t>
  </si>
  <si>
    <t>ARC-EN-CIEL</t>
  </si>
  <si>
    <t>COLLÈGE DU LÉMAN</t>
  </si>
  <si>
    <t>LYCÉE RODOLPHE TÖPFFER</t>
  </si>
  <si>
    <t xml:space="preserve">MAISON GAÏA </t>
  </si>
  <si>
    <t>ST-VINCENT - ADOS</t>
  </si>
  <si>
    <t>ST-VINCENT - ENFANTS</t>
  </si>
  <si>
    <t>Date de fin du surnuméraire</t>
  </si>
  <si>
    <t>Office cantonal de l’enfance et de la jeunesse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</si>
</sst>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&quot;jours&quot;"/>
    <numFmt numFmtId="165" formatCode="&quot;du&quot;\ dd/mm/yyyy"/>
    <numFmt numFmtId="166" formatCode="&quot;au&quot;\ dd/mm/yyyy"/>
    <numFmt numFmtId="167" formatCode="&quot;ver. &quot;\ dd/mm/yyyy"/>
  </numFmts>
  <fonts count="2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24"/>
      <color rgb="FFC00000"/>
      <name val="Wingdings 3"/>
      <family val="1"/>
      <charset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sz val="10"/>
      <color theme="0" tint="-0.249977111117893"/>
      <name val="Arial"/>
      <family val="2"/>
    </font>
    <font>
      <sz val="8"/>
      <color theme="0" tint="-0.14999847407452621"/>
      <name val="Arial"/>
      <family val="2"/>
    </font>
    <font>
      <sz val="6"/>
      <color theme="0" tint="-0.1499984740745262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1"/>
      </top>
      <bottom style="thin">
        <color indexed="64"/>
      </bottom>
      <diagonal/>
    </border>
  </borders>
  <cellStyleXfs count="12">
    <xf numFmtId="0" fontId="0" fillId="0" borderId="0"/>
    <xf numFmtId="0" fontId="9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4" fillId="0" borderId="0"/>
    <xf numFmtId="0" fontId="14" fillId="0" borderId="0" applyNumberFormat="0" applyFill="0" applyBorder="0" applyAlignment="0" applyProtection="0">
      <alignment vertical="top"/>
    </xf>
    <xf numFmtId="14" fontId="2" fillId="2" borderId="4" applyNumberFormat="0" applyAlignment="0">
      <alignment horizontal="left" vertical="top"/>
      <protection locked="0"/>
    </xf>
    <xf numFmtId="0" fontId="12" fillId="3" borderId="0">
      <alignment horizontal="left" vertical="top"/>
    </xf>
    <xf numFmtId="0" fontId="2" fillId="5" borderId="0" applyNumberFormat="0" applyFont="0" applyBorder="0" applyAlignment="0">
      <alignment horizontal="left" vertical="top"/>
    </xf>
    <xf numFmtId="0" fontId="13" fillId="6" borderId="0" applyNumberFormat="0" applyBorder="0">
      <alignment horizontal="left" vertical="top" wrapText="1"/>
    </xf>
    <xf numFmtId="14" fontId="2" fillId="7" borderId="0" applyNumberFormat="0" applyFont="0" applyAlignment="0">
      <alignment vertical="top"/>
      <protection locked="0"/>
    </xf>
    <xf numFmtId="0" fontId="15" fillId="0" borderId="0" applyNumberFormat="0" applyFill="0" applyBorder="0" applyAlignment="0" applyProtection="0">
      <alignment vertical="top"/>
    </xf>
    <xf numFmtId="0" fontId="18" fillId="13" borderId="0" applyNumberFormat="0" applyBorder="0" applyAlignment="0">
      <alignment horizontal="left" vertical="top"/>
      <protection locked="0"/>
    </xf>
  </cellStyleXfs>
  <cellXfs count="133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3" applyAlignment="1">
      <alignment horizontal="left" vertical="top"/>
    </xf>
    <xf numFmtId="0" fontId="4" fillId="0" borderId="1" xfId="3" applyBorder="1" applyAlignment="1">
      <alignment horizontal="left" vertical="top"/>
    </xf>
    <xf numFmtId="0" fontId="4" fillId="0" borderId="3" xfId="3" applyBorder="1" applyAlignment="1">
      <alignment horizontal="left" vertical="top"/>
    </xf>
    <xf numFmtId="0" fontId="5" fillId="0" borderId="0" xfId="3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14" fontId="2" fillId="2" borderId="4" xfId="5" applyNumberFormat="1" applyAlignment="1">
      <alignment horizontal="left" vertical="top"/>
      <protection locked="0"/>
    </xf>
    <xf numFmtId="0" fontId="9" fillId="0" borderId="0" xfId="1" applyAlignment="1">
      <alignment horizontal="center" vertical="top"/>
    </xf>
    <xf numFmtId="0" fontId="9" fillId="0" borderId="0" xfId="1" applyAlignment="1">
      <alignment horizontal="left" vertical="top"/>
    </xf>
    <xf numFmtId="0" fontId="5" fillId="0" borderId="7" xfId="3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0" fillId="0" borderId="0" xfId="0" quotePrefix="1" applyAlignment="1">
      <alignment horizontal="left" vertical="top"/>
    </xf>
    <xf numFmtId="0" fontId="9" fillId="0" borderId="0" xfId="1" applyAlignment="1">
      <alignment vertical="top"/>
    </xf>
    <xf numFmtId="0" fontId="4" fillId="0" borderId="8" xfId="3" applyBorder="1" applyAlignment="1">
      <alignment horizontal="left" vertical="top"/>
    </xf>
    <xf numFmtId="0" fontId="1" fillId="0" borderId="7" xfId="0" quotePrefix="1" applyFont="1" applyBorder="1" applyAlignment="1">
      <alignment horizontal="left" vertical="top"/>
    </xf>
    <xf numFmtId="0" fontId="5" fillId="0" borderId="6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top" wrapText="1"/>
    </xf>
    <xf numFmtId="0" fontId="6" fillId="0" borderId="10" xfId="3" applyFont="1" applyBorder="1" applyAlignment="1">
      <alignment horizontal="center" vertical="top" wrapText="1"/>
    </xf>
    <xf numFmtId="0" fontId="14" fillId="0" borderId="7" xfId="4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3" borderId="1" xfId="6" applyBorder="1">
      <alignment horizontal="left" vertical="top"/>
    </xf>
    <xf numFmtId="0" fontId="12" fillId="3" borderId="6" xfId="6" applyBorder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4" borderId="7" xfId="0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22" fontId="0" fillId="4" borderId="10" xfId="0" applyNumberFormat="1" applyFill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0" fillId="5" borderId="8" xfId="7" applyFont="1" applyBorder="1" applyAlignment="1">
      <alignment horizontal="left" vertical="top"/>
    </xf>
    <xf numFmtId="0" fontId="0" fillId="5" borderId="10" xfId="7" applyFont="1" applyBorder="1" applyAlignment="1">
      <alignment horizontal="left" vertical="top"/>
    </xf>
    <xf numFmtId="0" fontId="12" fillId="3" borderId="0" xfId="6">
      <alignment horizontal="left" vertical="top"/>
    </xf>
    <xf numFmtId="0" fontId="0" fillId="5" borderId="0" xfId="7" applyFont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7" fillId="0" borderId="0" xfId="2" applyFill="1"/>
    <xf numFmtId="0" fontId="7" fillId="0" borderId="0" xfId="2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4" fillId="0" borderId="2" xfId="3" applyBorder="1" applyAlignment="1">
      <alignment horizontal="left" vertical="top"/>
    </xf>
    <xf numFmtId="0" fontId="4" fillId="0" borderId="9" xfId="3" applyBorder="1" applyAlignment="1">
      <alignment horizontal="left" vertical="top"/>
    </xf>
    <xf numFmtId="0" fontId="6" fillId="0" borderId="9" xfId="3" applyFont="1" applyBorder="1" applyAlignment="1">
      <alignment vertical="top" wrapText="1"/>
    </xf>
    <xf numFmtId="0" fontId="6" fillId="0" borderId="0" xfId="3" applyFont="1" applyAlignment="1">
      <alignment horizontal="center" vertical="top" wrapText="1"/>
    </xf>
    <xf numFmtId="0" fontId="2" fillId="2" borderId="4" xfId="5" applyNumberFormat="1" applyAlignment="1">
      <alignment horizontal="left" vertical="top"/>
      <protection locked="0"/>
    </xf>
    <xf numFmtId="0" fontId="1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6" fillId="10" borderId="0" xfId="0" applyFont="1" applyFill="1" applyAlignment="1">
      <alignment horizontal="left" vertical="top"/>
    </xf>
    <xf numFmtId="0" fontId="0" fillId="10" borderId="0" xfId="0" applyFill="1" applyAlignment="1">
      <alignment horizontal="left" vertical="top"/>
    </xf>
    <xf numFmtId="0" fontId="8" fillId="11" borderId="0" xfId="0" applyFont="1" applyFill="1" applyAlignment="1">
      <alignment horizontal="center" vertical="top"/>
    </xf>
    <xf numFmtId="0" fontId="0" fillId="2" borderId="0" xfId="0" applyFill="1"/>
    <xf numFmtId="0" fontId="2" fillId="2" borderId="0" xfId="0" applyFont="1" applyFill="1" applyAlignment="1">
      <alignment vertical="top"/>
    </xf>
    <xf numFmtId="0" fontId="2" fillId="2" borderId="0" xfId="1" applyFont="1" applyFill="1" applyAlignment="1">
      <alignment vertical="top"/>
    </xf>
    <xf numFmtId="0" fontId="0" fillId="5" borderId="0" xfId="0" applyFill="1" applyAlignment="1">
      <alignment horizontal="left" vertical="top"/>
    </xf>
    <xf numFmtId="0" fontId="9" fillId="0" borderId="0" xfId="1" applyAlignment="1">
      <alignment horizontal="center" vertical="top" wrapText="1"/>
    </xf>
    <xf numFmtId="0" fontId="5" fillId="0" borderId="2" xfId="3" applyFont="1" applyBorder="1" applyAlignment="1">
      <alignment horizontal="left" wrapText="1"/>
    </xf>
    <xf numFmtId="0" fontId="14" fillId="0" borderId="0" xfId="4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0" xfId="0" quotePrefix="1" applyFont="1" applyAlignment="1">
      <alignment horizontal="center" vertical="top"/>
    </xf>
    <xf numFmtId="0" fontId="5" fillId="0" borderId="0" xfId="3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2" fillId="2" borderId="14" xfId="5" applyNumberFormat="1" applyBorder="1" applyAlignment="1">
      <alignment horizontal="left" vertical="top"/>
      <protection locked="0"/>
    </xf>
    <xf numFmtId="0" fontId="2" fillId="2" borderId="15" xfId="5" applyNumberFormat="1" applyBorder="1" applyAlignment="1">
      <alignment horizontal="left" vertical="top"/>
      <protection locked="0"/>
    </xf>
    <xf numFmtId="0" fontId="2" fillId="2" borderId="17" xfId="5" applyNumberFormat="1" applyBorder="1" applyAlignment="1">
      <alignment horizontal="left" vertical="top"/>
      <protection locked="0"/>
    </xf>
    <xf numFmtId="0" fontId="2" fillId="2" borderId="18" xfId="5" applyNumberFormat="1" applyBorder="1" applyAlignment="1">
      <alignment horizontal="left" vertical="top"/>
      <protection locked="0"/>
    </xf>
    <xf numFmtId="164" fontId="0" fillId="8" borderId="21" xfId="0" applyNumberFormat="1" applyFill="1" applyBorder="1" applyAlignment="1">
      <alignment horizontal="center" vertical="top"/>
    </xf>
    <xf numFmtId="164" fontId="0" fillId="8" borderId="22" xfId="0" applyNumberFormat="1" applyFill="1" applyBorder="1" applyAlignment="1">
      <alignment horizontal="center" vertical="top"/>
    </xf>
    <xf numFmtId="14" fontId="2" fillId="2" borderId="15" xfId="5" applyNumberFormat="1" applyBorder="1" applyAlignment="1">
      <alignment horizontal="center" vertical="top"/>
      <protection locked="0"/>
    </xf>
    <xf numFmtId="14" fontId="2" fillId="2" borderId="19" xfId="5" applyNumberFormat="1" applyBorder="1" applyAlignment="1">
      <alignment horizontal="center" vertical="top"/>
      <protection locked="0"/>
    </xf>
    <xf numFmtId="0" fontId="0" fillId="12" borderId="24" xfId="0" applyFill="1" applyBorder="1" applyAlignment="1">
      <alignment horizontal="left" vertical="top"/>
    </xf>
    <xf numFmtId="0" fontId="0" fillId="12" borderId="23" xfId="0" applyFill="1" applyBorder="1" applyAlignment="1">
      <alignment horizontal="left" vertical="top"/>
    </xf>
    <xf numFmtId="0" fontId="0" fillId="12" borderId="25" xfId="0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2" fillId="2" borderId="19" xfId="5" applyNumberFormat="1" applyBorder="1" applyAlignment="1">
      <alignment horizontal="center" vertical="top"/>
      <protection locked="0"/>
    </xf>
    <xf numFmtId="14" fontId="2" fillId="2" borderId="16" xfId="5" applyNumberFormat="1" applyBorder="1" applyAlignment="1">
      <alignment horizontal="center" vertical="top"/>
      <protection locked="0"/>
    </xf>
    <xf numFmtId="14" fontId="2" fillId="2" borderId="20" xfId="5" applyNumberFormat="1" applyBorder="1" applyAlignment="1">
      <alignment horizontal="center" vertical="top"/>
      <protection locked="0"/>
    </xf>
    <xf numFmtId="0" fontId="0" fillId="14" borderId="26" xfId="0" applyFill="1" applyBorder="1" applyAlignment="1">
      <alignment horizontal="left" vertical="top"/>
    </xf>
    <xf numFmtId="0" fontId="13" fillId="15" borderId="0" xfId="8" applyFill="1">
      <alignment horizontal="left" vertical="top" wrapText="1"/>
    </xf>
    <xf numFmtId="0" fontId="2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/>
    </xf>
    <xf numFmtId="165" fontId="21" fillId="0" borderId="0" xfId="0" applyNumberFormat="1" applyFont="1" applyAlignment="1">
      <alignment horizontal="center" vertical="top"/>
    </xf>
    <xf numFmtId="166" fontId="21" fillId="0" borderId="0" xfId="0" applyNumberFormat="1" applyFont="1" applyAlignment="1">
      <alignment horizontal="center" vertical="top"/>
    </xf>
    <xf numFmtId="0" fontId="0" fillId="12" borderId="24" xfId="0" applyFill="1" applyBorder="1" applyAlignment="1">
      <alignment horizontal="center" vertical="top"/>
    </xf>
    <xf numFmtId="0" fontId="0" fillId="14" borderId="26" xfId="0" applyFill="1" applyBorder="1" applyAlignment="1">
      <alignment horizontal="center" vertical="top"/>
    </xf>
    <xf numFmtId="0" fontId="0" fillId="12" borderId="24" xfId="0" applyFill="1" applyBorder="1" applyAlignment="1">
      <alignment horizontal="center" vertical="center"/>
    </xf>
    <xf numFmtId="167" fontId="22" fillId="0" borderId="0" xfId="0" applyNumberFormat="1" applyFont="1" applyAlignment="1">
      <alignment horizontal="right" vertical="top"/>
    </xf>
    <xf numFmtId="167" fontId="23" fillId="0" borderId="0" xfId="0" applyNumberFormat="1" applyFont="1" applyAlignment="1">
      <alignment horizontal="right"/>
    </xf>
    <xf numFmtId="14" fontId="2" fillId="2" borderId="27" xfId="5" applyNumberFormat="1" applyBorder="1" applyAlignment="1">
      <alignment horizontal="center" vertical="top"/>
      <protection locked="0"/>
    </xf>
    <xf numFmtId="14" fontId="2" fillId="2" borderId="28" xfId="5" applyNumberFormat="1" applyBorder="1" applyAlignment="1">
      <alignment horizontal="center" vertical="top"/>
      <protection locked="0"/>
    </xf>
    <xf numFmtId="14" fontId="2" fillId="2" borderId="29" xfId="5" applyNumberFormat="1" applyBorder="1" applyAlignment="1">
      <alignment horizontal="center" vertical="top"/>
      <protection locked="0"/>
    </xf>
    <xf numFmtId="14" fontId="2" fillId="2" borderId="30" xfId="5" applyNumberFormat="1" applyBorder="1" applyAlignment="1">
      <alignment horizontal="center" vertical="top"/>
      <protection locked="0"/>
    </xf>
    <xf numFmtId="14" fontId="2" fillId="2" borderId="31" xfId="5" applyNumberFormat="1" applyBorder="1" applyAlignment="1">
      <alignment horizontal="center" vertical="top"/>
      <protection locked="0"/>
    </xf>
    <xf numFmtId="14" fontId="2" fillId="2" borderId="32" xfId="5" applyNumberFormat="1" applyBorder="1" applyAlignment="1">
      <alignment horizontal="center" vertical="top"/>
      <protection locked="0"/>
    </xf>
    <xf numFmtId="14" fontId="2" fillId="2" borderId="0" xfId="5" applyNumberFormat="1" applyBorder="1" applyAlignment="1">
      <alignment horizontal="center" vertical="top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0" xfId="1" applyAlignment="1">
      <alignment horizontal="center" vertical="top" wrapText="1"/>
    </xf>
    <xf numFmtId="0" fontId="6" fillId="0" borderId="0" xfId="3" applyFont="1" applyAlignment="1">
      <alignment horizontal="center" vertical="top" wrapText="1"/>
    </xf>
    <xf numFmtId="0" fontId="5" fillId="0" borderId="2" xfId="3" applyFont="1" applyBorder="1" applyAlignment="1">
      <alignment horizontal="left" vertical="center" wrapText="1"/>
    </xf>
    <xf numFmtId="0" fontId="14" fillId="0" borderId="0" xfId="4" applyBorder="1" applyAlignment="1" applyProtection="1">
      <alignment horizontal="center" vertical="top" wrapText="1"/>
    </xf>
    <xf numFmtId="0" fontId="2" fillId="8" borderId="5" xfId="5" applyNumberFormat="1" applyFill="1" applyBorder="1" applyAlignment="1" applyProtection="1">
      <alignment vertical="top"/>
    </xf>
    <xf numFmtId="0" fontId="2" fillId="2" borderId="4" xfId="5" applyNumberFormat="1" applyAlignment="1">
      <alignment vertical="top"/>
      <protection locked="0"/>
    </xf>
    <xf numFmtId="0" fontId="2" fillId="2" borderId="5" xfId="5" applyNumberFormat="1" applyBorder="1" applyAlignment="1">
      <alignment vertical="top"/>
      <protection locked="0"/>
    </xf>
    <xf numFmtId="0" fontId="2" fillId="2" borderId="4" xfId="5" applyNumberFormat="1" applyAlignment="1">
      <alignment horizontal="left" vertical="top" wrapText="1"/>
      <protection locked="0"/>
    </xf>
    <xf numFmtId="0" fontId="2" fillId="2" borderId="0" xfId="5" applyNumberFormat="1" applyBorder="1" applyAlignment="1">
      <alignment horizontal="left" vertical="top" wrapText="1"/>
      <protection locked="0"/>
    </xf>
  </cellXfs>
  <cellStyles count="12">
    <cellStyle name="Footer" xfId="7" xr:uid="{00000000-0005-0000-0000-000000000000}"/>
    <cellStyle name="header" xfId="8" xr:uid="{00000000-0005-0000-0000-000001000000}"/>
    <cellStyle name="Lien hypertexte" xfId="4" builtinId="8" customBuiltin="1"/>
    <cellStyle name="Lien hypertexte 2" xfId="10" xr:uid="{8CBA1459-CFE8-4C47-91D4-5F8A013FDC19}"/>
    <cellStyle name="Normal" xfId="0" builtinId="0"/>
    <cellStyle name="Programme" xfId="6" xr:uid="{00000000-0005-0000-0000-000005000000}"/>
    <cellStyle name="SaslpField" xfId="9" xr:uid="{00000000-0005-0000-0000-000006000000}"/>
    <cellStyle name="SaslpFollowUp" xfId="11" xr:uid="{8A81B181-F787-42C8-8F5D-9D72D5882543}"/>
    <cellStyle name="Sujet" xfId="3" xr:uid="{00000000-0005-0000-0000-000007000000}"/>
    <cellStyle name="Titre" xfId="1" builtinId="15" customBuiltin="1"/>
    <cellStyle name="Titre 2" xfId="2" builtinId="17" customBuiltin="1"/>
    <cellStyle name="UserField" xfId="5" xr:uid="{00000000-0005-0000-0000-00000B000000}"/>
  </cellStyles>
  <dxfs count="4">
    <dxf>
      <fill>
        <patternFill>
          <bgColor rgb="FFC00000"/>
        </patternFill>
      </fill>
      <border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3DD83"/>
        </patternFill>
      </fill>
    </dxf>
  </dxfs>
  <tableStyles count="0" defaultTableStyle="TableStyleMedium2" defaultPivotStyle="PivotStyleLight16"/>
  <colors>
    <mruColors>
      <color rgb="FFFFCCCC"/>
      <color rgb="FFA3DD83"/>
      <color rgb="FFFF0000"/>
      <color rgb="FFE7FFE7"/>
      <color rgb="FFCCFFCC"/>
      <color rgb="FF33CC33"/>
      <color rgb="FFFFFF5B"/>
      <color rgb="FFFFFFCC"/>
      <color rgb="FF66CCFF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Version du formulaire: 22.07.2025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2</xdr:col>
      <xdr:colOff>134408</xdr:colOff>
      <xdr:row>3</xdr:row>
      <xdr:rowOff>69850</xdr:rowOff>
    </xdr:to>
    <xdr:pic>
      <xdr:nvPicPr>
        <xdr:cNvPr id="3" name="Ecusson">
          <a:extLst>
            <a:ext uri="{FF2B5EF4-FFF2-40B4-BE49-F238E27FC236}">
              <a16:creationId xmlns:a16="http://schemas.microsoft.com/office/drawing/2014/main" id="{36899F06-1FD7-47A2-B2E7-D1693BD2F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324908" cy="536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4</xdr:row>
      <xdr:rowOff>19050</xdr:rowOff>
    </xdr:from>
    <xdr:to>
      <xdr:col>2</xdr:col>
      <xdr:colOff>200025</xdr:colOff>
      <xdr:row>4</xdr:row>
      <xdr:rowOff>114300</xdr:rowOff>
    </xdr:to>
    <xdr:sp macro="" textlink="">
      <xdr:nvSpPr>
        <xdr:cNvPr id="2" name="RectVersio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E6DA79-86C5-237F-C97B-63B6C6F86881}"/>
            </a:ext>
          </a:extLst>
        </xdr:cNvPr>
        <xdr:cNvSpPr/>
      </xdr:nvSpPr>
      <xdr:spPr>
        <a:xfrm>
          <a:off x="38100" y="695325"/>
          <a:ext cx="44767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MainData">
    <tabColor rgb="FF00B0F0"/>
    <pageSetUpPr fitToPage="1"/>
  </sheetPr>
  <dimension ref="A1:S76"/>
  <sheetViews>
    <sheetView showGridLines="0" tabSelected="1" showRuler="0" zoomScaleNormal="100" zoomScaleSheetLayoutView="85" workbookViewId="0">
      <pane ySplit="8" topLeftCell="A9" activePane="bottomLeft" state="frozen"/>
      <selection activeCell="A4" sqref="A4"/>
      <selection pane="bottomLeft" activeCell="E17" sqref="E17"/>
    </sheetView>
  </sheetViews>
  <sheetFormatPr baseColWidth="10" defaultRowHeight="12.5" x14ac:dyDescent="0.25"/>
  <cols>
    <col min="1" max="1" width="3.7265625" style="1" customWidth="1"/>
    <col min="2" max="2" width="0.54296875" style="1" customWidth="1"/>
    <col min="3" max="3" width="3.1796875" style="1" customWidth="1"/>
    <col min="4" max="4" width="27.81640625" style="1" customWidth="1"/>
    <col min="5" max="5" width="20.7265625" style="1" customWidth="1"/>
    <col min="6" max="9" width="13.7265625" style="1" customWidth="1"/>
    <col min="10" max="10" width="11.7265625" style="1" customWidth="1"/>
    <col min="11" max="11" width="0.54296875" style="1" customWidth="1"/>
    <col min="12" max="12" width="2.7265625" style="1" customWidth="1"/>
    <col min="13" max="13" width="0.54296875" style="1" customWidth="1"/>
    <col min="14" max="14" width="6.453125" style="1" customWidth="1"/>
    <col min="15" max="15" width="28.81640625" style="1" hidden="1" customWidth="1"/>
    <col min="16" max="17" width="12.453125" style="1" hidden="1" customWidth="1"/>
    <col min="18" max="18" width="11.453125" hidden="1" customWidth="1"/>
  </cols>
  <sheetData>
    <row r="1" spans="1:19" x14ac:dyDescent="0.25">
      <c r="D1" s="23" t="s">
        <v>27</v>
      </c>
      <c r="J1" s="96"/>
    </row>
    <row r="2" spans="1:19" x14ac:dyDescent="0.25">
      <c r="D2" s="2" t="s">
        <v>28</v>
      </c>
    </row>
    <row r="3" spans="1:19" x14ac:dyDescent="0.25">
      <c r="D3" s="2" t="s">
        <v>149</v>
      </c>
    </row>
    <row r="4" spans="1:19" ht="14" x14ac:dyDescent="0.25">
      <c r="D4" s="24" t="s">
        <v>29</v>
      </c>
    </row>
    <row r="5" spans="1:19" ht="10" customHeight="1" x14ac:dyDescent="0.25">
      <c r="D5" s="24"/>
      <c r="R5" t="b">
        <f>OR(R8:R73)</f>
        <v>1</v>
      </c>
    </row>
    <row r="6" spans="1:19" ht="25" customHeight="1" x14ac:dyDescent="0.25">
      <c r="E6" s="114" t="str">
        <f>IF($R$5,"Au moins un champ obligatoire est manquant (indicateur rouge dans la colonne de droite); veuillez compléter ceux-ci avant d'envoyer ce formulaire","")</f>
        <v>Au moins un champ obligatoire est manquant (indicateur rouge dans la colonne de droite); veuillez compléter ceux-ci avant d'envoyer ce formulaire</v>
      </c>
      <c r="F6" s="114"/>
      <c r="G6" s="114"/>
      <c r="H6" s="114"/>
      <c r="I6" s="114"/>
      <c r="J6" s="114"/>
      <c r="K6" s="66"/>
      <c r="L6" s="68" t="str">
        <f>IF($R$5,"?","")</f>
        <v>?</v>
      </c>
      <c r="M6" s="3"/>
      <c r="N6" s="3"/>
      <c r="O6" s="53" t="s">
        <v>45</v>
      </c>
      <c r="P6" s="54"/>
      <c r="Q6" s="54"/>
      <c r="R6" s="55" t="s">
        <v>46</v>
      </c>
    </row>
    <row r="7" spans="1:19" ht="5.15" customHeight="1" x14ac:dyDescent="0.25"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9" s="12" customFormat="1" ht="20.25" customHeight="1" x14ac:dyDescent="0.25">
      <c r="B8" s="124" t="s">
        <v>65</v>
      </c>
      <c r="C8" s="124"/>
      <c r="D8" s="124"/>
      <c r="E8" s="124"/>
      <c r="F8" s="124"/>
      <c r="G8" s="124"/>
      <c r="H8" s="124"/>
      <c r="I8" s="124"/>
      <c r="J8" s="124"/>
      <c r="K8" s="124"/>
      <c r="L8" s="60"/>
      <c r="M8" s="60"/>
      <c r="N8" s="16"/>
      <c r="O8" s="67"/>
      <c r="P8" s="1"/>
      <c r="Q8" s="1"/>
      <c r="R8" s="58" t="b">
        <v>0</v>
      </c>
      <c r="S8" s="11"/>
    </row>
    <row r="9" spans="1:19" ht="15.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R9" s="56"/>
    </row>
    <row r="10" spans="1:19" ht="35.25" customHeight="1" x14ac:dyDescent="0.3">
      <c r="A10" s="5"/>
      <c r="B10" s="6"/>
      <c r="C10" s="43"/>
      <c r="D10" s="126" t="s">
        <v>136</v>
      </c>
      <c r="E10" s="126"/>
      <c r="F10" s="126"/>
      <c r="G10" s="126"/>
      <c r="H10" s="126"/>
      <c r="I10" s="126"/>
      <c r="J10" s="61"/>
      <c r="K10" s="19"/>
      <c r="L10" s="65"/>
      <c r="M10" s="65"/>
      <c r="R10" s="56"/>
    </row>
    <row r="11" spans="1:19" ht="15" customHeight="1" x14ac:dyDescent="0.25">
      <c r="A11" s="5"/>
      <c r="B11" s="7"/>
      <c r="C11" s="5"/>
      <c r="D11" s="127" t="s">
        <v>0</v>
      </c>
      <c r="E11" s="127"/>
      <c r="F11" s="127"/>
      <c r="G11" s="127"/>
      <c r="H11" s="127"/>
      <c r="I11" s="127"/>
      <c r="J11" s="62"/>
      <c r="K11" s="22"/>
      <c r="L11" s="62"/>
      <c r="M11" s="62"/>
      <c r="R11" s="56"/>
    </row>
    <row r="12" spans="1:19" ht="8.25" customHeight="1" x14ac:dyDescent="0.25">
      <c r="A12" s="5"/>
      <c r="B12" s="7"/>
      <c r="C12" s="5"/>
      <c r="D12" s="8"/>
      <c r="E12" s="8"/>
      <c r="F12" s="8"/>
      <c r="G12" s="8"/>
      <c r="H12" s="8"/>
      <c r="I12" s="8"/>
      <c r="J12" s="8"/>
      <c r="K12" s="13"/>
      <c r="L12" s="8"/>
      <c r="M12" s="8"/>
      <c r="R12" s="56"/>
    </row>
    <row r="13" spans="1:19" ht="27.75" customHeight="1" x14ac:dyDescent="0.25">
      <c r="A13" s="5"/>
      <c r="B13" s="7"/>
      <c r="C13" s="5"/>
      <c r="D13" s="125" t="s">
        <v>66</v>
      </c>
      <c r="E13" s="125"/>
      <c r="F13" s="125"/>
      <c r="G13" s="125"/>
      <c r="H13" s="125"/>
      <c r="I13" s="125"/>
      <c r="J13" s="46"/>
      <c r="K13" s="20"/>
      <c r="L13" s="46"/>
      <c r="M13" s="46"/>
      <c r="R13" s="56"/>
    </row>
    <row r="14" spans="1:19" ht="8.25" customHeight="1" x14ac:dyDescent="0.25">
      <c r="A14" s="5"/>
      <c r="B14" s="7"/>
      <c r="C14" s="5"/>
      <c r="D14" s="46"/>
      <c r="E14" s="46"/>
      <c r="F14" s="46"/>
      <c r="G14" s="46"/>
      <c r="H14" s="46"/>
      <c r="I14" s="46"/>
      <c r="J14" s="46"/>
      <c r="K14" s="20"/>
      <c r="L14" s="46"/>
      <c r="M14" s="46"/>
      <c r="R14" s="56"/>
    </row>
    <row r="15" spans="1:19" ht="5.15" customHeight="1" x14ac:dyDescent="0.25">
      <c r="A15" s="5"/>
      <c r="B15" s="17"/>
      <c r="C15" s="44"/>
      <c r="D15" s="45"/>
      <c r="E15" s="45"/>
      <c r="F15" s="45"/>
      <c r="G15" s="45"/>
      <c r="H15" s="45"/>
      <c r="I15" s="45"/>
      <c r="J15" s="45"/>
      <c r="K15" s="21"/>
      <c r="L15" s="46"/>
      <c r="M15" s="46"/>
      <c r="R15" s="56"/>
    </row>
    <row r="16" spans="1:19" ht="17.25" customHeight="1" thickBot="1" x14ac:dyDescent="0.3">
      <c r="R16" s="56"/>
    </row>
    <row r="17" spans="2:18" ht="12.75" customHeight="1" thickTop="1" thickBot="1" x14ac:dyDescent="0.3">
      <c r="C17" s="9" t="s">
        <v>1</v>
      </c>
      <c r="D17" s="2" t="s">
        <v>22</v>
      </c>
      <c r="E17" s="10"/>
      <c r="G17" s="4"/>
      <c r="R17" s="56" t="b">
        <f>(SURNUMERAIRE_REQUEST_DATE="")</f>
        <v>1</v>
      </c>
    </row>
    <row r="18" spans="2:18" ht="12.75" customHeight="1" thickTop="1" thickBot="1" x14ac:dyDescent="0.3">
      <c r="C18" s="9" t="s">
        <v>1</v>
      </c>
      <c r="D18" s="2" t="s">
        <v>21</v>
      </c>
      <c r="E18" s="130"/>
      <c r="F18" s="130"/>
      <c r="G18" s="4"/>
      <c r="R18" s="56" t="b">
        <f>(SURNUMERAIRE_REQUEST_MADEBY="")</f>
        <v>1</v>
      </c>
    </row>
    <row r="19" spans="2:18" ht="12.75" customHeight="1" thickTop="1" thickBot="1" x14ac:dyDescent="0.3">
      <c r="C19" s="9" t="s">
        <v>1</v>
      </c>
      <c r="D19" s="2" t="s">
        <v>23</v>
      </c>
      <c r="E19" s="130"/>
      <c r="F19" s="130"/>
      <c r="G19" s="4"/>
      <c r="R19" s="56" t="b">
        <f>(SURNUMERAIRE_REQUEST_EMAIL="")</f>
        <v>1</v>
      </c>
    </row>
    <row r="20" spans="2:18" ht="13.5" thickTop="1" thickBot="1" x14ac:dyDescent="0.3">
      <c r="R20" s="56"/>
    </row>
    <row r="21" spans="2:18" ht="12.75" customHeight="1" thickTop="1" thickBot="1" x14ac:dyDescent="0.3">
      <c r="C21" s="9" t="s">
        <v>1</v>
      </c>
      <c r="D21" s="14" t="s">
        <v>25</v>
      </c>
      <c r="E21" s="129" t="s">
        <v>5</v>
      </c>
      <c r="F21" s="129"/>
      <c r="R21" s="56" t="b">
        <f>(IFERROR(MATCH(SURNUMERAIRE_REQUEST_INSTITUTION,ListInstitutions,0),0)&lt;=1)</f>
        <v>1</v>
      </c>
    </row>
    <row r="22" spans="2:18" ht="12.75" customHeight="1" thickTop="1" thickBot="1" x14ac:dyDescent="0.3">
      <c r="C22" s="9" t="s">
        <v>1</v>
      </c>
      <c r="D22" s="14" t="s">
        <v>24</v>
      </c>
      <c r="E22" s="128" t="str">
        <f>IF(OR(SURNUMERAIRE_REQUEST_INSTITUTION="",SURNUMERAIRE_REQUEST_INSTITUTION=Validations!$A$41),"",
   IFERROR(INDEX(DataInstitutionOrganisations,MATCH(SURNUMERAIRE_REQUEST_INSTITUTION,DataInstitutionNames,0)),"(inconnu)"))</f>
        <v/>
      </c>
      <c r="F22" s="128"/>
      <c r="R22" s="56" t="b">
        <f>(IFERROR(MATCH(SURNUMERAIRE_REQUEST_ORGANISATION,ListOrganisations,0),0)&lt;=1)</f>
        <v>1</v>
      </c>
    </row>
    <row r="23" spans="2:18" ht="13" thickTop="1" x14ac:dyDescent="0.25">
      <c r="C23" s="9" t="s">
        <v>1</v>
      </c>
      <c r="D23" s="2" t="s">
        <v>42</v>
      </c>
      <c r="E23" s="47"/>
      <c r="R23" s="56" t="b">
        <f>(SURNUMERAIRE_REQUEST_OFFICIAL_MAX="")</f>
        <v>1</v>
      </c>
    </row>
    <row r="24" spans="2:18" x14ac:dyDescent="0.25">
      <c r="R24" s="56"/>
    </row>
    <row r="25" spans="2:18" ht="9" customHeight="1" x14ac:dyDescent="0.25">
      <c r="R25" s="56"/>
    </row>
    <row r="26" spans="2:18" ht="16.5" customHeight="1" x14ac:dyDescent="0.35">
      <c r="C26" s="40" t="s">
        <v>7</v>
      </c>
      <c r="R26" s="56"/>
    </row>
    <row r="27" spans="2:18" ht="8.25" customHeight="1" x14ac:dyDescent="0.25">
      <c r="R27" s="56"/>
    </row>
    <row r="28" spans="2:18" ht="26.5" thickBot="1" x14ac:dyDescent="0.3">
      <c r="C28" s="9"/>
      <c r="D28" s="48" t="s">
        <v>3</v>
      </c>
      <c r="E28" s="48" t="s">
        <v>2</v>
      </c>
      <c r="F28" s="49" t="s">
        <v>4</v>
      </c>
      <c r="G28" s="50" t="s">
        <v>54</v>
      </c>
      <c r="H28" s="52" t="s">
        <v>13</v>
      </c>
      <c r="I28" s="52" t="s">
        <v>148</v>
      </c>
      <c r="J28" s="52" t="s">
        <v>48</v>
      </c>
      <c r="N28" s="14"/>
      <c r="P28" s="95" t="str">
        <f>IF(SURNUMERAIRE_REQUEST_MINSTART="","",YEAR(SURNUMERAIRE_REQUEST_MINSTART))</f>
        <v/>
      </c>
      <c r="Q28" s="95" t="str">
        <f>IF(OR(SURNUMERAIRE_REQUEST_MINSTART="",SURNUMERAIRE_REQUEST_MAXEND=""),"",
 IF(YEAR(SURNUMERAIRE_REQUEST_MINSTART)=YEAR(SURNUMERAIRE_REQUEST_MAXEND),"",P28+1))</f>
        <v/>
      </c>
      <c r="R28" s="57"/>
    </row>
    <row r="29" spans="2:18" ht="13" x14ac:dyDescent="0.25">
      <c r="B29" s="63"/>
      <c r="C29" s="64" t="s">
        <v>8</v>
      </c>
      <c r="D29" s="72"/>
      <c r="E29" s="73"/>
      <c r="F29" s="78"/>
      <c r="G29" s="84"/>
      <c r="H29" s="98"/>
      <c r="I29" s="99"/>
      <c r="J29" s="76" t="str">
        <f>IF(OR($H29="",$I29=""),"",IF($H29&gt;$I29,"(erreur)",$I29-$H29+1))</f>
        <v/>
      </c>
      <c r="O29" s="80" t="str">
        <f>IF(D29="","",D29&amp; " " &amp; E29 &amp; IF(F29="",""," (" &amp; TEXT(F29,"jj.mm.aaaa") &amp; ")"))</f>
        <v/>
      </c>
      <c r="P29" s="93" t="str">
        <f>IF(OR($H29="",$I29=""),"",
 IF(YEAR($H29)&lt;&gt;YEAR(SURNUMERAIRE_REQUEST_MINSTART),0,
    MIN($I29+1,DATE(YEAR(SURNUMERAIRE_REQUEST_MINSTART)+1,1,1))-$H29))</f>
        <v/>
      </c>
      <c r="Q29" s="93" t="str">
        <f>IF(OR($H29="",$I29=""),"",
 IF(YEAR($H29)=YEAR($I29),0,
    $I29-MAX($H29,DATE(YEAR(SURNUMERAIRE_REQUEST_MINSTART),12,31))))</f>
        <v/>
      </c>
      <c r="R29" s="56" t="b">
        <f>OR(D29="",E29="",F29="",G29="",H29="",I29="")</f>
        <v>1</v>
      </c>
    </row>
    <row r="30" spans="2:18" ht="13" x14ac:dyDescent="0.25">
      <c r="B30" s="63"/>
      <c r="C30" s="64" t="s">
        <v>9</v>
      </c>
      <c r="D30" s="74"/>
      <c r="E30" s="75"/>
      <c r="F30" s="79"/>
      <c r="G30" s="84"/>
      <c r="H30" s="100"/>
      <c r="I30" s="101"/>
      <c r="J30" s="77" t="str">
        <f t="shared" ref="J30:J33" si="0">IF(OR($H30="",$I30=""),"",IF($H30&gt;$I30,"(erreur)",$I30-$H30+1))</f>
        <v/>
      </c>
      <c r="O30" s="81" t="str">
        <f>IF(D30="","",D30&amp; " " &amp; E30 &amp; IF(F30="",""," (" &amp; TEXT(F30,"jj.mm.aaaa") &amp; ")"))</f>
        <v/>
      </c>
      <c r="P30" s="93" t="str">
        <f>IF(OR($H30="",$I30=""),"",
 IF(YEAR($H30)&lt;&gt;YEAR(SURNUMERAIRE_REQUEST_MINSTART),0,
    MIN($I30+1,DATE(YEAR(SURNUMERAIRE_REQUEST_MINSTART)+1,1,1))-$H30))</f>
        <v/>
      </c>
      <c r="Q30" s="93" t="str">
        <f>IF(OR($H30="",$I30=""),"",
 IF(YEAR($H30)=YEAR($I30),0,
    $I30-MAX($H30,DATE(YEAR(SURNUMERAIRE_REQUEST_MINSTART),12,31))))</f>
        <v/>
      </c>
      <c r="R30" s="56" t="b">
        <f>IF(D30="",FALSE,OR(E30="",F30="",G30="",H30="",I30=""))</f>
        <v>0</v>
      </c>
    </row>
    <row r="31" spans="2:18" ht="13" x14ac:dyDescent="0.25">
      <c r="B31" s="63"/>
      <c r="C31" s="64" t="s">
        <v>10</v>
      </c>
      <c r="D31" s="74"/>
      <c r="E31" s="75"/>
      <c r="F31" s="79"/>
      <c r="G31" s="84"/>
      <c r="H31" s="100"/>
      <c r="I31" s="101"/>
      <c r="J31" s="77" t="str">
        <f t="shared" si="0"/>
        <v/>
      </c>
      <c r="O31" s="81" t="str">
        <f>IF(D31="","",D31&amp; " " &amp; E31 &amp; IF(F31="",""," (" &amp; TEXT(F31,"jj.mm.aaaa") &amp; ")"))</f>
        <v/>
      </c>
      <c r="P31" s="93" t="str">
        <f>IF(OR($H31="",$I31=""),"",
 IF(YEAR($H31)&lt;&gt;YEAR(SURNUMERAIRE_REQUEST_MINSTART),0,
    MIN($I31+1,DATE(YEAR(SURNUMERAIRE_REQUEST_MINSTART)+1,1,1))-$H31))</f>
        <v/>
      </c>
      <c r="Q31" s="93" t="str">
        <f>IF(OR($H31="",$I31=""),"",
 IF(YEAR($H31)=YEAR($I31),0,
    $I31-MAX($H31,DATE(YEAR(SURNUMERAIRE_REQUEST_MINSTART),12,31))))</f>
        <v/>
      </c>
      <c r="R31" s="56" t="b">
        <f t="shared" ref="R31:R33" si="1">IF(D31="",FALSE,OR(E31="",F31="",G31="",H31="",I31=""))</f>
        <v>0</v>
      </c>
    </row>
    <row r="32" spans="2:18" ht="13" x14ac:dyDescent="0.25">
      <c r="B32" s="63"/>
      <c r="C32" s="64" t="s">
        <v>11</v>
      </c>
      <c r="D32" s="74"/>
      <c r="E32" s="75"/>
      <c r="F32" s="79"/>
      <c r="G32" s="84"/>
      <c r="H32" s="100"/>
      <c r="I32" s="101"/>
      <c r="J32" s="77" t="str">
        <f t="shared" si="0"/>
        <v/>
      </c>
      <c r="O32" s="81" t="str">
        <f>IF(D32="","",D32&amp; " " &amp; E32 &amp; IF(F32="",""," (" &amp; TEXT(F32,"jj.mm.aaaa") &amp; ")"))</f>
        <v/>
      </c>
      <c r="P32" s="93" t="str">
        <f>IF(OR($H32="",$I32=""),"",
 IF(YEAR($H32)&lt;&gt;YEAR(SURNUMERAIRE_REQUEST_MINSTART),0,
    MIN($I32+1,DATE(YEAR(SURNUMERAIRE_REQUEST_MINSTART)+1,1,1))-$H32))</f>
        <v/>
      </c>
      <c r="Q32" s="93" t="str">
        <f>IF(OR($H32="",$I32=""),"",
 IF(YEAR($H32)=YEAR($I32),0,
    $I32-MAX($H32,DATE(YEAR(SURNUMERAIRE_REQUEST_MINSTART),12,31))))</f>
        <v/>
      </c>
      <c r="R32" s="56" t="b">
        <f t="shared" si="1"/>
        <v>0</v>
      </c>
    </row>
    <row r="33" spans="2:18" ht="13.5" thickBot="1" x14ac:dyDescent="0.3">
      <c r="B33" s="63"/>
      <c r="C33" s="64" t="s">
        <v>12</v>
      </c>
      <c r="D33" s="74"/>
      <c r="E33" s="75"/>
      <c r="F33" s="79"/>
      <c r="G33" s="84"/>
      <c r="H33" s="102"/>
      <c r="I33" s="103"/>
      <c r="J33" s="77" t="str">
        <f t="shared" si="0"/>
        <v/>
      </c>
      <c r="O33" s="82" t="str">
        <f>IF(D33="","",D33&amp; " " &amp; E33 &amp; IF(F33="",""," (" &amp; TEXT(F33,"jj.mm.aaaa") &amp; ")"))</f>
        <v/>
      </c>
      <c r="P33" s="93" t="str">
        <f>IF(OR($H33="",$I33=""),"",
 IF(YEAR($H33)&lt;&gt;YEAR(SURNUMERAIRE_REQUEST_MINSTART),0,
    MIN($I33+1,DATE(YEAR(SURNUMERAIRE_REQUEST_MINSTART)+1,1,1))-$H33))</f>
        <v/>
      </c>
      <c r="Q33" s="93" t="str">
        <f>IF(OR($H33="",$I33=""),"",
 IF(YEAR($H33)=YEAR($I33),0,
    $I33-MAX($H33,DATE(YEAR(SURNUMERAIRE_REQUEST_MINSTART),12,31))))</f>
        <v/>
      </c>
      <c r="R33" s="56" t="b">
        <f t="shared" si="1"/>
        <v>0</v>
      </c>
    </row>
    <row r="34" spans="2:18" ht="13.5" thickTop="1" x14ac:dyDescent="0.25">
      <c r="D34" s="15"/>
      <c r="I34" s="90" t="s">
        <v>139</v>
      </c>
      <c r="J34" s="71">
        <f>SUM(J29:J33)</f>
        <v>0</v>
      </c>
      <c r="O34" s="87" t="str">
        <f>O29 &amp; CHAR(13) &amp; CHAR(10)
&amp;O30 &amp; CHAR(13) &amp; CHAR(10)
&amp;O31 &amp; CHAR(13) &amp; CHAR(10)
&amp;O32 &amp; CHAR(13) &amp; CHAR(10)
&amp;O33 &amp; CHAR(13) &amp; CHAR(10)</f>
        <v xml:space="preserve">_x000D_
_x000D_
_x000D_
_x000D_
_x000D_
</v>
      </c>
      <c r="P34" s="94" t="str">
        <f>IF(SURNUMERAIRE_REQUEST_YEAR1_YEAR="","",SUM(P29:P33))</f>
        <v/>
      </c>
      <c r="Q34" s="94" t="str">
        <f>IF(SURNUMERAIRE_REQUEST_YEAR2_YEAR="","",SUM(Q29:Q33))</f>
        <v/>
      </c>
      <c r="R34" s="56"/>
    </row>
    <row r="35" spans="2:18" x14ac:dyDescent="0.25">
      <c r="D35" s="15"/>
      <c r="G35" s="89" t="str">
        <f>IF(AND(SURNUMERAIRE_REQUEST_MINSTART&lt;&gt;"",SURNUMERAIRE_REQUEST_MAXEND&lt;&gt;""),"Période:","")</f>
        <v/>
      </c>
      <c r="H35" s="91" t="str">
        <f>IF(MIN(H29:H33)=0,"",MIN(H29:H33))</f>
        <v/>
      </c>
      <c r="I35" s="92" t="str">
        <f>IF(MAX(I29:I33)=0,"",MAX(I29:I33))</f>
        <v/>
      </c>
      <c r="R35" s="56"/>
    </row>
    <row r="36" spans="2:18" ht="7.5" customHeight="1" x14ac:dyDescent="0.25">
      <c r="D36" s="15"/>
      <c r="R36" s="56"/>
    </row>
    <row r="37" spans="2:18" ht="16.5" customHeight="1" x14ac:dyDescent="0.35">
      <c r="C37" s="40" t="s">
        <v>44</v>
      </c>
      <c r="R37" s="56"/>
    </row>
    <row r="38" spans="2:18" x14ac:dyDescent="0.25">
      <c r="R38" s="56"/>
    </row>
    <row r="39" spans="2:18" ht="6.75" customHeight="1" x14ac:dyDescent="0.25">
      <c r="R39" s="56"/>
    </row>
    <row r="40" spans="2:18" ht="29.25" customHeight="1" thickBot="1" x14ac:dyDescent="0.3">
      <c r="D40" s="51" t="s">
        <v>3</v>
      </c>
      <c r="E40" s="51" t="s">
        <v>2</v>
      </c>
      <c r="F40" s="49" t="s">
        <v>4</v>
      </c>
      <c r="G40" s="52" t="s">
        <v>13</v>
      </c>
      <c r="H40" s="52" t="s">
        <v>26</v>
      </c>
      <c r="R40" s="56"/>
    </row>
    <row r="41" spans="2:18" ht="13" x14ac:dyDescent="0.25">
      <c r="C41" s="18" t="s">
        <v>8</v>
      </c>
      <c r="D41" s="72"/>
      <c r="E41" s="73"/>
      <c r="F41" s="78"/>
      <c r="G41" s="78"/>
      <c r="H41" s="85"/>
      <c r="O41" s="80" t="str">
        <f t="shared" ref="O41:O52" si="2">IF(D41="","",D41&amp; " " &amp; E41 &amp; IF(F41="",""," (" &amp; TEXT(F41,"jj.mm.aaaa") &amp; ")"))</f>
        <v/>
      </c>
      <c r="R41" s="56" t="b">
        <f>OR(D41="",E41="",F41="",G41="",H41="")</f>
        <v>1</v>
      </c>
    </row>
    <row r="42" spans="2:18" ht="13" x14ac:dyDescent="0.25">
      <c r="C42" s="18" t="s">
        <v>9</v>
      </c>
      <c r="D42" s="74"/>
      <c r="E42" s="75"/>
      <c r="F42" s="79"/>
      <c r="G42" s="79"/>
      <c r="H42" s="86"/>
      <c r="O42" s="80" t="str">
        <f t="shared" si="2"/>
        <v/>
      </c>
      <c r="R42" s="56" t="b">
        <f t="shared" ref="R42:R52" si="3">IF(D42="",FALSE,OR(E42="",F42="",G42="",H42=""))</f>
        <v>0</v>
      </c>
    </row>
    <row r="43" spans="2:18" ht="13" x14ac:dyDescent="0.25">
      <c r="C43" s="18" t="s">
        <v>10</v>
      </c>
      <c r="D43" s="74"/>
      <c r="E43" s="75"/>
      <c r="F43" s="79"/>
      <c r="G43" s="79"/>
      <c r="H43" s="86"/>
      <c r="O43" s="80" t="str">
        <f t="shared" si="2"/>
        <v/>
      </c>
      <c r="R43" s="56" t="b">
        <f t="shared" si="3"/>
        <v>0</v>
      </c>
    </row>
    <row r="44" spans="2:18" ht="13" x14ac:dyDescent="0.25">
      <c r="C44" s="18" t="s">
        <v>11</v>
      </c>
      <c r="D44" s="74"/>
      <c r="E44" s="75"/>
      <c r="F44" s="79"/>
      <c r="G44" s="79"/>
      <c r="H44" s="86"/>
      <c r="O44" s="80" t="str">
        <f t="shared" si="2"/>
        <v/>
      </c>
      <c r="R44" s="56" t="b">
        <f t="shared" si="3"/>
        <v>0</v>
      </c>
    </row>
    <row r="45" spans="2:18" ht="13" x14ac:dyDescent="0.25">
      <c r="C45" s="18" t="s">
        <v>12</v>
      </c>
      <c r="D45" s="74"/>
      <c r="E45" s="75"/>
      <c r="F45" s="79"/>
      <c r="G45" s="79"/>
      <c r="H45" s="86"/>
      <c r="O45" s="80" t="str">
        <f t="shared" si="2"/>
        <v/>
      </c>
      <c r="R45" s="56" t="b">
        <f t="shared" si="3"/>
        <v>0</v>
      </c>
    </row>
    <row r="46" spans="2:18" ht="13" x14ac:dyDescent="0.25">
      <c r="C46" s="18" t="s">
        <v>14</v>
      </c>
      <c r="D46" s="74"/>
      <c r="E46" s="75"/>
      <c r="F46" s="79"/>
      <c r="G46" s="79"/>
      <c r="H46" s="86"/>
      <c r="O46" s="80" t="str">
        <f t="shared" si="2"/>
        <v/>
      </c>
      <c r="R46" s="56" t="b">
        <f t="shared" si="3"/>
        <v>0</v>
      </c>
    </row>
    <row r="47" spans="2:18" ht="13" x14ac:dyDescent="0.25">
      <c r="C47" s="18" t="s">
        <v>15</v>
      </c>
      <c r="D47" s="74"/>
      <c r="E47" s="75"/>
      <c r="F47" s="79"/>
      <c r="G47" s="79"/>
      <c r="H47" s="86"/>
      <c r="O47" s="80" t="str">
        <f t="shared" si="2"/>
        <v/>
      </c>
      <c r="R47" s="56" t="b">
        <f t="shared" si="3"/>
        <v>0</v>
      </c>
    </row>
    <row r="48" spans="2:18" ht="13" x14ac:dyDescent="0.25">
      <c r="C48" s="18" t="s">
        <v>16</v>
      </c>
      <c r="D48" s="74"/>
      <c r="E48" s="75"/>
      <c r="F48" s="79"/>
      <c r="G48" s="79"/>
      <c r="H48" s="86"/>
      <c r="O48" s="80" t="str">
        <f t="shared" si="2"/>
        <v/>
      </c>
      <c r="R48" s="56" t="b">
        <f t="shared" si="3"/>
        <v>0</v>
      </c>
    </row>
    <row r="49" spans="3:18" ht="13" x14ac:dyDescent="0.25">
      <c r="C49" s="18" t="s">
        <v>17</v>
      </c>
      <c r="D49" s="74"/>
      <c r="E49" s="75"/>
      <c r="F49" s="79"/>
      <c r="G49" s="79"/>
      <c r="H49" s="86"/>
      <c r="O49" s="80" t="str">
        <f t="shared" si="2"/>
        <v/>
      </c>
      <c r="R49" s="56" t="b">
        <f t="shared" si="3"/>
        <v>0</v>
      </c>
    </row>
    <row r="50" spans="3:18" ht="12.75" customHeight="1" x14ac:dyDescent="0.25">
      <c r="C50" s="18" t="s">
        <v>18</v>
      </c>
      <c r="D50" s="74"/>
      <c r="E50" s="75"/>
      <c r="F50" s="79"/>
      <c r="G50" s="79"/>
      <c r="H50" s="86"/>
      <c r="O50" s="80" t="str">
        <f t="shared" si="2"/>
        <v/>
      </c>
      <c r="R50" s="56" t="b">
        <f t="shared" si="3"/>
        <v>0</v>
      </c>
    </row>
    <row r="51" spans="3:18" ht="12.75" customHeight="1" x14ac:dyDescent="0.25">
      <c r="C51" s="18" t="s">
        <v>19</v>
      </c>
      <c r="D51" s="74"/>
      <c r="E51" s="75"/>
      <c r="F51" s="79"/>
      <c r="G51" s="79"/>
      <c r="H51" s="86"/>
      <c r="O51" s="80" t="str">
        <f t="shared" si="2"/>
        <v/>
      </c>
      <c r="R51" s="56" t="b">
        <f t="shared" si="3"/>
        <v>0</v>
      </c>
    </row>
    <row r="52" spans="3:18" ht="12.75" customHeight="1" thickBot="1" x14ac:dyDescent="0.3">
      <c r="C52" s="18" t="s">
        <v>20</v>
      </c>
      <c r="D52" s="74"/>
      <c r="E52" s="75"/>
      <c r="F52" s="79"/>
      <c r="G52" s="79"/>
      <c r="H52" s="86"/>
      <c r="O52" s="80" t="str">
        <f t="shared" si="2"/>
        <v/>
      </c>
      <c r="R52" s="56" t="b">
        <f t="shared" si="3"/>
        <v>0</v>
      </c>
    </row>
    <row r="53" spans="3:18" ht="13" thickTop="1" x14ac:dyDescent="0.25">
      <c r="O53" s="87" t="str">
        <f>O41 &amp; CHAR(13) &amp; CHAR(10)
&amp;O42 &amp; CHAR(13) &amp; CHAR(10)
&amp;O43 &amp; CHAR(13) &amp; CHAR(10)
&amp;O44 &amp; CHAR(13) &amp; CHAR(10)
&amp;O45 &amp; CHAR(13) &amp; CHAR(10)
&amp;O46 &amp; CHAR(13) &amp; CHAR(10)
&amp;O47 &amp; CHAR(13) &amp; CHAR(10)
&amp;O48 &amp; CHAR(13) &amp; CHAR(10)
&amp;O49 &amp; CHAR(13) &amp; CHAR(10)
&amp;O50 &amp; CHAR(13) &amp; CHAR(10)
&amp;O51 &amp; CHAR(13) &amp; CHAR(10)
&amp;O52 &amp; CHAR(13) &amp; CHAR(10)</f>
        <v xml:space="preserve">_x000D_
_x000D_
_x000D_
_x000D_
_x000D_
_x000D_
_x000D_
_x000D_
_x000D_
_x000D_
_x000D_
_x000D_
</v>
      </c>
      <c r="R53" s="56"/>
    </row>
    <row r="54" spans="3:18" x14ac:dyDescent="0.25">
      <c r="R54" s="56"/>
    </row>
    <row r="55" spans="3:18" ht="16.5" customHeight="1" x14ac:dyDescent="0.35">
      <c r="C55" s="40" t="s">
        <v>137</v>
      </c>
      <c r="R55" s="56"/>
    </row>
    <row r="56" spans="3:18" ht="7.5" customHeight="1" thickBot="1" x14ac:dyDescent="0.4">
      <c r="C56" s="40"/>
      <c r="R56" s="56"/>
    </row>
    <row r="57" spans="3:18" ht="13.5" thickTop="1" thickBot="1" x14ac:dyDescent="0.3">
      <c r="D57" s="131"/>
      <c r="E57" s="131"/>
      <c r="F57" s="131"/>
      <c r="G57" s="131"/>
      <c r="H57" s="131"/>
      <c r="I57" s="131"/>
      <c r="R57" s="56" t="b">
        <f>(SURNUMERAIRE_REQUEST_COMMENT="")</f>
        <v>1</v>
      </c>
    </row>
    <row r="58" spans="3:18" ht="13.5" thickTop="1" thickBot="1" x14ac:dyDescent="0.3">
      <c r="D58" s="131"/>
      <c r="E58" s="131"/>
      <c r="F58" s="131"/>
      <c r="G58" s="131"/>
      <c r="H58" s="131"/>
      <c r="I58" s="131"/>
      <c r="R58" s="56"/>
    </row>
    <row r="59" spans="3:18" ht="13.5" thickTop="1" thickBot="1" x14ac:dyDescent="0.3">
      <c r="D59" s="131"/>
      <c r="E59" s="131"/>
      <c r="F59" s="131"/>
      <c r="G59" s="131"/>
      <c r="H59" s="131"/>
      <c r="I59" s="131"/>
      <c r="R59" s="56"/>
    </row>
    <row r="60" spans="3:18" ht="13" thickTop="1" x14ac:dyDescent="0.25">
      <c r="D60" s="131"/>
      <c r="E60" s="131"/>
      <c r="F60" s="131"/>
      <c r="G60" s="131"/>
      <c r="H60" s="131"/>
      <c r="I60" s="131"/>
      <c r="R60" s="56"/>
    </row>
    <row r="61" spans="3:18" x14ac:dyDescent="0.25">
      <c r="D61" s="132"/>
      <c r="E61" s="132"/>
      <c r="F61" s="132"/>
      <c r="G61" s="132"/>
      <c r="H61" s="132"/>
      <c r="I61" s="132"/>
      <c r="R61" s="56"/>
    </row>
    <row r="62" spans="3:18" x14ac:dyDescent="0.25">
      <c r="D62" s="132"/>
      <c r="E62" s="132"/>
      <c r="F62" s="132"/>
      <c r="G62" s="132"/>
      <c r="H62" s="132"/>
      <c r="I62" s="132"/>
      <c r="R62" s="56"/>
    </row>
    <row r="63" spans="3:18" x14ac:dyDescent="0.25">
      <c r="R63" s="56"/>
    </row>
    <row r="64" spans="3:18" x14ac:dyDescent="0.25">
      <c r="R64" s="56"/>
    </row>
    <row r="65" spans="3:18" ht="16.5" customHeight="1" x14ac:dyDescent="0.25">
      <c r="C65" s="41" t="s">
        <v>43</v>
      </c>
      <c r="R65" s="56"/>
    </row>
    <row r="66" spans="3:18" ht="7.5" customHeight="1" x14ac:dyDescent="0.25">
      <c r="N66"/>
      <c r="O66"/>
      <c r="P66"/>
      <c r="Q66"/>
      <c r="R66" s="56"/>
    </row>
    <row r="67" spans="3:18" ht="13.5" customHeight="1" x14ac:dyDescent="0.25">
      <c r="D67" s="2" t="s">
        <v>6</v>
      </c>
      <c r="F67" s="115" t="s">
        <v>49</v>
      </c>
      <c r="G67" s="116"/>
      <c r="H67" s="116"/>
      <c r="I67" s="117"/>
      <c r="K67" s="42"/>
      <c r="M67" s="42"/>
      <c r="N67"/>
      <c r="O67"/>
      <c r="P67"/>
      <c r="Q67"/>
      <c r="R67" s="56"/>
    </row>
    <row r="68" spans="3:18" ht="14.25" customHeight="1" x14ac:dyDescent="0.25">
      <c r="D68" s="104"/>
      <c r="F68" s="118"/>
      <c r="G68" s="119"/>
      <c r="H68" s="119"/>
      <c r="I68" s="120"/>
      <c r="J68" s="42"/>
      <c r="K68" s="42"/>
      <c r="M68" s="42"/>
      <c r="N68"/>
      <c r="O68"/>
      <c r="P68"/>
      <c r="Q68"/>
      <c r="R68" s="56" t="b">
        <f>(SURNUMERAIRE_REQUEST_SIGNATUREDATE="")</f>
        <v>1</v>
      </c>
    </row>
    <row r="69" spans="3:18" ht="13" x14ac:dyDescent="0.25">
      <c r="F69" s="118"/>
      <c r="G69" s="119"/>
      <c r="H69" s="119"/>
      <c r="I69" s="120"/>
      <c r="J69" s="42"/>
      <c r="K69" s="42"/>
      <c r="M69" s="42"/>
      <c r="R69" s="56"/>
    </row>
    <row r="70" spans="3:18" ht="13" x14ac:dyDescent="0.25">
      <c r="F70" s="121"/>
      <c r="G70" s="122"/>
      <c r="H70" s="122"/>
      <c r="I70" s="123"/>
      <c r="J70" s="42"/>
      <c r="K70" s="42"/>
      <c r="M70" s="42"/>
      <c r="R70" s="56"/>
    </row>
    <row r="71" spans="3:18" x14ac:dyDescent="0.25">
      <c r="R71" s="56"/>
    </row>
    <row r="72" spans="3:18" x14ac:dyDescent="0.25">
      <c r="J72" s="97"/>
      <c r="R72" s="56"/>
    </row>
    <row r="73" spans="3:18" x14ac:dyDescent="0.25">
      <c r="R73" s="56"/>
    </row>
    <row r="74" spans="3:18" x14ac:dyDescent="0.25">
      <c r="D74" s="105" t="s">
        <v>55</v>
      </c>
      <c r="E74" s="106"/>
      <c r="F74" s="106"/>
      <c r="G74" s="106"/>
      <c r="H74" s="106"/>
      <c r="I74" s="106"/>
      <c r="J74" s="107"/>
    </row>
    <row r="75" spans="3:18" x14ac:dyDescent="0.25">
      <c r="D75" s="108"/>
      <c r="E75" s="109"/>
      <c r="F75" s="109"/>
      <c r="G75" s="109"/>
      <c r="H75" s="109"/>
      <c r="I75" s="109"/>
      <c r="J75" s="110"/>
    </row>
    <row r="76" spans="3:18" x14ac:dyDescent="0.25">
      <c r="D76" s="111"/>
      <c r="E76" s="112"/>
      <c r="F76" s="112"/>
      <c r="G76" s="112"/>
      <c r="H76" s="112"/>
      <c r="I76" s="112"/>
      <c r="J76" s="113"/>
    </row>
  </sheetData>
  <sheetProtection algorithmName="SHA-512" hashValue="cyCeVpyVCsnrTT5WqtzN8pYMf8/+lMq2u66H6/zLzi0F88kb9LRyA6Bb1KLySbN0DhPhb4WtqrqqfArrlN9Opw==" saltValue="LdjAY8w/ICMzhtUrjfn0fQ==" spinCount="100000" sheet="1" objects="1" scenarios="1" formatRows="0" selectLockedCells="1"/>
  <customSheetViews>
    <customSheetView guid="{862C4A67-E2CD-4909-A3B1-6092165D0CCA}" showPageBreaks="1" showGridLines="0" fitToPage="1" hiddenRows="1" showRuler="0" topLeftCell="A25">
      <selection activeCell="E57" activeCellId="24" sqref="A4:XFD14 B15 C15 B16 C17 C16 B17 D17 C19 B19 B20 C20 B23 C25 D25 E25 G25 A26:B30 A36:B47 A33:XFD35 A50:XFD50 A55:XFD55 C57 E56 E57:I58"/>
      <pageMargins left="0.70866141732283472" right="0.70866141732283472" top="0.55118110236220474" bottom="0.74803149606299213" header="0.31496062992125984" footer="0.31496062992125984"/>
      <pageSetup paperSize="9" orientation="portrait" r:id="rId1"/>
    </customSheetView>
  </customSheetViews>
  <mergeCells count="12">
    <mergeCell ref="D74:J76"/>
    <mergeCell ref="E6:J6"/>
    <mergeCell ref="F67:I70"/>
    <mergeCell ref="B8:K8"/>
    <mergeCell ref="D13:I13"/>
    <mergeCell ref="D10:I10"/>
    <mergeCell ref="D11:I11"/>
    <mergeCell ref="E22:F22"/>
    <mergeCell ref="E21:F21"/>
    <mergeCell ref="E18:F18"/>
    <mergeCell ref="E19:F19"/>
    <mergeCell ref="D57:I62"/>
  </mergeCells>
  <conditionalFormatting sqref="H41:H52">
    <cfRule type="expression" dxfId="3" priority="1">
      <formula>AND(self&lt;&gt;"",self&lt;SURNUMERAIRE_REQUEST_MAXEND)</formula>
    </cfRule>
    <cfRule type="expression" dxfId="2" priority="5">
      <formula>AND($G41&lt;&gt;"",$H41&lt;&gt;"",$G41&gt;$H41)</formula>
    </cfRule>
  </conditionalFormatting>
  <conditionalFormatting sqref="I29:I33">
    <cfRule type="expression" dxfId="1" priority="3">
      <formula>AND($H29&lt;&gt;"",$I29&lt;&gt;"",$H29&gt;$I29)</formula>
    </cfRule>
  </conditionalFormatting>
  <conditionalFormatting sqref="L16:L73">
    <cfRule type="expression" dxfId="0" priority="4">
      <formula>($R16=TRUE)</formula>
    </cfRule>
  </conditionalFormatting>
  <dataValidations count="11">
    <dataValidation type="date" allowBlank="1" showErrorMessage="1" errorTitle="Date non valide" error="La date doit se situer entre aujourd'hui moins un an et plus deux ans" sqref="G17:G19" xr:uid="{00000000-0002-0000-0000-000000000000}">
      <formula1>TODAY()-365</formula1>
      <formula2>TODAY()+730</formula2>
    </dataValidation>
    <dataValidation type="list" allowBlank="1" showInputMessage="1" showErrorMessage="1" sqref="E21" xr:uid="{00000000-0002-0000-0000-000004000000}">
      <formula1>ListInstitutions</formula1>
    </dataValidation>
    <dataValidation allowBlank="1" showErrorMessage="1" errorTitle="Date hors bornes" error="La date doit être entre la date de naissance et celle de la demande" sqref="G29:G33" xr:uid="{16AC6715-F4DF-4B39-BF92-873225607736}"/>
    <dataValidation type="whole" allowBlank="1" showInputMessage="1" showErrorMessage="1" errorTitle="Nombre de places" error="Indiquer le nombre de places officiellement autorisées" sqref="E23" xr:uid="{094963B3-6DEF-4A56-A216-26A1A7F8F56D}">
      <formula1>1</formula1>
      <formula2>100</formula2>
    </dataValidation>
    <dataValidation type="date" operator="greaterThan" allowBlank="1" showInputMessage="1" showErrorMessage="1" errorTitle="Date" error="La date de sortie doit être après la date d'entrée" sqref="H41:H52" xr:uid="{2725B0AD-608B-4DAD-9651-953DAF08AE71}">
      <formula1>G41</formula1>
    </dataValidation>
    <dataValidation type="date" operator="greaterThan" allowBlank="1" showInputMessage="1" showErrorMessage="1" errorTitle="Date" error="La date de sortie doit être après la date d'entrée" sqref="I29:I33" xr:uid="{B7AAC75A-FA03-4E0F-8A2B-165A1454845F}">
      <formula1>colEntryDate</formula1>
    </dataValidation>
    <dataValidation type="date" operator="greaterThanOrEqual" allowBlank="1" showInputMessage="1" showErrorMessage="1" errorTitle="Date" error="La date d'entrée postérieure ou égale à la date de la demande" sqref="H29:H33" xr:uid="{1709431B-FB0B-4524-B2ED-AD08F79ECF4D}">
      <formula1>SURNUMERAIRE_REQUEST_DATE</formula1>
    </dataValidation>
    <dataValidation type="date" operator="greaterThan" allowBlank="1" showInputMessage="1" showErrorMessage="1" errorTitle="Date" error="La date de naissance doit être après le 01.01.2000" sqref="F41:F52 F29:F33" xr:uid="{E79B8FCE-5D25-4D4A-A66F-49A5D7192546}">
      <formula1>36526</formula1>
    </dataValidation>
    <dataValidation type="date" allowBlank="1" showErrorMessage="1" errorTitle="Date non valide" error="La date doit se situer entre aujourd'hui et dans un an" sqref="E17" xr:uid="{AE2E5610-F5FF-4D6C-A5B7-8E3EDB240373}">
      <formula1>TODAY()</formula1>
      <formula2>TODAY()+365</formula2>
    </dataValidation>
    <dataValidation type="date" operator="greaterThanOrEqual" allowBlank="1" showInputMessage="1" showErrorMessage="1" errorTitle="Date" error="La date d'entrée doit être après ou égale à la date de naissance" sqref="G41:G52" xr:uid="{E1F94A69-B1AC-4CFA-9461-D53A44006C5D}">
      <formula1>F41</formula1>
    </dataValidation>
    <dataValidation type="date" operator="greaterThanOrEqual" allowBlank="1" showErrorMessage="1" errorTitle="Date" error="La date doit être postérieure à aujourd'hui moins 30 jours" sqref="D68" xr:uid="{5E5F6BCA-EC1C-4C02-97CA-405EEC88A1F5}">
      <formula1>TODAY()-30</formula1>
    </dataValidation>
  </dataValidations>
  <pageMargins left="0.70866141732283472" right="0.70866141732283472" top="0.55118110236220474" bottom="0.74803149606299213" header="0.31496062992125984" footer="0.31496062992125984"/>
  <pageSetup paperSize="9" scale="70" fitToHeight="0" orientation="portrait" r:id="rId2"/>
  <headerFooter>
    <oddFooter>&amp;L&amp;"Arial,Gras"Demande d'accueil surnuméraire&amp;"Arial,Normal"
&amp;8&amp;D &amp;T&amp;RPage &amp;P/&amp;N</oddFooter>
  </headerFooter>
  <ignoredErrors>
    <ignoredError sqref="C29:C33 C41:C52" numberStoredAsText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PrivateSettings">
    <tabColor rgb="FFFF0000"/>
    <outlinePr summaryBelow="0" summaryRight="0"/>
    <pageSetUpPr fitToPage="1"/>
  </sheetPr>
  <dimension ref="A1:D118"/>
  <sheetViews>
    <sheetView zoomScaleNormal="100" workbookViewId="0">
      <pane ySplit="2" topLeftCell="A3" activePane="bottomLeft" state="frozen"/>
      <selection pane="bottomLeft" activeCell="B17" sqref="B17"/>
    </sheetView>
  </sheetViews>
  <sheetFormatPr baseColWidth="10" defaultColWidth="11.453125" defaultRowHeight="12.5" x14ac:dyDescent="0.25"/>
  <cols>
    <col min="1" max="1" width="34.26953125" style="1" customWidth="1"/>
    <col min="2" max="2" width="17.1796875" style="1" customWidth="1"/>
    <col min="3" max="16384" width="11.453125" style="1"/>
  </cols>
  <sheetData>
    <row r="1" spans="1:2" ht="20" x14ac:dyDescent="0.25">
      <c r="A1" s="12" t="s">
        <v>30</v>
      </c>
    </row>
    <row r="2" spans="1:2" s="5" customFormat="1" ht="15.5" x14ac:dyDescent="0.25">
      <c r="A2" s="5" t="s">
        <v>31</v>
      </c>
    </row>
    <row r="4" spans="1:2" x14ac:dyDescent="0.25">
      <c r="A4"/>
    </row>
    <row r="5" spans="1:2" ht="15.5" x14ac:dyDescent="0.25">
      <c r="A5" s="25" t="s">
        <v>32</v>
      </c>
      <c r="B5" s="26" t="s">
        <v>33</v>
      </c>
    </row>
    <row r="6" spans="1:2" x14ac:dyDescent="0.25">
      <c r="A6" s="27" t="s">
        <v>34</v>
      </c>
      <c r="B6" s="28">
        <v>20240806</v>
      </c>
    </row>
    <row r="7" spans="1:2" x14ac:dyDescent="0.25">
      <c r="A7" s="29" t="s">
        <v>35</v>
      </c>
      <c r="B7" s="30">
        <v>45862.929027777776</v>
      </c>
    </row>
    <row r="8" spans="1:2" x14ac:dyDescent="0.25">
      <c r="A8" s="27" t="s">
        <v>36</v>
      </c>
      <c r="B8" s="31" t="s">
        <v>37</v>
      </c>
    </row>
    <row r="9" spans="1:2" x14ac:dyDescent="0.25">
      <c r="A9" s="32" t="s">
        <v>38</v>
      </c>
      <c r="B9" s="31" t="s">
        <v>47</v>
      </c>
    </row>
    <row r="10" spans="1:2" x14ac:dyDescent="0.25">
      <c r="A10" s="33" t="s">
        <v>39</v>
      </c>
      <c r="B10" s="31" t="s">
        <v>41</v>
      </c>
    </row>
    <row r="11" spans="1:2" ht="22.5" x14ac:dyDescent="0.25">
      <c r="A11" s="34" t="s">
        <v>50</v>
      </c>
      <c r="B11" s="69">
        <v>18</v>
      </c>
    </row>
    <row r="12" spans="1:2" x14ac:dyDescent="0.25">
      <c r="B12" s="70"/>
    </row>
    <row r="13" spans="1:2" x14ac:dyDescent="0.25">
      <c r="A13" s="34"/>
      <c r="B13" s="70"/>
    </row>
    <row r="14" spans="1:2" x14ac:dyDescent="0.25">
      <c r="A14" s="35"/>
      <c r="B14" s="36"/>
    </row>
    <row r="17" spans="1:2" ht="15.5" x14ac:dyDescent="0.25">
      <c r="A17" s="37" t="s">
        <v>40</v>
      </c>
      <c r="B17" s="83" t="s">
        <v>138</v>
      </c>
    </row>
    <row r="18" spans="1:2" x14ac:dyDescent="0.25">
      <c r="A18" s="39" t="s">
        <v>5</v>
      </c>
    </row>
    <row r="19" spans="1:2" x14ac:dyDescent="0.25">
      <c r="A19" s="2" t="s">
        <v>67</v>
      </c>
    </row>
    <row r="20" spans="1:2" x14ac:dyDescent="0.25">
      <c r="A20" s="2" t="s">
        <v>68</v>
      </c>
    </row>
    <row r="21" spans="1:2" x14ac:dyDescent="0.25">
      <c r="A21" s="2" t="s">
        <v>69</v>
      </c>
    </row>
    <row r="22" spans="1:2" x14ac:dyDescent="0.25">
      <c r="A22" s="2" t="s">
        <v>70</v>
      </c>
    </row>
    <row r="23" spans="1:2" x14ac:dyDescent="0.25">
      <c r="A23" s="2" t="s">
        <v>71</v>
      </c>
    </row>
    <row r="24" spans="1:2" x14ac:dyDescent="0.25">
      <c r="A24" s="2" t="s">
        <v>72</v>
      </c>
    </row>
    <row r="25" spans="1:2" x14ac:dyDescent="0.25">
      <c r="A25" s="2" t="s">
        <v>73</v>
      </c>
    </row>
    <row r="26" spans="1:2" x14ac:dyDescent="0.25">
      <c r="A26" s="2" t="s">
        <v>74</v>
      </c>
    </row>
    <row r="27" spans="1:2" x14ac:dyDescent="0.25">
      <c r="A27" s="2" t="s">
        <v>75</v>
      </c>
    </row>
    <row r="28" spans="1:2" x14ac:dyDescent="0.25">
      <c r="A28" s="2" t="s">
        <v>76</v>
      </c>
    </row>
    <row r="29" spans="1:2" x14ac:dyDescent="0.25">
      <c r="A29" s="2" t="s">
        <v>77</v>
      </c>
    </row>
    <row r="30" spans="1:2" x14ac:dyDescent="0.25">
      <c r="A30" s="2" t="s">
        <v>62</v>
      </c>
    </row>
    <row r="31" spans="1:2" x14ac:dyDescent="0.25">
      <c r="A31" s="2" t="s">
        <v>140</v>
      </c>
    </row>
    <row r="32" spans="1:2" x14ac:dyDescent="0.25">
      <c r="A32" s="2" t="s">
        <v>78</v>
      </c>
    </row>
    <row r="33" spans="1:4" x14ac:dyDescent="0.25">
      <c r="A33" s="2" t="s">
        <v>79</v>
      </c>
    </row>
    <row r="34" spans="1:4" x14ac:dyDescent="0.25">
      <c r="A34" s="2" t="s">
        <v>80</v>
      </c>
    </row>
    <row r="35" spans="1:4" x14ac:dyDescent="0.25">
      <c r="A35" s="38"/>
    </row>
    <row r="39" spans="1:4" ht="15.5" x14ac:dyDescent="0.25">
      <c r="A39" s="37" t="s">
        <v>61</v>
      </c>
      <c r="B39" s="37"/>
      <c r="C39" s="37"/>
      <c r="D39" s="83" t="s">
        <v>138</v>
      </c>
    </row>
    <row r="40" spans="1:4" ht="20" x14ac:dyDescent="0.25">
      <c r="A40" s="88" t="s">
        <v>52</v>
      </c>
      <c r="B40" s="88" t="s">
        <v>53</v>
      </c>
      <c r="C40" s="88" t="s">
        <v>51</v>
      </c>
    </row>
    <row r="41" spans="1:4" x14ac:dyDescent="0.25">
      <c r="A41" s="39" t="s">
        <v>5</v>
      </c>
    </row>
    <row r="42" spans="1:4" x14ac:dyDescent="0.25">
      <c r="A42" s="2" t="s">
        <v>141</v>
      </c>
      <c r="B42" s="1" t="s">
        <v>67</v>
      </c>
      <c r="C42" s="63"/>
    </row>
    <row r="43" spans="1:4" x14ac:dyDescent="0.25">
      <c r="A43" s="2" t="s">
        <v>81</v>
      </c>
      <c r="B43" s="1" t="s">
        <v>78</v>
      </c>
      <c r="C43" s="63"/>
    </row>
    <row r="44" spans="1:4" x14ac:dyDescent="0.25">
      <c r="A44" s="2" t="s">
        <v>68</v>
      </c>
      <c r="B44" s="1" t="s">
        <v>68</v>
      </c>
      <c r="C44" s="63"/>
    </row>
    <row r="45" spans="1:4" x14ac:dyDescent="0.25">
      <c r="A45" s="2" t="s">
        <v>142</v>
      </c>
      <c r="B45" s="1" t="s">
        <v>71</v>
      </c>
      <c r="C45" s="63"/>
    </row>
    <row r="46" spans="1:4" x14ac:dyDescent="0.25">
      <c r="A46" s="2" t="s">
        <v>63</v>
      </c>
      <c r="B46" s="1" t="s">
        <v>140</v>
      </c>
      <c r="C46" s="63"/>
    </row>
    <row r="47" spans="1:4" x14ac:dyDescent="0.25">
      <c r="A47" s="2" t="s">
        <v>64</v>
      </c>
      <c r="B47" s="1" t="s">
        <v>62</v>
      </c>
      <c r="C47" s="63"/>
    </row>
    <row r="48" spans="1:4" x14ac:dyDescent="0.25">
      <c r="A48" s="2" t="s">
        <v>82</v>
      </c>
      <c r="B48" s="1" t="s">
        <v>140</v>
      </c>
      <c r="C48" s="63"/>
    </row>
    <row r="49" spans="1:3" x14ac:dyDescent="0.25">
      <c r="A49" s="2" t="s">
        <v>83</v>
      </c>
      <c r="B49" s="1" t="s">
        <v>62</v>
      </c>
      <c r="C49" s="63"/>
    </row>
    <row r="50" spans="1:3" x14ac:dyDescent="0.25">
      <c r="A50" s="2" t="s">
        <v>84</v>
      </c>
      <c r="B50" s="1" t="s">
        <v>75</v>
      </c>
      <c r="C50" s="63"/>
    </row>
    <row r="51" spans="1:3" x14ac:dyDescent="0.25">
      <c r="A51" s="2" t="s">
        <v>85</v>
      </c>
      <c r="B51" s="1" t="s">
        <v>62</v>
      </c>
      <c r="C51" s="63"/>
    </row>
    <row r="52" spans="1:3" x14ac:dyDescent="0.25">
      <c r="A52" s="2" t="s">
        <v>86</v>
      </c>
      <c r="B52" s="1" t="s">
        <v>67</v>
      </c>
      <c r="C52" s="63"/>
    </row>
    <row r="53" spans="1:3" x14ac:dyDescent="0.25">
      <c r="A53" s="2" t="s">
        <v>87</v>
      </c>
      <c r="B53" s="1" t="s">
        <v>140</v>
      </c>
      <c r="C53" s="63"/>
    </row>
    <row r="54" spans="1:3" x14ac:dyDescent="0.25">
      <c r="A54" s="2" t="s">
        <v>88</v>
      </c>
      <c r="B54" s="1" t="s">
        <v>62</v>
      </c>
      <c r="C54" s="63"/>
    </row>
    <row r="55" spans="1:3" x14ac:dyDescent="0.25">
      <c r="A55" s="2" t="s">
        <v>89</v>
      </c>
      <c r="B55" s="1" t="s">
        <v>62</v>
      </c>
      <c r="C55" s="63"/>
    </row>
    <row r="56" spans="1:3" x14ac:dyDescent="0.25">
      <c r="A56" s="2" t="s">
        <v>90</v>
      </c>
      <c r="B56" s="1" t="s">
        <v>71</v>
      </c>
      <c r="C56" s="63"/>
    </row>
    <row r="57" spans="1:3" x14ac:dyDescent="0.25">
      <c r="A57" s="2" t="s">
        <v>91</v>
      </c>
      <c r="B57" s="1" t="s">
        <v>71</v>
      </c>
      <c r="C57" s="63"/>
    </row>
    <row r="58" spans="1:3" x14ac:dyDescent="0.25">
      <c r="A58" s="2" t="s">
        <v>92</v>
      </c>
      <c r="B58" s="1" t="s">
        <v>62</v>
      </c>
      <c r="C58" s="63"/>
    </row>
    <row r="59" spans="1:3" x14ac:dyDescent="0.25">
      <c r="A59" s="2" t="s">
        <v>93</v>
      </c>
      <c r="B59" s="1" t="s">
        <v>72</v>
      </c>
      <c r="C59" s="63"/>
    </row>
    <row r="60" spans="1:3" x14ac:dyDescent="0.25">
      <c r="A60" s="2" t="s">
        <v>94</v>
      </c>
      <c r="B60" s="1" t="s">
        <v>72</v>
      </c>
      <c r="C60" s="63"/>
    </row>
    <row r="61" spans="1:3" x14ac:dyDescent="0.25">
      <c r="A61" s="2" t="s">
        <v>95</v>
      </c>
      <c r="B61" s="1" t="s">
        <v>73</v>
      </c>
      <c r="C61" s="63"/>
    </row>
    <row r="62" spans="1:3" x14ac:dyDescent="0.25">
      <c r="A62" s="2" t="s">
        <v>143</v>
      </c>
      <c r="B62" s="1" t="s">
        <v>78</v>
      </c>
      <c r="C62" s="63"/>
    </row>
    <row r="63" spans="1:3" x14ac:dyDescent="0.25">
      <c r="A63" s="2" t="s">
        <v>96</v>
      </c>
      <c r="B63" s="1" t="s">
        <v>140</v>
      </c>
      <c r="C63" s="63"/>
    </row>
    <row r="64" spans="1:3" x14ac:dyDescent="0.25">
      <c r="A64" s="2" t="s">
        <v>97</v>
      </c>
      <c r="B64" s="1" t="s">
        <v>62</v>
      </c>
      <c r="C64" s="63"/>
    </row>
    <row r="65" spans="1:3" x14ac:dyDescent="0.25">
      <c r="A65" s="2" t="s">
        <v>98</v>
      </c>
      <c r="B65" s="1" t="s">
        <v>62</v>
      </c>
      <c r="C65" s="63"/>
    </row>
    <row r="66" spans="1:3" x14ac:dyDescent="0.25">
      <c r="A66" s="2" t="s">
        <v>77</v>
      </c>
      <c r="B66" s="1" t="s">
        <v>77</v>
      </c>
      <c r="C66" s="63"/>
    </row>
    <row r="67" spans="1:3" x14ac:dyDescent="0.25">
      <c r="A67" s="2" t="s">
        <v>99</v>
      </c>
      <c r="B67" s="1" t="s">
        <v>62</v>
      </c>
      <c r="C67" s="63"/>
    </row>
    <row r="68" spans="1:3" x14ac:dyDescent="0.25">
      <c r="A68" s="2" t="s">
        <v>100</v>
      </c>
      <c r="B68" s="1" t="s">
        <v>62</v>
      </c>
      <c r="C68" s="63"/>
    </row>
    <row r="69" spans="1:3" x14ac:dyDescent="0.25">
      <c r="A69" s="2" t="s">
        <v>101</v>
      </c>
      <c r="B69" s="1" t="s">
        <v>62</v>
      </c>
      <c r="C69" s="63"/>
    </row>
    <row r="70" spans="1:3" x14ac:dyDescent="0.25">
      <c r="A70" s="2" t="s">
        <v>102</v>
      </c>
      <c r="B70" s="1" t="s">
        <v>70</v>
      </c>
      <c r="C70" s="63"/>
    </row>
    <row r="71" spans="1:3" x14ac:dyDescent="0.25">
      <c r="A71" s="2" t="s">
        <v>103</v>
      </c>
      <c r="B71" s="1" t="s">
        <v>62</v>
      </c>
      <c r="C71" s="63"/>
    </row>
    <row r="72" spans="1:3" x14ac:dyDescent="0.25">
      <c r="A72" s="2" t="s">
        <v>104</v>
      </c>
      <c r="B72" s="1" t="s">
        <v>71</v>
      </c>
      <c r="C72" s="63"/>
    </row>
    <row r="73" spans="1:3" x14ac:dyDescent="0.25">
      <c r="A73" s="2" t="s">
        <v>105</v>
      </c>
      <c r="B73" s="1" t="s">
        <v>71</v>
      </c>
      <c r="C73" s="63"/>
    </row>
    <row r="74" spans="1:3" x14ac:dyDescent="0.25">
      <c r="A74" s="2" t="s">
        <v>106</v>
      </c>
      <c r="B74" s="1" t="s">
        <v>71</v>
      </c>
      <c r="C74" s="63"/>
    </row>
    <row r="75" spans="1:3" x14ac:dyDescent="0.25">
      <c r="A75" s="2" t="s">
        <v>107</v>
      </c>
      <c r="B75" s="1" t="s">
        <v>71</v>
      </c>
      <c r="C75" s="63"/>
    </row>
    <row r="76" spans="1:3" x14ac:dyDescent="0.25">
      <c r="A76" s="2" t="s">
        <v>108</v>
      </c>
      <c r="B76" s="1" t="s">
        <v>71</v>
      </c>
      <c r="C76" s="63"/>
    </row>
    <row r="77" spans="1:3" x14ac:dyDescent="0.25">
      <c r="A77" s="2" t="s">
        <v>109</v>
      </c>
      <c r="B77" s="1" t="s">
        <v>62</v>
      </c>
      <c r="C77" s="63"/>
    </row>
    <row r="78" spans="1:3" x14ac:dyDescent="0.25">
      <c r="A78" s="2" t="s">
        <v>110</v>
      </c>
      <c r="B78" s="1" t="s">
        <v>76</v>
      </c>
      <c r="C78" s="63"/>
    </row>
    <row r="79" spans="1:3" x14ac:dyDescent="0.25">
      <c r="A79" s="2" t="s">
        <v>111</v>
      </c>
      <c r="B79" s="1" t="s">
        <v>140</v>
      </c>
      <c r="C79" s="63"/>
    </row>
    <row r="80" spans="1:3" x14ac:dyDescent="0.25">
      <c r="A80" s="2" t="s">
        <v>112</v>
      </c>
      <c r="B80" s="1" t="s">
        <v>74</v>
      </c>
      <c r="C80" s="63"/>
    </row>
    <row r="81" spans="1:3" x14ac:dyDescent="0.25">
      <c r="A81" s="2" t="s">
        <v>144</v>
      </c>
      <c r="B81" s="1" t="s">
        <v>78</v>
      </c>
      <c r="C81" s="63"/>
    </row>
    <row r="82" spans="1:3" x14ac:dyDescent="0.25">
      <c r="A82" s="2" t="s">
        <v>145</v>
      </c>
      <c r="B82" s="1" t="s">
        <v>62</v>
      </c>
      <c r="C82" s="63"/>
    </row>
    <row r="83" spans="1:3" x14ac:dyDescent="0.25">
      <c r="A83" s="2" t="s">
        <v>113</v>
      </c>
      <c r="B83" s="1" t="s">
        <v>62</v>
      </c>
      <c r="C83" s="63"/>
    </row>
    <row r="84" spans="1:3" x14ac:dyDescent="0.25">
      <c r="A84" s="2" t="s">
        <v>114</v>
      </c>
      <c r="B84" s="1" t="s">
        <v>62</v>
      </c>
      <c r="C84" s="63"/>
    </row>
    <row r="85" spans="1:3" x14ac:dyDescent="0.25">
      <c r="A85" s="2" t="s">
        <v>115</v>
      </c>
      <c r="B85" s="1" t="s">
        <v>70</v>
      </c>
      <c r="C85" s="63"/>
    </row>
    <row r="86" spans="1:3" x14ac:dyDescent="0.25">
      <c r="A86" s="2" t="s">
        <v>116</v>
      </c>
      <c r="B86" s="1" t="s">
        <v>62</v>
      </c>
      <c r="C86" s="63"/>
    </row>
    <row r="87" spans="1:3" x14ac:dyDescent="0.25">
      <c r="A87" s="2" t="s">
        <v>117</v>
      </c>
      <c r="B87" s="1" t="s">
        <v>69</v>
      </c>
      <c r="C87" s="63"/>
    </row>
    <row r="88" spans="1:3" x14ac:dyDescent="0.25">
      <c r="A88" s="2" t="s">
        <v>118</v>
      </c>
      <c r="B88" s="1" t="s">
        <v>76</v>
      </c>
      <c r="C88" s="63"/>
    </row>
    <row r="89" spans="1:3" x14ac:dyDescent="0.25">
      <c r="A89" s="2" t="s">
        <v>119</v>
      </c>
      <c r="B89" s="1" t="s">
        <v>71</v>
      </c>
      <c r="C89" s="63"/>
    </row>
    <row r="90" spans="1:3" x14ac:dyDescent="0.25">
      <c r="A90" s="2" t="s">
        <v>120</v>
      </c>
      <c r="B90" s="1" t="s">
        <v>62</v>
      </c>
      <c r="C90" s="63"/>
    </row>
    <row r="91" spans="1:3" x14ac:dyDescent="0.25">
      <c r="A91" s="2" t="s">
        <v>121</v>
      </c>
      <c r="B91" s="1" t="s">
        <v>62</v>
      </c>
      <c r="C91" s="63"/>
    </row>
    <row r="92" spans="1:3" x14ac:dyDescent="0.25">
      <c r="A92" s="2" t="s">
        <v>122</v>
      </c>
      <c r="B92" s="1" t="s">
        <v>62</v>
      </c>
      <c r="C92" s="63"/>
    </row>
    <row r="93" spans="1:3" x14ac:dyDescent="0.25">
      <c r="A93" s="2" t="s">
        <v>123</v>
      </c>
      <c r="B93" s="1" t="s">
        <v>62</v>
      </c>
      <c r="C93" s="63"/>
    </row>
    <row r="94" spans="1:3" x14ac:dyDescent="0.25">
      <c r="A94" s="2" t="s">
        <v>124</v>
      </c>
      <c r="B94" s="1" t="s">
        <v>62</v>
      </c>
      <c r="C94" s="63"/>
    </row>
    <row r="95" spans="1:3" x14ac:dyDescent="0.25">
      <c r="A95" s="2" t="s">
        <v>125</v>
      </c>
      <c r="B95" s="1" t="s">
        <v>62</v>
      </c>
      <c r="C95" s="63"/>
    </row>
    <row r="96" spans="1:3" x14ac:dyDescent="0.25">
      <c r="A96" s="2" t="s">
        <v>126</v>
      </c>
      <c r="B96" s="1" t="s">
        <v>67</v>
      </c>
      <c r="C96" s="63"/>
    </row>
    <row r="97" spans="1:3" x14ac:dyDescent="0.25">
      <c r="A97" s="2" t="s">
        <v>79</v>
      </c>
      <c r="B97" s="1" t="s">
        <v>79</v>
      </c>
      <c r="C97" s="63"/>
    </row>
    <row r="98" spans="1:3" x14ac:dyDescent="0.25">
      <c r="A98" s="2" t="s">
        <v>127</v>
      </c>
      <c r="B98" s="1" t="s">
        <v>62</v>
      </c>
      <c r="C98" s="63"/>
    </row>
    <row r="99" spans="1:3" x14ac:dyDescent="0.25">
      <c r="A99" s="2" t="s">
        <v>128</v>
      </c>
      <c r="B99" s="1" t="s">
        <v>62</v>
      </c>
      <c r="C99" s="63"/>
    </row>
    <row r="100" spans="1:3" x14ac:dyDescent="0.25">
      <c r="A100" s="2" t="s">
        <v>129</v>
      </c>
      <c r="B100" s="1" t="s">
        <v>140</v>
      </c>
      <c r="C100" s="63"/>
    </row>
    <row r="101" spans="1:3" x14ac:dyDescent="0.25">
      <c r="A101" s="2" t="s">
        <v>146</v>
      </c>
      <c r="B101" s="1" t="s">
        <v>67</v>
      </c>
      <c r="C101" s="63"/>
    </row>
    <row r="102" spans="1:3" x14ac:dyDescent="0.25">
      <c r="A102" s="2" t="s">
        <v>147</v>
      </c>
      <c r="B102" s="1" t="s">
        <v>67</v>
      </c>
      <c r="C102" s="63"/>
    </row>
    <row r="103" spans="1:3" x14ac:dyDescent="0.25">
      <c r="A103" s="2" t="s">
        <v>130</v>
      </c>
      <c r="B103" s="1" t="s">
        <v>62</v>
      </c>
      <c r="C103" s="63"/>
    </row>
    <row r="104" spans="1:3" x14ac:dyDescent="0.25">
      <c r="A104" s="2" t="s">
        <v>131</v>
      </c>
      <c r="B104" s="1" t="s">
        <v>62</v>
      </c>
      <c r="C104" s="63"/>
    </row>
    <row r="105" spans="1:3" x14ac:dyDescent="0.25">
      <c r="A105" s="2" t="s">
        <v>132</v>
      </c>
      <c r="B105" s="1" t="s">
        <v>62</v>
      </c>
      <c r="C105" s="63"/>
    </row>
    <row r="106" spans="1:3" x14ac:dyDescent="0.25">
      <c r="A106" s="2" t="s">
        <v>133</v>
      </c>
      <c r="B106" s="1" t="s">
        <v>62</v>
      </c>
      <c r="C106" s="63"/>
    </row>
    <row r="107" spans="1:3" x14ac:dyDescent="0.25">
      <c r="A107" s="2" t="s">
        <v>80</v>
      </c>
      <c r="B107" s="1" t="s">
        <v>80</v>
      </c>
      <c r="C107" s="63"/>
    </row>
    <row r="108" spans="1:3" x14ac:dyDescent="0.25">
      <c r="A108" s="2" t="s">
        <v>134</v>
      </c>
      <c r="B108" s="1" t="s">
        <v>62</v>
      </c>
      <c r="C108" s="63"/>
    </row>
    <row r="109" spans="1:3" x14ac:dyDescent="0.25">
      <c r="A109" s="2" t="s">
        <v>135</v>
      </c>
      <c r="B109" s="1" t="s">
        <v>62</v>
      </c>
      <c r="C109" s="63"/>
    </row>
    <row r="110" spans="1:3" x14ac:dyDescent="0.25">
      <c r="A110" s="38"/>
      <c r="B110" s="38"/>
      <c r="C110" s="59"/>
    </row>
    <row r="113" spans="1:1" ht="15.5" x14ac:dyDescent="0.25">
      <c r="A113" s="37" t="s">
        <v>56</v>
      </c>
    </row>
    <row r="114" spans="1:1" x14ac:dyDescent="0.25">
      <c r="A114" s="1" t="s">
        <v>60</v>
      </c>
    </row>
    <row r="115" spans="1:1" x14ac:dyDescent="0.25">
      <c r="A115" s="1" t="s">
        <v>57</v>
      </c>
    </row>
    <row r="116" spans="1:1" x14ac:dyDescent="0.25">
      <c r="A116" s="1" t="s">
        <v>58</v>
      </c>
    </row>
    <row r="117" spans="1:1" x14ac:dyDescent="0.25">
      <c r="A117" s="1" t="s">
        <v>59</v>
      </c>
    </row>
    <row r="118" spans="1:1" x14ac:dyDescent="0.25">
      <c r="A118" s="38"/>
    </row>
  </sheetData>
  <sheetProtection algorithmName="SHA-512" hashValue="RL8oFswlS9pNs4QDut36ARPvCQ26LMXHVqNSI1eh1wxlLGbqUy6HxJi3RJecVNpQ/45Ssiu4Gu7aEU3XTxnX8w==" saltValue="H/KEUwUktpCKQkpfKganAg==" spinCount="100000" sheet="1" objects="1" scenarios="1" formatRows="0" selectLockedCells="1" selectUnlockedCells="1"/>
  <autoFilter ref="A41:C109" xr:uid="{00000000-0001-0000-0100-000000000000}"/>
  <pageMargins left="0.62992125984251968" right="0.59055118110236227" top="1.299212598425197" bottom="0.59055118110236227" header="0.31496062992125984" footer="0.35433070866141736"/>
  <pageSetup paperSize="9" fitToHeight="0" orientation="landscape" r:id="rId1"/>
  <headerFooter alignWithMargins="0">
    <oddHeader>&amp;L&amp;9REPUBLIQUE ET CANTON DE GENEVE&amp;10
Département de la santé et des mobilités
&amp;"Arial,Gras"Gestion des risques et de la qualité&amp;R&amp;"Arial,Gras"Document à usage interne</oddHeader>
    <oddFooter>&amp;L&amp;6&amp;F&amp;R&amp;10Page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49</vt:i4>
      </vt:variant>
    </vt:vector>
  </HeadingPairs>
  <TitlesOfParts>
    <vt:vector size="50" baseType="lpstr">
      <vt:lpstr>Demande</vt:lpstr>
      <vt:lpstr>AreaHiddenFormulaColumns</vt:lpstr>
      <vt:lpstr>Demande!colBirthDate</vt:lpstr>
      <vt:lpstr>Demande!colEntryDate</vt:lpstr>
      <vt:lpstr>DataInstitutionDailyCost</vt:lpstr>
      <vt:lpstr>DataInstitutionNames</vt:lpstr>
      <vt:lpstr>DataInstitutionOrganisations</vt:lpstr>
      <vt:lpstr>Validations!ExcelAsFormDeleteSheetExport</vt:lpstr>
      <vt:lpstr>ExcelAsFormFirstCell</vt:lpstr>
      <vt:lpstr>ExcelAsFormToolbar</vt:lpstr>
      <vt:lpstr>FieldRequestDate</vt:lpstr>
      <vt:lpstr>ListDecisions</vt:lpstr>
      <vt:lpstr>ListInstitutions</vt:lpstr>
      <vt:lpstr>ListOrganisations</vt:lpstr>
      <vt:lpstr>ParamImportVersion</vt:lpstr>
      <vt:lpstr>ParamMaxAge</vt:lpstr>
      <vt:lpstr>ParamProjectCustomer</vt:lpstr>
      <vt:lpstr>ParamProjectGUID</vt:lpstr>
      <vt:lpstr>ParamProjectName</vt:lpstr>
      <vt:lpstr>ParamVersion</vt:lpstr>
      <vt:lpstr>Demande!self</vt:lpstr>
      <vt:lpstr>SURNUMERAIRE_REQUEST_COMMENT</vt:lpstr>
      <vt:lpstr>SURNUMERAIRE_REQUEST_CURRENTCHILDREN</vt:lpstr>
      <vt:lpstr>SURNUMERAIRE_REQUEST_DATE</vt:lpstr>
      <vt:lpstr>SURNUMERAIRE_REQUEST_EMAIL</vt:lpstr>
      <vt:lpstr>SURNUMERAIRE_REQUEST_FIRSTCHILD_BIRTHDAY</vt:lpstr>
      <vt:lpstr>SURNUMERAIRE_REQUEST_FIRSTCHILD_ENDDATE</vt:lpstr>
      <vt:lpstr>SURNUMERAIRE_REQUEST_FIRSTCHILD_FIRSTNAME</vt:lpstr>
      <vt:lpstr>SURNUMERAIRE_REQUEST_FIRSTCHILD_NAME</vt:lpstr>
      <vt:lpstr>SURNUMERAIRE_REQUEST_FIRSTCHILD_STARTDATE</vt:lpstr>
      <vt:lpstr>SURNUMERAIRE_REQUEST_FIRSTCHILD_TAMI</vt:lpstr>
      <vt:lpstr>SURNUMERAIRE_REQUEST_INSTITUTION</vt:lpstr>
      <vt:lpstr>SURNUMERAIRE_REQUEST_MADEBY</vt:lpstr>
      <vt:lpstr>SURNUMERAIRE_REQUEST_MAXEND</vt:lpstr>
      <vt:lpstr>SURNUMERAIRE_REQUEST_MINSTART</vt:lpstr>
      <vt:lpstr>SURNUMERAIRE_REQUEST_NEWCHILDREN</vt:lpstr>
      <vt:lpstr>SURNUMERAIRE_REQUEST_NEWCHILDREN_ALL</vt:lpstr>
      <vt:lpstr>SURNUMERAIRE_REQUEST_OFFICIAL_MAX</vt:lpstr>
      <vt:lpstr>SURNUMERAIRE_REQUEST_ORGANISATION</vt:lpstr>
      <vt:lpstr>SURNUMERAIRE_REQUEST_SIGNATUREDATE</vt:lpstr>
      <vt:lpstr>SURNUMERAIRE_REQUEST_TOTALDAYS</vt:lpstr>
      <vt:lpstr>SURNUMERAIRE_REQUEST_VISA</vt:lpstr>
      <vt:lpstr>SURNUMERAIRE_REQUEST_YEAR1_TOTALDAYS</vt:lpstr>
      <vt:lpstr>SURNUMERAIRE_REQUEST_YEAR1_YEAR</vt:lpstr>
      <vt:lpstr>SURNUMERAIRE_REQUEST_YEAR2_TOTALDAYS</vt:lpstr>
      <vt:lpstr>SURNUMERAIRE_REQUEST_YEAR2_YEAR</vt:lpstr>
      <vt:lpstr>TableInstitutions</vt:lpstr>
      <vt:lpstr>UID</vt:lpstr>
      <vt:lpstr>ValueDecisionDefault</vt:lpstr>
      <vt:lpstr>Demande!Zone_d_impression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Heiz Julie (DIP)</dc:creator>
  <cp:lastModifiedBy>Petite Raphaël (DIP)</cp:lastModifiedBy>
  <cp:lastPrinted>2025-07-22T19:25:39Z</cp:lastPrinted>
  <dcterms:created xsi:type="dcterms:W3CDTF">2024-07-30T13:29:57Z</dcterms:created>
  <dcterms:modified xsi:type="dcterms:W3CDTF">2025-07-30T13:17:08Z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