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A:\DIP-SASLP_Institutions\_Formulaires\Dérogation\"/>
    </mc:Choice>
  </mc:AlternateContent>
  <xr:revisionPtr revIDLastSave="0" documentId="13_ncr:1_{17A7831B-7C39-42D6-A8A2-35F32E5B3672}" xr6:coauthVersionLast="47" xr6:coauthVersionMax="47" xr10:uidLastSave="{00000000-0000-0000-0000-000000000000}"/>
  <workbookProtection workbookAlgorithmName="SHA-512" workbookHashValue="RMOjN87fb+At2EilGsKmpMKL9CRWBfE3NW7cZoEZpz0xzrXsMLJfgS3VLJD4ioELTnqpreXm0PTmKs9hk1td2A==" workbookSaltValue="ZqOWhIUuPaIK+xPwDOpRdw==" workbookSpinCount="100000" lockStructure="1"/>
  <bookViews>
    <workbookView xWindow="14280" yWindow="1605" windowWidth="22935" windowHeight="19065" xr2:uid="{00000000-000D-0000-FFFF-FFFF00000000}"/>
  </bookViews>
  <sheets>
    <sheet name="Demande" sheetId="1" r:id="rId1"/>
    <sheet name="Validations" sheetId="2" state="veryHidden" r:id="rId2"/>
  </sheets>
  <definedNames>
    <definedName name="_xlnm._FilterDatabase" localSheetId="1" hidden="1">Validations!$A$41:$B$110</definedName>
    <definedName name="AreaHiddenFormulaColumns">Demande!$O$1:$Q$1</definedName>
    <definedName name="AreaNonPublicData">Demande!#REF!</definedName>
    <definedName name="colBirthDate" localSheetId="0">Demande!$F1</definedName>
    <definedName name="DataDerogationAnnexe1">Validations!$D$123:$D$132</definedName>
    <definedName name="DataDerogationAnnexe2">Validations!$E$123:$E$132</definedName>
    <definedName name="DataDerogationDescriptions">Validations!$C$123:$C$132</definedName>
    <definedName name="DataDerogationNames">Validations!$A$123:$A$132</definedName>
    <definedName name="DataDerogationShort">Validations!$B$123:$B$132</definedName>
    <definedName name="DataInstitutionDailyCost">Validations!$C$40:$C$111</definedName>
    <definedName name="DataInstitutionNames">Validations!$A$40:$A$111</definedName>
    <definedName name="DataInstitutionOrganisations">Validations!$B$40:$B$111</definedName>
    <definedName name="DEROGATION_FOLLOWUP_COMMENT">Demande!#REF!</definedName>
    <definedName name="DEROGATION_FOLLOWUP_SENT">Demande!#REF!</definedName>
    <definedName name="DEROGATION_REQUEST_COMMENT">Demande!$D$34</definedName>
    <definedName name="DEROGATION_REQUEST_CURRENTCHILDREN">Demande!$D$61:$H$72</definedName>
    <definedName name="DEROGATION_REQUEST_CURRENTCHILDREN_ALL">Demande!$O$73</definedName>
    <definedName name="DEROGATION_REQUEST_DATE">Demande!$E$19</definedName>
    <definedName name="DEROGATION_REQUEST_EMAIL">Demande!$E$21</definedName>
    <definedName name="DEROGATION_REQUEST_END">Demande!$E$28</definedName>
    <definedName name="DEROGATION_REQUEST_FIRSTCHILD_BIRTHDAY">Demande!$F$49</definedName>
    <definedName name="DEROGATION_REQUEST_FIRSTCHILD_FIRSTNAME">Demande!$D$49</definedName>
    <definedName name="DEROGATION_REQUEST_FIRSTCHILD_NAME">Demande!$E$49</definedName>
    <definedName name="DEROGATION_REQUEST_FIRSTCHILD_TAMI">Demande!$G$49</definedName>
    <definedName name="DEROGATION_REQUEST_INSTITUTION">Demande!$E$23</definedName>
    <definedName name="DEROGATION_REQUEST_MADEBY">Demande!$E$20</definedName>
    <definedName name="DEROGATION_REQUEST_NEWCHILDREN">Demande!$D$49:$G$53</definedName>
    <definedName name="DEROGATION_REQUEST_NEWCHILDREN_ALL">Demande!$O$54</definedName>
    <definedName name="DEROGATION_REQUEST_OFFICIAL_MAX">Demande!$E$25</definedName>
    <definedName name="DEROGATION_REQUEST_ORGANISATION">Demande!$E$24</definedName>
    <definedName name="DEROGATION_REQUEST_REASON">Demande!$E$17</definedName>
    <definedName name="DEROGATION_REQUEST_REASONSHORT">Demande!$O$17</definedName>
    <definedName name="DEROGATION_REQUEST_SIGNATUREDATE">Demande!$D$79</definedName>
    <definedName name="DEROGATION_REQUEST_START">Demande!$E$27</definedName>
    <definedName name="DEROGATION_REQUEST_TOTALDAYS">Demande!$J$54</definedName>
    <definedName name="DEROGATION_REQUEST_VISA">Demande!$D$82</definedName>
    <definedName name="DEROGATION_SASLP_COMMENT">Demande!#REF!</definedName>
    <definedName name="DEROGATION_SASLP_DECISION">Demande!#REF!</definedName>
    <definedName name="DEROGATION_SASLP_DECISIONDATE">Demande!#REF!</definedName>
    <definedName name="DEROGATION_SASLP_SIGNATUREDATE">Demande!#REF!</definedName>
    <definedName name="ExcelAsFormFirstCell">Demande!$E$17</definedName>
    <definedName name="ExcelAsFormInternalData">Demande!#REF!</definedName>
    <definedName name="ExcelAsFormToolbar">Demande!$G$1</definedName>
    <definedName name="FieldRequestDate">Demande!$E$19</definedName>
    <definedName name="FieldSaslpDecision">Demande!#REF!</definedName>
    <definedName name="ListDecisions">Validations!$A$115:$A$118</definedName>
    <definedName name="ListDerogations">Validations!$A$124:$A$132</definedName>
    <definedName name="ListInstitutions">Validations!$A$41:$A$111</definedName>
    <definedName name="ListOrganisations">Validations!$A$18:$A$35</definedName>
    <definedName name="ParamFillAnnexe1">Validations!$B$12</definedName>
    <definedName name="ParamFillAnnexe2">Validations!$B$13</definedName>
    <definedName name="ParamImportVersion">Validations!$B$6</definedName>
    <definedName name="ParamMaxAge">Validations!$B$11</definedName>
    <definedName name="ParamProjectCustomer">Validations!$B$8</definedName>
    <definedName name="ParamProjectGUID">Validations!$B$9</definedName>
    <definedName name="ParamProjectName">Validations!$B$10</definedName>
    <definedName name="ParamVersion">Validations!$B$7</definedName>
    <definedName name="self" localSheetId="0">Demande!A1</definedName>
    <definedName name="TableDerogations">Validations!$A$123:$E$132</definedName>
    <definedName name="TableInstitutions">Validations!$A$40:$B$111</definedName>
    <definedName name="UID">Demande!$O$8</definedName>
    <definedName name="ValueDecisionDefault">Validations!$A$115</definedName>
    <definedName name="Z_862C4A67_E2CD_4909_A3B1_6092165D0CCA_.wvu.Rows" localSheetId="0" hidden="1">Demande!$1:$4,Demande!$9:$9</definedName>
    <definedName name="_xlnm.Print_Area" localSheetId="0">Demande!$A$1:$M$84</definedName>
  </definedNames>
  <calcPr calcId="191029"/>
  <customWorkbookViews>
    <customWorkbookView name="Heiz Julie (DIP) - Affichage personnalisé" guid="{862C4A67-E2CD-4909-A3B1-6092165D0CCA}" mergeInterval="0" personalView="1" xWindow="234" yWindow="20" windowWidth="1493" windowHeight="1001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" l="1"/>
  <c r="H53" i="1"/>
  <c r="H52" i="1"/>
  <c r="H51" i="1"/>
  <c r="H50" i="1"/>
  <c r="H49" i="1"/>
  <c r="Q51" i="1"/>
  <c r="Q52" i="1"/>
  <c r="Q53" i="1"/>
  <c r="B13" i="2"/>
  <c r="Q61" i="1" s="1"/>
  <c r="B12" i="2"/>
  <c r="C44" i="1" s="1"/>
  <c r="C56" i="1" l="1"/>
  <c r="E24" i="1"/>
  <c r="O17" i="1"/>
  <c r="O61" i="1" l="1"/>
  <c r="O72" i="1" l="1"/>
  <c r="O71" i="1"/>
  <c r="O70" i="1"/>
  <c r="O69" i="1"/>
  <c r="O68" i="1"/>
  <c r="O67" i="1"/>
  <c r="O66" i="1"/>
  <c r="O65" i="1"/>
  <c r="O64" i="1"/>
  <c r="O63" i="1"/>
  <c r="O62" i="1"/>
  <c r="Q17" i="1"/>
  <c r="Q50" i="1"/>
  <c r="Q49" i="1"/>
  <c r="O73" i="1" l="1"/>
  <c r="O49" i="1" l="1"/>
  <c r="O51" i="1"/>
  <c r="O52" i="1"/>
  <c r="O53" i="1"/>
  <c r="O50" i="1"/>
  <c r="Q79" i="1"/>
  <c r="Q63" i="1"/>
  <c r="Q64" i="1"/>
  <c r="Q65" i="1"/>
  <c r="Q66" i="1"/>
  <c r="Q67" i="1"/>
  <c r="Q68" i="1"/>
  <c r="Q69" i="1"/>
  <c r="Q70" i="1"/>
  <c r="Q71" i="1"/>
  <c r="Q72" i="1"/>
  <c r="Q62" i="1"/>
  <c r="Q25" i="1"/>
  <c r="O54" i="1" l="1"/>
  <c r="Q19" i="1"/>
  <c r="Q21" i="1"/>
  <c r="Q20" i="1"/>
  <c r="Q23" i="1"/>
  <c r="Q24" i="1"/>
  <c r="Q5" i="1" l="1"/>
  <c r="E6" i="1" s="1"/>
  <c r="L6" i="1" l="1"/>
</calcChain>
</file>

<file path=xl/sharedStrings.xml><?xml version="1.0" encoding="utf-8"?>
<sst xmlns="http://schemas.openxmlformats.org/spreadsheetml/2006/main" count="274" uniqueCount="181">
  <si>
    <t>saslp-institutions@etat.ge.ch</t>
  </si>
  <si>
    <t>•</t>
  </si>
  <si>
    <t>Nom</t>
  </si>
  <si>
    <t>Prénom</t>
  </si>
  <si>
    <t>Date de naissance</t>
  </si>
  <si>
    <t>(choisir dans la liste)</t>
  </si>
  <si>
    <t>Date</t>
  </si>
  <si>
    <t>La demande doit être adressée préalablement à l'arrivée du/des mineur(s) dans l'institution</t>
  </si>
  <si>
    <t>Mineur(s) concerné(s)</t>
  </si>
  <si>
    <t>1.</t>
  </si>
  <si>
    <t>2.</t>
  </si>
  <si>
    <t>3.</t>
  </si>
  <si>
    <t>4.</t>
  </si>
  <si>
    <t>5.</t>
  </si>
  <si>
    <t>Date d'entrée</t>
  </si>
  <si>
    <t>6.</t>
  </si>
  <si>
    <t>7.</t>
  </si>
  <si>
    <t>8.</t>
  </si>
  <si>
    <t>9.</t>
  </si>
  <si>
    <t>10.</t>
  </si>
  <si>
    <t>11.</t>
  </si>
  <si>
    <t>12.</t>
  </si>
  <si>
    <t>Demandé par:</t>
  </si>
  <si>
    <t>Date de la demande:</t>
  </si>
  <si>
    <t>Email de contact:</t>
  </si>
  <si>
    <t>Organisme:</t>
  </si>
  <si>
    <t>Institution:</t>
  </si>
  <si>
    <t>Date sortie prévue</t>
  </si>
  <si>
    <t>REPUBLIQUE ET CANTON DE GENEVE</t>
  </si>
  <si>
    <t>Département de l'instruction publique, de la formation et de la jeunesse</t>
  </si>
  <si>
    <t>Service d'autorisation et de surveillance des lieux de placement (SASLP)</t>
  </si>
  <si>
    <t>Paramètres privés</t>
  </si>
  <si>
    <t>Sujet</t>
  </si>
  <si>
    <t>Paramètres</t>
  </si>
  <si>
    <t>Valeur</t>
  </si>
  <si>
    <t>Version du format pour l'importation</t>
  </si>
  <si>
    <t>Version du fichier</t>
  </si>
  <si>
    <t>Nom du client</t>
  </si>
  <si>
    <t>DIP - SASLP</t>
  </si>
  <si>
    <t>GUID du projet</t>
  </si>
  <si>
    <t>Nom du projet</t>
  </si>
  <si>
    <t>ListOrganisations</t>
  </si>
  <si>
    <t>Nombre officielle de place</t>
  </si>
  <si>
    <t>Validation par la Direction de l'institution</t>
  </si>
  <si>
    <t>Mineurs accueillis dans l'institution le jour de la demande</t>
  </si>
  <si>
    <t>Champs</t>
  </si>
  <si>
    <t>Manquant?</t>
  </si>
  <si>
    <t>La transmission de ce formulaire
implique qu'il a été validé par la direction</t>
  </si>
  <si>
    <t>Institution</t>
  </si>
  <si>
    <t>Organisme</t>
  </si>
  <si>
    <t>Numéro de tiers (TAMI)</t>
  </si>
  <si>
    <t>ListDecisions</t>
  </si>
  <si>
    <t>Demande acceptée</t>
  </si>
  <si>
    <t>Demande refusée</t>
  </si>
  <si>
    <t>Demande acceptée partiellement</t>
  </si>
  <si>
    <t>Demande en cours</t>
  </si>
  <si>
    <t>ListInstitutions / TableInstitutions</t>
  </si>
  <si>
    <t>FOJ</t>
  </si>
  <si>
    <t>ALTAÏ</t>
  </si>
  <si>
    <t xml:space="preserve">ARTISANS </t>
  </si>
  <si>
    <t>AUBEPINE</t>
  </si>
  <si>
    <t>Formulaire de demande de dérogation à adresser au SASLP</t>
  </si>
  <si>
    <t xml:space="preserve">Ce formulaire de demande de dérogation doit être rempli (toutes les cases jaunes) par la direction de l’institution
et envoyé à la boîte mail générique suivante : </t>
  </si>
  <si>
    <t>Date de début de la dérogation :</t>
  </si>
  <si>
    <t>Date de fin prévue :</t>
  </si>
  <si>
    <t>Type de dérogation:</t>
  </si>
  <si>
    <t>Âge à la date du début</t>
  </si>
  <si>
    <t>SASLP Dérogation</t>
  </si>
  <si>
    <t>{AEB41B97-D401-4EB3-BD517901E60D7C28}</t>
  </si>
  <si>
    <t>Âge</t>
  </si>
  <si>
    <t>Combiné</t>
  </si>
  <si>
    <t>Surnuméraire sans financement</t>
  </si>
  <si>
    <t>Mission</t>
  </si>
  <si>
    <t>Taux de personnel formé</t>
  </si>
  <si>
    <t>Autre</t>
  </si>
  <si>
    <t>Direction ad interim</t>
  </si>
  <si>
    <t>Diminution de la capacité d'accueil</t>
  </si>
  <si>
    <t>Explications et remarques</t>
  </si>
  <si>
    <t>Cette liste est mise à jour par le fichier de pilotage lors de la construction des versions "SASLP" et "Public" (SurnumeraireCreateForm)</t>
  </si>
  <si>
    <r>
      <t xml:space="preserve">Âge maximum des enfants à l'arrivée
</t>
    </r>
    <r>
      <rPr>
        <sz val="8"/>
        <rFont val="Arial"/>
        <family val="2"/>
      </rPr>
      <t>(en années)</t>
    </r>
  </si>
  <si>
    <t>Short</t>
  </si>
  <si>
    <t>age</t>
  </si>
  <si>
    <t>capacité</t>
  </si>
  <si>
    <t>direction</t>
  </si>
  <si>
    <t>mission</t>
  </si>
  <si>
    <t>sunuméraire</t>
  </si>
  <si>
    <t>personnel</t>
  </si>
  <si>
    <t>autre</t>
  </si>
  <si>
    <t>combiné</t>
  </si>
  <si>
    <t>ListDerogations</t>
  </si>
  <si>
    <t>AGAPE</t>
  </si>
  <si>
    <t>ARC</t>
  </si>
  <si>
    <t>ARMEE DU SALUT</t>
  </si>
  <si>
    <t>ASSOCIATION PACIFIQUE</t>
  </si>
  <si>
    <t>ASTURAL</t>
  </si>
  <si>
    <t>CLAIR BOIS</t>
  </si>
  <si>
    <t>DIN</t>
  </si>
  <si>
    <t>DIP</t>
  </si>
  <si>
    <t>DIP/DEP</t>
  </si>
  <si>
    <t>ENSEMBLE</t>
  </si>
  <si>
    <t>EPA</t>
  </si>
  <si>
    <t>PRIVE</t>
  </si>
  <si>
    <t>SGIPA</t>
  </si>
  <si>
    <t>VOIE-LACTEE</t>
  </si>
  <si>
    <t>AUGUSTINS</t>
  </si>
  <si>
    <t>BLUE SKY</t>
  </si>
  <si>
    <t>BOVEAU</t>
  </si>
  <si>
    <t>CALANQUE</t>
  </si>
  <si>
    <t>CARAVELLE</t>
  </si>
  <si>
    <t>CASAI</t>
  </si>
  <si>
    <t>CHALET SAVIGNY</t>
  </si>
  <si>
    <t>CHALET SAVIGNY - RIGAUD</t>
  </si>
  <si>
    <t>CHATELAINE</t>
  </si>
  <si>
    <t>CHEVRENS</t>
  </si>
  <si>
    <t>CHOUETTES</t>
  </si>
  <si>
    <t>CLAIR BOIS - CHAMBESY</t>
  </si>
  <si>
    <t>CLAIR BOIS - LANCY</t>
  </si>
  <si>
    <t>CLAIRIERE</t>
  </si>
  <si>
    <t>ECOGIA</t>
  </si>
  <si>
    <t>ECUREUILS - DORET</t>
  </si>
  <si>
    <t>ECUREUILS - GUERY</t>
  </si>
  <si>
    <t>ESCALE</t>
  </si>
  <si>
    <t>ETAPE</t>
  </si>
  <si>
    <t>FERME</t>
  </si>
  <si>
    <t>FLEUR DE PASSION</t>
  </si>
  <si>
    <t>GRAND-SACONNEX</t>
  </si>
  <si>
    <t>HELIOS</t>
  </si>
  <si>
    <t>HORAE</t>
  </si>
  <si>
    <t>HORIZON</t>
  </si>
  <si>
    <t xml:space="preserve">KALON </t>
  </si>
  <si>
    <t>KALON - ACACIAS</t>
  </si>
  <si>
    <t>KELAS</t>
  </si>
  <si>
    <t>L'ATELIER</t>
  </si>
  <si>
    <t>LOEX</t>
  </si>
  <si>
    <t>LULLIER</t>
  </si>
  <si>
    <t xml:space="preserve">MAISON SOLEM </t>
  </si>
  <si>
    <t>MAISONS OLAÏA</t>
  </si>
  <si>
    <t>MAURITIUS</t>
  </si>
  <si>
    <t>ODYSSEE</t>
  </si>
  <si>
    <t>PASSAGE</t>
  </si>
  <si>
    <t>PETITE ARCHE</t>
  </si>
  <si>
    <t>PETITS PAS DANS LES BOIS</t>
  </si>
  <si>
    <t>PICCOLO</t>
  </si>
  <si>
    <t>PIERRE-GRISE</t>
  </si>
  <si>
    <t>PLUMES</t>
  </si>
  <si>
    <t>POMMIERE</t>
  </si>
  <si>
    <t>PONT</t>
  </si>
  <si>
    <t>PONTETS</t>
  </si>
  <si>
    <t>SALVAN</t>
  </si>
  <si>
    <t>SOUS-BALME</t>
  </si>
  <si>
    <t>SPIRALE</t>
  </si>
  <si>
    <t>ST-JAMES</t>
  </si>
  <si>
    <t>TOUCAN</t>
  </si>
  <si>
    <t>VILLA DESIRE - SEYMNAZ</t>
  </si>
  <si>
    <t>VILLA DESIRE - WELINA</t>
  </si>
  <si>
    <t>VILLA HELIA</t>
  </si>
  <si>
    <t>VOLTAIRE</t>
  </si>
  <si>
    <t>YAMBA</t>
  </si>
  <si>
    <t>ARABELLE</t>
  </si>
  <si>
    <t>Explications</t>
  </si>
  <si>
    <t>Faut-il remplir l'annexe 1 ?</t>
  </si>
  <si>
    <t>Faut-il remplir l'annexe 2 ?</t>
  </si>
  <si>
    <t>Merci d'indiquer la raison de la demande de dérogation et de compléter les annexes 1 et 2.</t>
  </si>
  <si>
    <t>Merci d'indiquer la raison de la demande de dérogation et de compléter l'annexe 2.</t>
  </si>
  <si>
    <t>Merci d'indiquer depuis quand la direction est vacante (si c'est déjà le cas) ainsi que le nom et le prénom de la personne en interim qui la remplace.</t>
  </si>
  <si>
    <t>Merci d'indiquer précisément le type de dérogation demandée, la raison de la demande et de compléter si nécessaire les annexes 1 et 2.</t>
  </si>
  <si>
    <r>
      <t xml:space="preserve">Annexe1
</t>
    </r>
    <r>
      <rPr>
        <sz val="9"/>
        <rFont val="Arial"/>
        <family val="2"/>
      </rPr>
      <t>(nouveaux mineurs)</t>
    </r>
  </si>
  <si>
    <r>
      <t xml:space="preserve">Annexe2
</t>
    </r>
    <r>
      <rPr>
        <sz val="9"/>
        <rFont val="Arial"/>
        <family val="2"/>
      </rPr>
      <t>(mineurs déjà présents)</t>
    </r>
  </si>
  <si>
    <t>Merci d'indiquer le changement prévu, sa raison et si le changement est pérenne Veuillez remplir l'annexe 1 si nécessaire.</t>
  </si>
  <si>
    <t>Merci d'indiquer la raison de la demande et de joindre la liste du personnel (en pièce jointe du courriel) avec leur diplôme (y compris les éventuels engagements à venir).</t>
  </si>
  <si>
    <t>HOSPICE GÉNÉRAL</t>
  </si>
  <si>
    <t>A SECRÉTARIAT GÉNÉRAL</t>
  </si>
  <si>
    <t>ARC-EN-CIEL</t>
  </si>
  <si>
    <t>COLLÈGE DU LÉMAN</t>
  </si>
  <si>
    <t>LYCÉE RODOLPHE TÖPFFER</t>
  </si>
  <si>
    <t xml:space="preserve">MAISON GAÏA </t>
  </si>
  <si>
    <t>ST-VINCENT - ADOS</t>
  </si>
  <si>
    <t>ST-VINCENT - ENFANTS</t>
  </si>
  <si>
    <t>Office cantonal de l’enfance et de la jeunesse</t>
  </si>
  <si>
    <t>Merci d'utiliser deux formulaires en cas demandes non liées; sinon veuillez indiquer précisément les types de dérogations demandées, leurs raisons et de compléter si nécessaire les annexes 1 et 2.</t>
  </si>
  <si>
    <t>Veuillez choisir le type de dérogation avant de remplir le reste du formulaire.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</si>
</sst>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3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color rgb="FF0000FF"/>
      <name val="Arial"/>
      <family val="2"/>
    </font>
    <font>
      <u/>
      <sz val="10"/>
      <color theme="10"/>
      <name val="Arial"/>
      <family val="2"/>
    </font>
    <font>
      <b/>
      <sz val="10"/>
      <color theme="0"/>
      <name val="Arial"/>
      <family val="2"/>
    </font>
    <font>
      <b/>
      <sz val="24"/>
      <color rgb="FFC00000"/>
      <name val="Wingdings 3"/>
      <family val="1"/>
      <charset val="2"/>
    </font>
    <font>
      <sz val="10"/>
      <color theme="1"/>
      <name val="Arial"/>
      <family val="2"/>
    </font>
    <font>
      <b/>
      <sz val="13"/>
      <color theme="1"/>
      <name val="Arial"/>
      <family val="2"/>
    </font>
    <font>
      <sz val="10"/>
      <color rgb="FFFF0000"/>
      <name val="Arial"/>
      <family val="2"/>
    </font>
    <font>
      <i/>
      <sz val="10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ECF2F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E7FFE7"/>
        <bgColor indexed="64"/>
      </patternFill>
    </fill>
    <fill>
      <patternFill patternType="solid">
        <fgColor rgb="FFFFAFAF"/>
        <bgColor indexed="64"/>
      </patternFill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ck">
        <color theme="0"/>
      </top>
      <bottom/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 style="thin">
        <color indexed="64"/>
      </left>
      <right style="thin">
        <color theme="0" tint="-0.34998626667073579"/>
      </right>
      <top style="medium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 tint="-0.34998626667073579"/>
      </left>
      <right/>
      <top style="thin">
        <color indexed="64"/>
      </top>
      <bottom style="thin">
        <color indexed="64"/>
      </bottom>
      <diagonal/>
    </border>
    <border>
      <left/>
      <right/>
      <top style="thick">
        <color theme="0" tint="-4.9989318521683403E-2"/>
      </top>
      <bottom/>
      <diagonal/>
    </border>
    <border>
      <left/>
      <right/>
      <top style="thick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9" fillId="0" borderId="0" applyNumberFormat="0" applyFill="0" applyBorder="0" applyAlignment="0" applyProtection="0"/>
    <xf numFmtId="0" fontId="7" fillId="0" borderId="0" applyNumberFormat="0" applyFill="0" applyAlignment="0" applyProtection="0"/>
    <xf numFmtId="0" fontId="4" fillId="0" borderId="0"/>
    <xf numFmtId="0" fontId="14" fillId="0" borderId="0" applyNumberFormat="0" applyFill="0" applyBorder="0" applyAlignment="0" applyProtection="0">
      <alignment vertical="top"/>
    </xf>
    <xf numFmtId="14" fontId="2" fillId="2" borderId="4" applyNumberFormat="0" applyAlignment="0">
      <alignment horizontal="left" vertical="top"/>
      <protection locked="0"/>
    </xf>
    <xf numFmtId="0" fontId="12" fillId="3" borderId="0">
      <alignment horizontal="left" vertical="top"/>
    </xf>
    <xf numFmtId="0" fontId="2" fillId="5" borderId="0" applyNumberFormat="0" applyFont="0" applyBorder="0" applyAlignment="0">
      <alignment horizontal="left" vertical="top"/>
    </xf>
    <xf numFmtId="0" fontId="13" fillId="6" borderId="0" applyNumberFormat="0" applyBorder="0">
      <alignment horizontal="left" vertical="top" wrapText="1"/>
    </xf>
    <xf numFmtId="14" fontId="2" fillId="7" borderId="0" applyNumberFormat="0" applyFont="0" applyAlignment="0">
      <alignment vertical="top"/>
      <protection locked="0"/>
    </xf>
    <xf numFmtId="0" fontId="15" fillId="0" borderId="0" applyNumberFormat="0" applyFill="0" applyBorder="0" applyAlignment="0" applyProtection="0">
      <alignment vertical="top"/>
    </xf>
    <xf numFmtId="0" fontId="18" fillId="13" borderId="0" applyNumberFormat="0" applyBorder="0" applyAlignment="0">
      <alignment horizontal="left" vertical="top"/>
      <protection locked="0"/>
    </xf>
  </cellStyleXfs>
  <cellXfs count="122">
    <xf numFmtId="0" fontId="0" fillId="0" borderId="0" xfId="0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4" fillId="0" borderId="0" xfId="3" applyAlignment="1">
      <alignment horizontal="left" vertical="top"/>
    </xf>
    <xf numFmtId="0" fontId="4" fillId="0" borderId="1" xfId="3" applyBorder="1" applyAlignment="1">
      <alignment horizontal="left" vertical="top"/>
    </xf>
    <xf numFmtId="0" fontId="4" fillId="0" borderId="3" xfId="3" applyBorder="1" applyAlignment="1">
      <alignment horizontal="left" vertical="top"/>
    </xf>
    <xf numFmtId="0" fontId="5" fillId="0" borderId="0" xfId="3" applyFont="1" applyAlignment="1">
      <alignment horizontal="left" vertical="top" wrapText="1"/>
    </xf>
    <xf numFmtId="0" fontId="2" fillId="0" borderId="0" xfId="0" applyFont="1" applyAlignment="1">
      <alignment horizontal="right" vertical="top"/>
    </xf>
    <xf numFmtId="14" fontId="2" fillId="2" borderId="4" xfId="5" applyNumberFormat="1" applyAlignment="1">
      <alignment horizontal="left" vertical="top"/>
      <protection locked="0"/>
    </xf>
    <xf numFmtId="0" fontId="9" fillId="0" borderId="0" xfId="1" applyAlignment="1">
      <alignment horizontal="center" vertical="top"/>
    </xf>
    <xf numFmtId="0" fontId="9" fillId="0" borderId="0" xfId="1" applyAlignment="1">
      <alignment horizontal="left" vertical="top"/>
    </xf>
    <xf numFmtId="0" fontId="5" fillId="0" borderId="7" xfId="3" applyFont="1" applyBorder="1" applyAlignment="1">
      <alignment horizontal="left" vertical="top" wrapText="1"/>
    </xf>
    <xf numFmtId="0" fontId="2" fillId="0" borderId="0" xfId="0" applyFont="1" applyAlignment="1">
      <alignment vertical="top"/>
    </xf>
    <xf numFmtId="0" fontId="0" fillId="0" borderId="0" xfId="0" quotePrefix="1" applyAlignment="1">
      <alignment horizontal="left" vertical="top"/>
    </xf>
    <xf numFmtId="0" fontId="9" fillId="0" borderId="0" xfId="1" applyAlignment="1">
      <alignment vertical="top"/>
    </xf>
    <xf numFmtId="0" fontId="4" fillId="0" borderId="8" xfId="3" applyBorder="1" applyAlignment="1">
      <alignment horizontal="left" vertical="top"/>
    </xf>
    <xf numFmtId="0" fontId="1" fillId="0" borderId="7" xfId="0" quotePrefix="1" applyFont="1" applyBorder="1" applyAlignment="1">
      <alignment horizontal="left" vertical="top"/>
    </xf>
    <xf numFmtId="0" fontId="5" fillId="0" borderId="6" xfId="3" applyFont="1" applyBorder="1" applyAlignment="1">
      <alignment horizontal="center" wrapText="1"/>
    </xf>
    <xf numFmtId="0" fontId="6" fillId="0" borderId="7" xfId="3" applyFont="1" applyBorder="1" applyAlignment="1">
      <alignment horizontal="center" vertical="top" wrapText="1"/>
    </xf>
    <xf numFmtId="0" fontId="6" fillId="0" borderId="10" xfId="3" applyFont="1" applyBorder="1" applyAlignment="1">
      <alignment horizontal="center" vertical="top" wrapText="1"/>
    </xf>
    <xf numFmtId="0" fontId="14" fillId="0" borderId="7" xfId="4" applyBorder="1" applyAlignment="1">
      <alignment horizontal="center" vertical="top" wrapText="1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12" fillId="3" borderId="1" xfId="6" applyBorder="1">
      <alignment horizontal="left" vertical="top"/>
    </xf>
    <xf numFmtId="0" fontId="12" fillId="3" borderId="6" xfId="6" applyBorder="1">
      <alignment horizontal="left" vertical="top"/>
    </xf>
    <xf numFmtId="0" fontId="2" fillId="0" borderId="3" xfId="0" applyFont="1" applyBorder="1" applyAlignment="1">
      <alignment horizontal="left" vertical="top"/>
    </xf>
    <xf numFmtId="0" fontId="0" fillId="4" borderId="7" xfId="0" applyFill="1" applyBorder="1" applyAlignment="1">
      <alignment horizontal="center" vertical="top"/>
    </xf>
    <xf numFmtId="0" fontId="2" fillId="0" borderId="8" xfId="0" applyFont="1" applyBorder="1" applyAlignment="1">
      <alignment horizontal="left" vertical="top"/>
    </xf>
    <xf numFmtId="22" fontId="0" fillId="4" borderId="10" xfId="0" applyNumberFormat="1" applyFill="1" applyBorder="1" applyAlignment="1">
      <alignment horizontal="center" vertical="top"/>
    </xf>
    <xf numFmtId="0" fontId="2" fillId="4" borderId="7" xfId="0" applyFont="1" applyFill="1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2" fillId="0" borderId="3" xfId="0" applyFont="1" applyBorder="1" applyAlignment="1">
      <alignment horizontal="left" vertical="top" wrapText="1"/>
    </xf>
    <xf numFmtId="0" fontId="0" fillId="5" borderId="8" xfId="7" applyFont="1" applyBorder="1" applyAlignment="1">
      <alignment horizontal="left" vertical="top"/>
    </xf>
    <xf numFmtId="0" fontId="0" fillId="5" borderId="10" xfId="7" applyFont="1" applyBorder="1" applyAlignment="1">
      <alignment horizontal="left" vertical="top"/>
    </xf>
    <xf numFmtId="0" fontId="12" fillId="3" borderId="0" xfId="6">
      <alignment horizontal="left" vertical="top"/>
    </xf>
    <xf numFmtId="0" fontId="0" fillId="5" borderId="0" xfId="7" applyFont="1" applyAlignment="1">
      <alignment horizontal="left" vertical="top"/>
    </xf>
    <xf numFmtId="0" fontId="2" fillId="4" borderId="0" xfId="0" applyFont="1" applyFill="1" applyAlignment="1">
      <alignment horizontal="left" vertical="top"/>
    </xf>
    <xf numFmtId="0" fontId="7" fillId="0" borderId="0" xfId="2" applyFill="1"/>
    <xf numFmtId="0" fontId="7" fillId="0" borderId="0" xfId="2" applyAlignment="1">
      <alignment horizontal="left" vertical="top"/>
    </xf>
    <xf numFmtId="0" fontId="8" fillId="0" borderId="0" xfId="0" applyFont="1" applyAlignment="1">
      <alignment horizontal="center" vertical="center" wrapText="1"/>
    </xf>
    <xf numFmtId="0" fontId="4" fillId="0" borderId="2" xfId="3" applyBorder="1" applyAlignment="1">
      <alignment horizontal="left" vertical="top"/>
    </xf>
    <xf numFmtId="0" fontId="4" fillId="0" borderId="9" xfId="3" applyBorder="1" applyAlignment="1">
      <alignment horizontal="left" vertical="top"/>
    </xf>
    <xf numFmtId="0" fontId="6" fillId="0" borderId="9" xfId="3" applyFont="1" applyBorder="1" applyAlignment="1">
      <alignment vertical="top" wrapText="1"/>
    </xf>
    <xf numFmtId="0" fontId="6" fillId="0" borderId="0" xfId="3" applyFont="1" applyAlignment="1">
      <alignment horizontal="center" vertical="top" wrapText="1"/>
    </xf>
    <xf numFmtId="0" fontId="2" fillId="2" borderId="4" xfId="5" applyNumberFormat="1" applyAlignment="1">
      <alignment horizontal="left" vertical="top"/>
      <protection locked="0"/>
    </xf>
    <xf numFmtId="0" fontId="1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6" fillId="10" borderId="0" xfId="0" applyFont="1" applyFill="1" applyAlignment="1">
      <alignment horizontal="left" vertical="top"/>
    </xf>
    <xf numFmtId="0" fontId="0" fillId="10" borderId="0" xfId="0" applyFill="1" applyAlignment="1">
      <alignment horizontal="left" vertical="top"/>
    </xf>
    <xf numFmtId="0" fontId="8" fillId="11" borderId="0" xfId="0" applyFont="1" applyFill="1" applyAlignment="1">
      <alignment horizontal="center" vertical="top"/>
    </xf>
    <xf numFmtId="0" fontId="0" fillId="2" borderId="0" xfId="0" applyFill="1"/>
    <xf numFmtId="0" fontId="2" fillId="2" borderId="0" xfId="0" applyFont="1" applyFill="1" applyAlignment="1">
      <alignment vertical="top"/>
    </xf>
    <xf numFmtId="0" fontId="2" fillId="2" borderId="0" xfId="1" applyFont="1" applyFill="1" applyAlignment="1">
      <alignment vertical="top"/>
    </xf>
    <xf numFmtId="0" fontId="9" fillId="0" borderId="0" xfId="1" applyAlignment="1">
      <alignment horizontal="center" vertical="top" wrapText="1"/>
    </xf>
    <xf numFmtId="0" fontId="14" fillId="0" borderId="0" xfId="4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1" fillId="0" borderId="0" xfId="0" quotePrefix="1" applyFont="1" applyAlignment="1">
      <alignment horizontal="center" vertical="top"/>
    </xf>
    <xf numFmtId="0" fontId="5" fillId="0" borderId="0" xfId="3" applyFont="1" applyAlignment="1">
      <alignment horizontal="center" wrapText="1"/>
    </xf>
    <xf numFmtId="0" fontId="3" fillId="0" borderId="0" xfId="0" applyFont="1" applyAlignment="1">
      <alignment horizontal="right" vertical="center" wrapText="1"/>
    </xf>
    <xf numFmtId="0" fontId="3" fillId="9" borderId="13" xfId="0" applyFont="1" applyFill="1" applyBorder="1" applyAlignment="1">
      <alignment horizontal="left" vertical="center" wrapText="1"/>
    </xf>
    <xf numFmtId="0" fontId="3" fillId="9" borderId="14" xfId="0" applyFont="1" applyFill="1" applyBorder="1" applyAlignment="1">
      <alignment vertical="center" wrapText="1"/>
    </xf>
    <xf numFmtId="0" fontId="17" fillId="0" borderId="0" xfId="0" applyFont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2" fillId="2" borderId="15" xfId="5" applyNumberFormat="1" applyBorder="1" applyAlignment="1">
      <alignment horizontal="left" vertical="top"/>
      <protection locked="0"/>
    </xf>
    <xf numFmtId="0" fontId="2" fillId="2" borderId="16" xfId="5" applyNumberFormat="1" applyBorder="1" applyAlignment="1">
      <alignment horizontal="left" vertical="top"/>
      <protection locked="0"/>
    </xf>
    <xf numFmtId="0" fontId="2" fillId="2" borderId="18" xfId="5" applyNumberFormat="1" applyBorder="1" applyAlignment="1">
      <alignment horizontal="left" vertical="top"/>
      <protection locked="0"/>
    </xf>
    <xf numFmtId="0" fontId="2" fillId="2" borderId="19" xfId="5" applyNumberFormat="1" applyBorder="1" applyAlignment="1">
      <alignment horizontal="left" vertical="top"/>
      <protection locked="0"/>
    </xf>
    <xf numFmtId="14" fontId="2" fillId="2" borderId="16" xfId="5" applyNumberFormat="1" applyBorder="1" applyAlignment="1">
      <alignment horizontal="center" vertical="top"/>
      <protection locked="0"/>
    </xf>
    <xf numFmtId="14" fontId="2" fillId="2" borderId="20" xfId="5" applyNumberFormat="1" applyBorder="1" applyAlignment="1">
      <alignment horizontal="center" vertical="top"/>
      <protection locked="0"/>
    </xf>
    <xf numFmtId="0" fontId="0" fillId="12" borderId="23" xfId="0" applyFill="1" applyBorder="1" applyAlignment="1">
      <alignment horizontal="left" vertical="top"/>
    </xf>
    <xf numFmtId="0" fontId="0" fillId="12" borderId="22" xfId="0" applyFill="1" applyBorder="1" applyAlignment="1">
      <alignment horizontal="left" vertical="top"/>
    </xf>
    <xf numFmtId="0" fontId="0" fillId="12" borderId="24" xfId="0" applyFill="1" applyBorder="1" applyAlignment="1">
      <alignment horizontal="left" vertical="top"/>
    </xf>
    <xf numFmtId="0" fontId="20" fillId="0" borderId="0" xfId="0" applyFont="1" applyAlignment="1">
      <alignment horizontal="left" vertical="center"/>
    </xf>
    <xf numFmtId="14" fontId="2" fillId="2" borderId="17" xfId="5" applyNumberFormat="1" applyBorder="1" applyAlignment="1">
      <alignment horizontal="center" vertical="top"/>
      <protection locked="0"/>
    </xf>
    <xf numFmtId="14" fontId="2" fillId="2" borderId="21" xfId="5" applyNumberFormat="1" applyBorder="1" applyAlignment="1">
      <alignment horizontal="center" vertical="top"/>
      <protection locked="0"/>
    </xf>
    <xf numFmtId="14" fontId="2" fillId="2" borderId="4" xfId="5" applyNumberFormat="1" applyAlignment="1">
      <alignment horizontal="center" vertical="top"/>
      <protection locked="0"/>
    </xf>
    <xf numFmtId="0" fontId="2" fillId="2" borderId="25" xfId="5" applyNumberFormat="1" applyBorder="1" applyAlignment="1">
      <alignment horizontal="center" vertical="top"/>
      <protection locked="0"/>
    </xf>
    <xf numFmtId="0" fontId="0" fillId="14" borderId="26" xfId="0" applyFill="1" applyBorder="1" applyAlignment="1">
      <alignment horizontal="left" vertical="top"/>
    </xf>
    <xf numFmtId="0" fontId="13" fillId="15" borderId="0" xfId="8" applyFill="1">
      <alignment horizontal="left" vertical="top" wrapText="1"/>
    </xf>
    <xf numFmtId="0" fontId="0" fillId="14" borderId="0" xfId="0" applyFill="1" applyAlignment="1">
      <alignment horizontal="left" vertical="top"/>
    </xf>
    <xf numFmtId="0" fontId="0" fillId="8" borderId="27" xfId="0" applyFill="1" applyBorder="1" applyAlignment="1">
      <alignment horizontal="left" vertical="top"/>
    </xf>
    <xf numFmtId="0" fontId="19" fillId="0" borderId="0" xfId="0" applyFont="1" applyAlignment="1">
      <alignment horizontal="left" vertical="top"/>
    </xf>
    <xf numFmtId="0" fontId="0" fillId="5" borderId="0" xfId="7" applyFont="1" applyAlignment="1">
      <alignment horizontal="center" vertical="top"/>
    </xf>
    <xf numFmtId="0" fontId="1" fillId="8" borderId="27" xfId="0" applyFont="1" applyFill="1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5" borderId="0" xfId="7" applyFont="1" applyAlignment="1">
      <alignment horizontal="left" vertical="top" wrapText="1"/>
    </xf>
    <xf numFmtId="0" fontId="12" fillId="3" borderId="0" xfId="6" applyAlignment="1">
      <alignment horizontal="center" vertical="top" wrapText="1"/>
    </xf>
    <xf numFmtId="14" fontId="2" fillId="2" borderId="0" xfId="5" applyNumberFormat="1" applyBorder="1" applyAlignment="1">
      <alignment horizontal="center" vertical="top"/>
      <protection locked="0"/>
    </xf>
    <xf numFmtId="14" fontId="2" fillId="2" borderId="0" xfId="5" applyNumberFormat="1" applyBorder="1" applyAlignment="1">
      <alignment horizontal="left" vertical="top"/>
      <protection locked="0"/>
    </xf>
    <xf numFmtId="0" fontId="3" fillId="0" borderId="0" xfId="0" applyFont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0" borderId="0" xfId="1" applyAlignment="1">
      <alignment horizontal="center" vertical="top" wrapText="1"/>
    </xf>
    <xf numFmtId="0" fontId="6" fillId="0" borderId="0" xfId="3" applyFont="1" applyAlignment="1">
      <alignment horizontal="center" vertical="top" wrapText="1"/>
    </xf>
    <xf numFmtId="0" fontId="14" fillId="0" borderId="0" xfId="4" applyBorder="1" applyAlignment="1">
      <alignment horizontal="center" vertical="top" wrapText="1"/>
    </xf>
    <xf numFmtId="0" fontId="2" fillId="8" borderId="5" xfId="5" applyNumberFormat="1" applyFill="1" applyBorder="1" applyAlignment="1" applyProtection="1">
      <alignment vertical="top"/>
    </xf>
    <xf numFmtId="0" fontId="2" fillId="2" borderId="4" xfId="5" applyNumberFormat="1" applyAlignment="1">
      <alignment vertical="top"/>
      <protection locked="0"/>
    </xf>
    <xf numFmtId="0" fontId="2" fillId="2" borderId="5" xfId="5" applyNumberFormat="1" applyBorder="1" applyAlignment="1">
      <alignment vertical="top"/>
      <protection locked="0"/>
    </xf>
    <xf numFmtId="0" fontId="2" fillId="2" borderId="4" xfId="5" applyNumberFormat="1" applyAlignment="1">
      <alignment horizontal="left" vertical="top" wrapText="1"/>
      <protection locked="0"/>
    </xf>
    <xf numFmtId="0" fontId="2" fillId="2" borderId="0" xfId="5" applyNumberFormat="1" applyBorder="1" applyAlignment="1">
      <alignment horizontal="left" vertical="top" wrapText="1"/>
      <protection locked="0"/>
    </xf>
    <xf numFmtId="0" fontId="5" fillId="0" borderId="2" xfId="3" applyFont="1" applyBorder="1" applyAlignment="1">
      <alignment horizontal="left" wrapText="1"/>
    </xf>
    <xf numFmtId="0" fontId="8" fillId="0" borderId="12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2" fillId="8" borderId="31" xfId="5" applyNumberFormat="1" applyFill="1" applyBorder="1" applyAlignment="1" applyProtection="1">
      <alignment horizontal="center" vertical="top"/>
    </xf>
    <xf numFmtId="0" fontId="2" fillId="8" borderId="32" xfId="5" applyNumberFormat="1" applyFill="1" applyBorder="1" applyAlignment="1" applyProtection="1">
      <alignment horizontal="center" vertical="top"/>
    </xf>
    <xf numFmtId="0" fontId="21" fillId="0" borderId="28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0" fontId="2" fillId="8" borderId="28" xfId="5" applyNumberFormat="1" applyFill="1" applyBorder="1" applyAlignment="1" applyProtection="1">
      <alignment horizontal="center" vertical="top"/>
    </xf>
    <xf numFmtId="0" fontId="2" fillId="8" borderId="29" xfId="5" applyNumberFormat="1" applyFill="1" applyBorder="1" applyAlignment="1" applyProtection="1">
      <alignment horizontal="center" vertical="top"/>
    </xf>
  </cellXfs>
  <cellStyles count="12">
    <cellStyle name="Footer" xfId="7" xr:uid="{00000000-0005-0000-0000-000000000000}"/>
    <cellStyle name="header" xfId="8" xr:uid="{00000000-0005-0000-0000-000001000000}"/>
    <cellStyle name="Lien hypertexte" xfId="4" builtinId="8" customBuiltin="1"/>
    <cellStyle name="Lien hypertexte 2" xfId="10" xr:uid="{8CBA1459-CFE8-4C47-91D4-5F8A013FDC19}"/>
    <cellStyle name="Normal" xfId="0" builtinId="0"/>
    <cellStyle name="Programme" xfId="6" xr:uid="{00000000-0005-0000-0000-000005000000}"/>
    <cellStyle name="SaslpField" xfId="9" xr:uid="{00000000-0005-0000-0000-000006000000}"/>
    <cellStyle name="SaslpFollowUp" xfId="11" xr:uid="{8A81B181-F787-42C8-8F5D-9D72D5882543}"/>
    <cellStyle name="Sujet" xfId="3" xr:uid="{00000000-0005-0000-0000-000007000000}"/>
    <cellStyle name="Titre" xfId="1" builtinId="15" customBuiltin="1"/>
    <cellStyle name="Titre 2" xfId="2" builtinId="17" customBuiltin="1"/>
    <cellStyle name="UserField" xfId="5" xr:uid="{00000000-0005-0000-0000-00000B000000}"/>
  </cellStyles>
  <dxfs count="8">
    <dxf>
      <fill>
        <patternFill>
          <bgColor rgb="FFC00000"/>
        </patternFill>
      </fill>
      <border>
        <top style="thin">
          <color theme="0"/>
        </top>
        <bottom style="thin">
          <color theme="0"/>
        </bottom>
      </border>
    </dxf>
    <dxf>
      <fill>
        <patternFill>
          <bgColor rgb="FFFF0000"/>
        </patternFill>
      </fill>
    </dxf>
    <dxf>
      <fill>
        <patternFill>
          <bgColor rgb="FFFFCCCC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theme="0" tint="-0.34998626667073579"/>
      </font>
    </dxf>
    <dxf>
      <font>
        <color theme="0" tint="-0.34998626667073579"/>
      </font>
    </dxf>
  </dxfs>
  <tableStyles count="0" defaultTableStyle="TableStyleMedium2" defaultPivotStyle="PivotStyleLight16"/>
  <colors>
    <mruColors>
      <color rgb="FFFFAFAF"/>
      <color rgb="FFFFCCCC"/>
      <color rgb="FF66CCFF"/>
      <color rgb="FFFF0000"/>
      <color rgb="FFE7FFE7"/>
      <color rgb="FFCCFFCC"/>
      <color rgb="FF33CC33"/>
      <color rgb="FFFFFF5B"/>
      <color rgb="FFFFFFCC"/>
      <color rgb="FFECF2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Version du formulaire: 22.07.2025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19050</xdr:rowOff>
    </xdr:from>
    <xdr:to>
      <xdr:col>2</xdr:col>
      <xdr:colOff>134408</xdr:colOff>
      <xdr:row>3</xdr:row>
      <xdr:rowOff>69850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6899F06-1FD7-47A2-B2E7-D1693BD2F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9050"/>
          <a:ext cx="324908" cy="5365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19050</xdr:colOff>
      <xdr:row>4</xdr:row>
      <xdr:rowOff>9525</xdr:rowOff>
    </xdr:from>
    <xdr:to>
      <xdr:col>2</xdr:col>
      <xdr:colOff>180975</xdr:colOff>
      <xdr:row>4</xdr:row>
      <xdr:rowOff>104775</xdr:rowOff>
    </xdr:to>
    <xdr:sp macro="" textlink="">
      <xdr:nvSpPr>
        <xdr:cNvPr id="2" name="RectVersio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9BA3B9-4C8D-44B0-87A5-6CBBC9E86201}"/>
            </a:ext>
          </a:extLst>
        </xdr:cNvPr>
        <xdr:cNvSpPr/>
      </xdr:nvSpPr>
      <xdr:spPr>
        <a:xfrm>
          <a:off x="19050" y="685800"/>
          <a:ext cx="447675" cy="9525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MainData">
    <tabColor rgb="FF00B0F0"/>
  </sheetPr>
  <dimension ref="A1:R84"/>
  <sheetViews>
    <sheetView showGridLines="0" tabSelected="1" showRuler="0" zoomScaleNormal="100" zoomScaleSheetLayoutView="85" workbookViewId="0">
      <pane ySplit="8" topLeftCell="A9" activePane="bottomLeft" state="frozen"/>
      <selection activeCell="A4" sqref="A4"/>
      <selection pane="bottomLeft" activeCell="E17" sqref="E17:F17"/>
    </sheetView>
  </sheetViews>
  <sheetFormatPr baseColWidth="10" defaultRowHeight="12.75" x14ac:dyDescent="0.2"/>
  <cols>
    <col min="1" max="1" width="3.7109375" style="1" customWidth="1"/>
    <col min="2" max="2" width="0.5703125" style="1" customWidth="1"/>
    <col min="3" max="3" width="3.140625" style="1" customWidth="1"/>
    <col min="4" max="4" width="27.85546875" style="1" customWidth="1"/>
    <col min="5" max="5" width="20.7109375" style="1" customWidth="1"/>
    <col min="6" max="8" width="13.7109375" style="1" customWidth="1"/>
    <col min="9" max="9" width="7.5703125" style="1" customWidth="1"/>
    <col min="10" max="10" width="8.28515625" style="1" customWidth="1"/>
    <col min="11" max="11" width="0.5703125" style="1" customWidth="1"/>
    <col min="12" max="12" width="2.7109375" style="1" customWidth="1"/>
    <col min="13" max="13" width="0.5703125" style="1" customWidth="1"/>
    <col min="14" max="14" width="6.42578125" style="1" customWidth="1"/>
    <col min="15" max="15" width="28.85546875" style="1" hidden="1" customWidth="1"/>
    <col min="16" max="16" width="12.42578125" style="1" hidden="1" customWidth="1"/>
    <col min="17" max="17" width="11.42578125" hidden="1" customWidth="1"/>
  </cols>
  <sheetData>
    <row r="1" spans="1:18" x14ac:dyDescent="0.2">
      <c r="D1" s="23" t="s">
        <v>28</v>
      </c>
    </row>
    <row r="2" spans="1:18" x14ac:dyDescent="0.2">
      <c r="D2" s="2" t="s">
        <v>29</v>
      </c>
    </row>
    <row r="3" spans="1:18" x14ac:dyDescent="0.2">
      <c r="D3" s="2" t="s">
        <v>178</v>
      </c>
    </row>
    <row r="4" spans="1:18" ht="15" x14ac:dyDescent="0.2">
      <c r="D4" s="24" t="s">
        <v>30</v>
      </c>
    </row>
    <row r="5" spans="1:18" ht="9.9499999999999993" customHeight="1" x14ac:dyDescent="0.2">
      <c r="D5" s="24"/>
      <c r="Q5" t="b">
        <f>OR(Q8:Q84)</f>
        <v>1</v>
      </c>
    </row>
    <row r="6" spans="1:18" ht="24.95" customHeight="1" x14ac:dyDescent="0.2">
      <c r="E6" s="94" t="str">
        <f>IF($Q$5,"Au moins un champ obligatoire est manquant (indicateur rouge dans la colonne de droite); veuillez compléter ceux-ci avant d'envoyer ce formulaire","")</f>
        <v>Au moins un champ obligatoire est manquant (indicateur rouge dans la colonne de droite); veuillez compléter ceux-ci avant d'envoyer ce formulaire</v>
      </c>
      <c r="F6" s="94"/>
      <c r="G6" s="94"/>
      <c r="H6" s="94"/>
      <c r="I6" s="94"/>
      <c r="J6" s="94"/>
      <c r="K6" s="63"/>
      <c r="L6" s="66" t="str">
        <f>IF($Q$5,"?","")</f>
        <v>?</v>
      </c>
      <c r="M6" s="3"/>
      <c r="N6" s="3"/>
      <c r="O6" s="52" t="s">
        <v>45</v>
      </c>
      <c r="P6" s="53"/>
      <c r="Q6" s="54" t="s">
        <v>46</v>
      </c>
    </row>
    <row r="7" spans="1:18" ht="5.0999999999999996" customHeight="1" x14ac:dyDescent="0.2">
      <c r="G7" s="3"/>
      <c r="H7" s="3"/>
      <c r="I7" s="3"/>
      <c r="J7" s="3"/>
      <c r="K7" s="3"/>
      <c r="L7" s="3"/>
      <c r="M7" s="3"/>
      <c r="N7" s="3"/>
      <c r="O7" s="3"/>
      <c r="P7" s="3"/>
    </row>
    <row r="8" spans="1:18" s="12" customFormat="1" ht="20.25" customHeight="1" x14ac:dyDescent="0.2">
      <c r="B8" s="104" t="s">
        <v>61</v>
      </c>
      <c r="C8" s="104"/>
      <c r="D8" s="104"/>
      <c r="E8" s="104"/>
      <c r="F8" s="104"/>
      <c r="G8" s="104"/>
      <c r="H8" s="104"/>
      <c r="I8" s="104"/>
      <c r="J8" s="104"/>
      <c r="K8" s="104"/>
      <c r="L8" s="58"/>
      <c r="M8" s="58"/>
      <c r="N8" s="16"/>
      <c r="O8" s="64"/>
      <c r="P8" s="65"/>
      <c r="Q8" s="57" t="b">
        <v>0</v>
      </c>
      <c r="R8" s="11"/>
    </row>
    <row r="9" spans="1:18" ht="15" x14ac:dyDescent="0.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Q9" s="55"/>
    </row>
    <row r="10" spans="1:18" ht="30" customHeight="1" x14ac:dyDescent="0.2">
      <c r="A10" s="5"/>
      <c r="B10" s="6"/>
      <c r="C10" s="43"/>
      <c r="D10" s="112" t="s">
        <v>62</v>
      </c>
      <c r="E10" s="112"/>
      <c r="F10" s="112"/>
      <c r="G10" s="112"/>
      <c r="H10" s="112"/>
      <c r="I10" s="112"/>
      <c r="J10" s="112"/>
      <c r="K10" s="19"/>
      <c r="L10" s="62"/>
      <c r="M10" s="62"/>
      <c r="Q10" s="55"/>
    </row>
    <row r="11" spans="1:18" ht="15" customHeight="1" x14ac:dyDescent="0.2">
      <c r="A11" s="5"/>
      <c r="B11" s="7"/>
      <c r="C11" s="5"/>
      <c r="D11" s="106" t="s">
        <v>0</v>
      </c>
      <c r="E11" s="106"/>
      <c r="F11" s="106"/>
      <c r="G11" s="106"/>
      <c r="H11" s="106"/>
      <c r="I11" s="106"/>
      <c r="J11" s="59"/>
      <c r="K11" s="22"/>
      <c r="L11" s="59"/>
      <c r="M11" s="59"/>
      <c r="Q11" s="55"/>
    </row>
    <row r="12" spans="1:18" ht="8.25" customHeight="1" x14ac:dyDescent="0.2">
      <c r="A12" s="5"/>
      <c r="B12" s="7"/>
      <c r="C12" s="5"/>
      <c r="D12" s="8"/>
      <c r="E12" s="8"/>
      <c r="F12" s="8"/>
      <c r="G12" s="8"/>
      <c r="H12" s="8"/>
      <c r="I12" s="8"/>
      <c r="J12" s="8"/>
      <c r="K12" s="13"/>
      <c r="L12" s="8"/>
      <c r="M12" s="8"/>
      <c r="Q12" s="55"/>
    </row>
    <row r="13" spans="1:18" ht="15" customHeight="1" x14ac:dyDescent="0.2">
      <c r="A13" s="5"/>
      <c r="B13" s="7"/>
      <c r="C13" s="5"/>
      <c r="D13" s="105" t="s">
        <v>7</v>
      </c>
      <c r="E13" s="105"/>
      <c r="F13" s="105"/>
      <c r="G13" s="105"/>
      <c r="H13" s="105"/>
      <c r="I13" s="105"/>
      <c r="J13" s="46"/>
      <c r="K13" s="20"/>
      <c r="L13" s="46"/>
      <c r="M13" s="46"/>
      <c r="Q13" s="55"/>
    </row>
    <row r="14" spans="1:18" ht="9" customHeight="1" x14ac:dyDescent="0.2">
      <c r="A14" s="5"/>
      <c r="B14" s="7"/>
      <c r="C14" s="5"/>
      <c r="D14" s="105"/>
      <c r="E14" s="105"/>
      <c r="F14" s="105"/>
      <c r="G14" s="105"/>
      <c r="H14" s="105"/>
      <c r="I14" s="105"/>
      <c r="J14" s="105"/>
      <c r="K14" s="20"/>
      <c r="L14" s="46"/>
      <c r="M14" s="46"/>
      <c r="Q14" s="55"/>
    </row>
    <row r="15" spans="1:18" ht="5.0999999999999996" customHeight="1" x14ac:dyDescent="0.2">
      <c r="A15" s="5"/>
      <c r="B15" s="17"/>
      <c r="C15" s="44"/>
      <c r="D15" s="45"/>
      <c r="E15" s="45"/>
      <c r="F15" s="45"/>
      <c r="G15" s="45"/>
      <c r="H15" s="45"/>
      <c r="I15" s="45"/>
      <c r="J15" s="45"/>
      <c r="K15" s="21"/>
      <c r="L15" s="46"/>
      <c r="M15" s="46"/>
      <c r="Q15" s="55"/>
    </row>
    <row r="16" spans="1:18" ht="17.25" customHeight="1" x14ac:dyDescent="0.2">
      <c r="Q16" s="55"/>
    </row>
    <row r="17" spans="3:17" ht="12.75" customHeight="1" x14ac:dyDescent="0.2">
      <c r="C17" s="9" t="s">
        <v>1</v>
      </c>
      <c r="D17" s="2" t="s">
        <v>65</v>
      </c>
      <c r="E17" s="93"/>
      <c r="F17" s="93"/>
      <c r="O17" s="74" t="str">
        <f>IF(DEROGATION_REQUEST_REASON="","",
    IFERROR(INDEX(DataDerogationShort,MATCH(DEROGATION_REQUEST_REASON,DataDerogationNames,0)),DEROGATION_REQUEST_REASON))</f>
        <v/>
      </c>
      <c r="Q17" s="55" t="b">
        <f>(DEROGATION_REQUEST_REASON="")</f>
        <v>1</v>
      </c>
    </row>
    <row r="18" spans="3:17" ht="17.25" customHeight="1" thickBot="1" x14ac:dyDescent="0.25">
      <c r="Q18" s="55"/>
    </row>
    <row r="19" spans="3:17" ht="12.75" customHeight="1" thickTop="1" thickBot="1" x14ac:dyDescent="0.25">
      <c r="C19" s="9" t="s">
        <v>1</v>
      </c>
      <c r="D19" s="2" t="s">
        <v>23</v>
      </c>
      <c r="E19" s="10"/>
      <c r="G19" s="4"/>
      <c r="Q19" s="55" t="b">
        <f>(DEROGATION_REQUEST_DATE="")</f>
        <v>1</v>
      </c>
    </row>
    <row r="20" spans="3:17" ht="12.75" customHeight="1" thickTop="1" thickBot="1" x14ac:dyDescent="0.25">
      <c r="C20" s="9" t="s">
        <v>1</v>
      </c>
      <c r="D20" s="2" t="s">
        <v>22</v>
      </c>
      <c r="E20" s="109"/>
      <c r="F20" s="109"/>
      <c r="G20" s="4"/>
      <c r="Q20" s="55" t="b">
        <f>(DEROGATION_REQUEST_MADEBY="")</f>
        <v>1</v>
      </c>
    </row>
    <row r="21" spans="3:17" ht="12.75" customHeight="1" thickTop="1" thickBot="1" x14ac:dyDescent="0.25">
      <c r="C21" s="9" t="s">
        <v>1</v>
      </c>
      <c r="D21" s="2" t="s">
        <v>24</v>
      </c>
      <c r="E21" s="109"/>
      <c r="F21" s="109"/>
      <c r="G21" s="4"/>
      <c r="Q21" s="55" t="b">
        <f>(DEROGATION_REQUEST_EMAIL="")</f>
        <v>1</v>
      </c>
    </row>
    <row r="22" spans="3:17" ht="14.25" thickTop="1" thickBot="1" x14ac:dyDescent="0.25">
      <c r="Q22" s="55"/>
    </row>
    <row r="23" spans="3:17" ht="12.75" customHeight="1" thickTop="1" thickBot="1" x14ac:dyDescent="0.25">
      <c r="C23" s="9" t="s">
        <v>1</v>
      </c>
      <c r="D23" s="14" t="s">
        <v>26</v>
      </c>
      <c r="E23" s="108" t="s">
        <v>5</v>
      </c>
      <c r="F23" s="108"/>
      <c r="Q23" s="55" t="b">
        <f>(IFERROR(MATCH(DEROGATION_REQUEST_INSTITUTION,ListInstitutions,0),0)&lt;=1)</f>
        <v>1</v>
      </c>
    </row>
    <row r="24" spans="3:17" ht="12.75" customHeight="1" thickTop="1" thickBot="1" x14ac:dyDescent="0.25">
      <c r="C24" s="9" t="s">
        <v>1</v>
      </c>
      <c r="D24" s="14" t="s">
        <v>25</v>
      </c>
      <c r="E24" s="107" t="str">
        <f>IF(OR(DEROGATION_REQUEST_INSTITUTION="",DEROGATION_REQUEST_INSTITUTION=Validations!$A$41),"",
    IFERROR(INDEX(DataInstitutionOrganisations,MATCH(DEROGATION_REQUEST_INSTITUTION,DataInstitutionNames,0)),"(inconnu)"))</f>
        <v/>
      </c>
      <c r="F24" s="107"/>
      <c r="Q24" s="55" t="b">
        <f>(IFERROR(MATCH(DEROGATION_REQUEST_ORGANISATION,ListOrganisations,0),0)&lt;=1)</f>
        <v>1</v>
      </c>
    </row>
    <row r="25" spans="3:17" ht="13.5" thickTop="1" x14ac:dyDescent="0.2">
      <c r="C25" s="9" t="s">
        <v>1</v>
      </c>
      <c r="D25" s="2" t="s">
        <v>42</v>
      </c>
      <c r="E25" s="47"/>
      <c r="Q25" s="55" t="b">
        <f>(DEROGATION_REQUEST_OFFICIAL_MAX="")</f>
        <v>1</v>
      </c>
    </row>
    <row r="26" spans="3:17" ht="13.5" thickBot="1" x14ac:dyDescent="0.25">
      <c r="Q26" s="55"/>
    </row>
    <row r="27" spans="3:17" ht="14.25" thickTop="1" thickBot="1" x14ac:dyDescent="0.25">
      <c r="C27" s="9" t="s">
        <v>1</v>
      </c>
      <c r="D27" s="14" t="s">
        <v>63</v>
      </c>
      <c r="E27" s="80"/>
      <c r="Q27" s="55"/>
    </row>
    <row r="28" spans="3:17" ht="13.5" thickTop="1" x14ac:dyDescent="0.2">
      <c r="C28" s="9" t="s">
        <v>1</v>
      </c>
      <c r="D28" s="14" t="s">
        <v>64</v>
      </c>
      <c r="E28" s="80"/>
      <c r="Q28" s="55"/>
    </row>
    <row r="29" spans="3:17" x14ac:dyDescent="0.2">
      <c r="Q29" s="55"/>
    </row>
    <row r="30" spans="3:17" ht="16.5" customHeight="1" x14ac:dyDescent="0.25">
      <c r="C30" s="40" t="s">
        <v>77</v>
      </c>
      <c r="Q30" s="55"/>
    </row>
    <row r="31" spans="3:17" ht="6.75" customHeight="1" x14ac:dyDescent="0.25">
      <c r="C31" s="40"/>
      <c r="Q31" s="55"/>
    </row>
    <row r="32" spans="3:17" ht="24" customHeight="1" x14ac:dyDescent="0.25">
      <c r="C32" s="40"/>
      <c r="D32" s="117" t="str">
        <f>_xlfn.XLOOKUP(DEROGATION_REQUEST_REASON,DataDerogationNames,DataDerogationDescriptions,"",0)</f>
        <v>Veuillez choisir le type de dérogation avant de remplir le reste du formulaire.</v>
      </c>
      <c r="E32" s="118"/>
      <c r="F32" s="118"/>
      <c r="G32" s="118"/>
      <c r="H32" s="118"/>
      <c r="I32" s="119"/>
      <c r="Q32" s="55"/>
    </row>
    <row r="33" spans="3:17" ht="7.5" customHeight="1" thickBot="1" x14ac:dyDescent="0.3">
      <c r="C33" s="40"/>
      <c r="Q33" s="55"/>
    </row>
    <row r="34" spans="3:17" ht="14.25" thickTop="1" thickBot="1" x14ac:dyDescent="0.25">
      <c r="D34" s="110"/>
      <c r="E34" s="110"/>
      <c r="F34" s="110"/>
      <c r="G34" s="110"/>
      <c r="H34" s="110"/>
      <c r="I34" s="110"/>
      <c r="Q34" s="55"/>
    </row>
    <row r="35" spans="3:17" ht="14.25" thickTop="1" thickBot="1" x14ac:dyDescent="0.25">
      <c r="D35" s="110"/>
      <c r="E35" s="110"/>
      <c r="F35" s="110"/>
      <c r="G35" s="110"/>
      <c r="H35" s="110"/>
      <c r="I35" s="110"/>
      <c r="Q35" s="55"/>
    </row>
    <row r="36" spans="3:17" ht="14.25" thickTop="1" thickBot="1" x14ac:dyDescent="0.25">
      <c r="D36" s="110"/>
      <c r="E36" s="110"/>
      <c r="F36" s="110"/>
      <c r="G36" s="110"/>
      <c r="H36" s="110"/>
      <c r="I36" s="110"/>
      <c r="Q36" s="55"/>
    </row>
    <row r="37" spans="3:17" ht="14.25" thickTop="1" thickBot="1" x14ac:dyDescent="0.25">
      <c r="D37" s="110"/>
      <c r="E37" s="110"/>
      <c r="F37" s="110"/>
      <c r="G37" s="110"/>
      <c r="H37" s="110"/>
      <c r="I37" s="110"/>
      <c r="Q37" s="55"/>
    </row>
    <row r="38" spans="3:17" ht="13.5" thickTop="1" x14ac:dyDescent="0.2">
      <c r="D38" s="110"/>
      <c r="E38" s="110"/>
      <c r="F38" s="110"/>
      <c r="G38" s="110"/>
      <c r="H38" s="110"/>
      <c r="I38" s="110"/>
      <c r="Q38" s="55"/>
    </row>
    <row r="39" spans="3:17" x14ac:dyDescent="0.2">
      <c r="D39" s="111"/>
      <c r="E39" s="111"/>
      <c r="F39" s="111"/>
      <c r="G39" s="111"/>
      <c r="H39" s="111"/>
      <c r="I39" s="111"/>
      <c r="Q39" s="55"/>
    </row>
    <row r="40" spans="3:17" x14ac:dyDescent="0.2">
      <c r="D40" s="111"/>
      <c r="E40" s="111"/>
      <c r="F40" s="111"/>
      <c r="G40" s="111"/>
      <c r="H40" s="111"/>
      <c r="I40" s="111"/>
      <c r="Q40" s="55"/>
    </row>
    <row r="41" spans="3:17" x14ac:dyDescent="0.2">
      <c r="Q41" s="55"/>
    </row>
    <row r="42" spans="3:17" x14ac:dyDescent="0.2">
      <c r="Q42" s="55"/>
    </row>
    <row r="43" spans="3:17" ht="13.5" thickBot="1" x14ac:dyDescent="0.25">
      <c r="Q43" s="55"/>
    </row>
    <row r="44" spans="3:17" ht="13.5" thickTop="1" x14ac:dyDescent="0.2">
      <c r="C44" s="88" t="str">
        <f>"ANNEXE 1" &amp; IF(DEROGATION_REQUEST_REASON="","",IF(ParamFillAnnexe1=TRUE,""," (ne pas remplir pour ce type de demande)"))</f>
        <v>ANNEXE 1</v>
      </c>
      <c r="D44" s="85"/>
      <c r="E44" s="85"/>
      <c r="F44" s="85"/>
      <c r="G44" s="85"/>
      <c r="H44" s="85"/>
      <c r="I44" s="85"/>
      <c r="J44" s="85"/>
      <c r="Q44" s="55"/>
    </row>
    <row r="45" spans="3:17" ht="9" customHeight="1" x14ac:dyDescent="0.2">
      <c r="Q45" s="55"/>
    </row>
    <row r="46" spans="3:17" ht="16.5" customHeight="1" x14ac:dyDescent="0.25">
      <c r="C46" s="40" t="s">
        <v>8</v>
      </c>
      <c r="E46" s="86"/>
      <c r="Q46" s="55"/>
    </row>
    <row r="47" spans="3:17" ht="8.25" customHeight="1" x14ac:dyDescent="0.2">
      <c r="Q47" s="55"/>
    </row>
    <row r="48" spans="3:17" ht="26.25" thickBot="1" x14ac:dyDescent="0.25">
      <c r="C48" s="9"/>
      <c r="D48" s="48" t="s">
        <v>3</v>
      </c>
      <c r="E48" s="48" t="s">
        <v>2</v>
      </c>
      <c r="F48" s="49" t="s">
        <v>4</v>
      </c>
      <c r="G48" s="49" t="s">
        <v>50</v>
      </c>
      <c r="H48" s="113" t="s">
        <v>66</v>
      </c>
      <c r="I48" s="114"/>
      <c r="N48" s="14"/>
      <c r="Q48" s="56"/>
    </row>
    <row r="49" spans="2:17" x14ac:dyDescent="0.2">
      <c r="B49" s="60"/>
      <c r="C49" s="61" t="s">
        <v>9</v>
      </c>
      <c r="D49" s="68"/>
      <c r="E49" s="69"/>
      <c r="F49" s="72"/>
      <c r="G49" s="81"/>
      <c r="H49" s="115" t="str">
        <f>IF(OR(DEROGATION_REQUEST_START="",colBirthDate=""),"",
 IF(colBirthDate&gt;DEROGATION_REQUEST_START,"(naissance dans le futur)",
    DATEDIF(colBirthDate,DEROGATION_REQUEST_START,"y") &amp; " ans et "
  &amp; DATEDIF(colBirthDate,DEROGATION_REQUEST_START,"ym") &amp; " mois"))</f>
        <v/>
      </c>
      <c r="I49" s="116"/>
      <c r="O49" s="74" t="str">
        <f>IF(D49="","",D49&amp; " " &amp; E49 &amp; IF(F49="",""," (" &amp; TEXT(F49,"jj.mm.aaaa") &amp; ")"))</f>
        <v/>
      </c>
      <c r="Q49" s="55" t="b">
        <f>AND(OR(D49="",E49="",F49="",G49="",H49=""),ParamFillAnnexe1)</f>
        <v>0</v>
      </c>
    </row>
    <row r="50" spans="2:17" x14ac:dyDescent="0.2">
      <c r="B50" s="60"/>
      <c r="C50" s="61" t="s">
        <v>10</v>
      </c>
      <c r="D50" s="70"/>
      <c r="E50" s="71"/>
      <c r="F50" s="73"/>
      <c r="G50" s="81"/>
      <c r="H50" s="120" t="str">
        <f>IF(OR(DEROGATION_REQUEST_START="",colBirthDate=""),"",
 IF(colBirthDate&gt;DEROGATION_REQUEST_START,"(naissance dans le futur)",
    DATEDIF(colBirthDate,DEROGATION_REQUEST_START,"y") &amp; " ans et "
  &amp; DATEDIF(colBirthDate,DEROGATION_REQUEST_START,"ym") &amp; " mois"))</f>
        <v/>
      </c>
      <c r="I50" s="121"/>
      <c r="O50" s="75" t="str">
        <f>IF(D50="","",D50&amp; " " &amp; E50 &amp; IF(F50="",""," (" &amp; TEXT(F50,"jj.mm.aaaa") &amp; ")"))</f>
        <v/>
      </c>
      <c r="Q50" s="55" t="b">
        <f>IF(D50="",FALSE,OR(E50="",F50="",G50="",H50=""))</f>
        <v>0</v>
      </c>
    </row>
    <row r="51" spans="2:17" x14ac:dyDescent="0.2">
      <c r="B51" s="60"/>
      <c r="C51" s="61" t="s">
        <v>11</v>
      </c>
      <c r="D51" s="70"/>
      <c r="E51" s="71"/>
      <c r="F51" s="73"/>
      <c r="G51" s="81"/>
      <c r="H51" s="120" t="str">
        <f>IF(OR(DEROGATION_REQUEST_START="",colBirthDate=""),"",
 IF(colBirthDate&gt;DEROGATION_REQUEST_START,"(naissance dans le futur)",
    DATEDIF(colBirthDate,DEROGATION_REQUEST_START,"y") &amp; " ans et "
  &amp; DATEDIF(colBirthDate,DEROGATION_REQUEST_START,"ym") &amp; " mois"))</f>
        <v/>
      </c>
      <c r="I51" s="121"/>
      <c r="O51" s="75" t="str">
        <f t="shared" ref="O51:O53" si="0">IF(D51="","",D51&amp; " " &amp; E51 &amp; IF(F51="",""," (" &amp; TEXT(F51,"jj.mm.aaaa") &amp; ")"))</f>
        <v/>
      </c>
      <c r="Q51" s="55" t="b">
        <f t="shared" ref="Q51:Q53" si="1">IF(D51="",FALSE,OR(E51="",F51="",G51="",H51=""))</f>
        <v>0</v>
      </c>
    </row>
    <row r="52" spans="2:17" x14ac:dyDescent="0.2">
      <c r="B52" s="60"/>
      <c r="C52" s="61" t="s">
        <v>12</v>
      </c>
      <c r="D52" s="70"/>
      <c r="E52" s="71"/>
      <c r="F52" s="73"/>
      <c r="G52" s="81"/>
      <c r="H52" s="120" t="str">
        <f>IF(OR(DEROGATION_REQUEST_START="",colBirthDate=""),"",
 IF(colBirthDate&gt;DEROGATION_REQUEST_START,"(naissance dans le futur)",
    DATEDIF(colBirthDate,DEROGATION_REQUEST_START,"y") &amp; " ans et "
  &amp; DATEDIF(colBirthDate,DEROGATION_REQUEST_START,"ym") &amp; " mois"))</f>
        <v/>
      </c>
      <c r="I52" s="121"/>
      <c r="O52" s="75" t="str">
        <f t="shared" si="0"/>
        <v/>
      </c>
      <c r="P52"/>
      <c r="Q52" s="55" t="b">
        <f t="shared" si="1"/>
        <v>0</v>
      </c>
    </row>
    <row r="53" spans="2:17" ht="13.5" thickBot="1" x14ac:dyDescent="0.25">
      <c r="B53" s="60"/>
      <c r="C53" s="61" t="s">
        <v>13</v>
      </c>
      <c r="D53" s="70"/>
      <c r="E53" s="71"/>
      <c r="F53" s="73"/>
      <c r="G53" s="81"/>
      <c r="H53" s="120" t="str">
        <f>IF(OR(DEROGATION_REQUEST_START="",colBirthDate=""),"",
 IF(colBirthDate&gt;DEROGATION_REQUEST_START,"(naissance dans le futur)",
    DATEDIF(colBirthDate,DEROGATION_REQUEST_START,"y") &amp; " ans et "
  &amp; DATEDIF(colBirthDate,DEROGATION_REQUEST_START,"ym") &amp; " mois"))</f>
        <v/>
      </c>
      <c r="I53" s="121"/>
      <c r="O53" s="76" t="str">
        <f t="shared" si="0"/>
        <v/>
      </c>
      <c r="P53"/>
      <c r="Q53" s="55" t="b">
        <f t="shared" si="1"/>
        <v>0</v>
      </c>
    </row>
    <row r="54" spans="2:17" ht="13.5" thickTop="1" x14ac:dyDescent="0.2">
      <c r="D54" s="15"/>
      <c r="O54" s="82" t="str">
        <f>O49 &amp; CHAR(13) &amp; CHAR(10)
&amp;O50 &amp; CHAR(13) &amp; CHAR(10)
&amp;O51 &amp; CHAR(13) &amp; CHAR(10)
&amp;O52 &amp; CHAR(13) &amp; CHAR(10)
&amp;O53 &amp; CHAR(13) &amp; CHAR(10)</f>
        <v xml:space="preserve">_x000D_
_x000D_
_x000D_
_x000D_
_x000D_
</v>
      </c>
      <c r="P54"/>
      <c r="Q54" s="55"/>
    </row>
    <row r="55" spans="2:17" ht="13.5" thickBot="1" x14ac:dyDescent="0.25">
      <c r="D55" s="15"/>
      <c r="O55" s="84"/>
      <c r="P55"/>
      <c r="Q55" s="55"/>
    </row>
    <row r="56" spans="2:17" ht="13.5" thickTop="1" x14ac:dyDescent="0.2">
      <c r="C56" s="88" t="str">
        <f>"ANNEXE 2" &amp; IF(DEROGATION_REQUEST_REASON="","",IF(ParamFillAnnexe2=TRUE,""," (ne pas remplir pour ce type de demande)"))</f>
        <v>ANNEXE 2</v>
      </c>
      <c r="D56" s="85"/>
      <c r="E56" s="85"/>
      <c r="F56" s="85"/>
      <c r="G56" s="85"/>
      <c r="H56" s="85"/>
      <c r="I56" s="85"/>
      <c r="J56" s="85"/>
      <c r="Q56" s="55"/>
    </row>
    <row r="57" spans="2:17" ht="7.5" customHeight="1" x14ac:dyDescent="0.2">
      <c r="D57" s="15"/>
      <c r="Q57" s="55"/>
    </row>
    <row r="58" spans="2:17" ht="16.5" customHeight="1" x14ac:dyDescent="0.25">
      <c r="C58" s="40" t="s">
        <v>44</v>
      </c>
      <c r="Q58" s="55"/>
    </row>
    <row r="59" spans="2:17" ht="6.75" customHeight="1" x14ac:dyDescent="0.2">
      <c r="Q59" s="55"/>
    </row>
    <row r="60" spans="2:17" ht="29.25" customHeight="1" thickBot="1" x14ac:dyDescent="0.25">
      <c r="D60" s="50" t="s">
        <v>3</v>
      </c>
      <c r="E60" s="50" t="s">
        <v>2</v>
      </c>
      <c r="F60" s="49" t="s">
        <v>4</v>
      </c>
      <c r="G60" s="51" t="s">
        <v>14</v>
      </c>
      <c r="H60" s="51" t="s">
        <v>27</v>
      </c>
      <c r="Q60" s="55"/>
    </row>
    <row r="61" spans="2:17" x14ac:dyDescent="0.2">
      <c r="C61" s="18" t="s">
        <v>9</v>
      </c>
      <c r="D61" s="68"/>
      <c r="E61" s="69"/>
      <c r="F61" s="72"/>
      <c r="G61" s="72"/>
      <c r="H61" s="78"/>
      <c r="O61" s="74" t="str">
        <f>IF(D61="","",D61&amp; " " &amp; E61 &amp; IF(F61="",""," (" &amp; TEXT(F61,"jj.mm.aaaa") &amp; ")"))</f>
        <v/>
      </c>
      <c r="Q61" s="55" t="b">
        <f>AND(OR(D61="",E61="",F61="",G61="",H61=""),ParamFillAnnexe2)</f>
        <v>0</v>
      </c>
    </row>
    <row r="62" spans="2:17" x14ac:dyDescent="0.2">
      <c r="C62" s="18" t="s">
        <v>10</v>
      </c>
      <c r="D62" s="70"/>
      <c r="E62" s="71"/>
      <c r="F62" s="73"/>
      <c r="G62" s="73"/>
      <c r="H62" s="79"/>
      <c r="O62" s="74" t="str">
        <f t="shared" ref="O62:O72" si="2">IF(D62="","",D62&amp; " " &amp; E62 &amp; IF(F62="",""," (" &amp; TEXT(F62,"jj.mm.aaaa") &amp; ")"))</f>
        <v/>
      </c>
      <c r="Q62" s="55" t="b">
        <f t="shared" ref="Q62:Q72" si="3">IF(D62="",FALSE,OR(E62="",F62="",G62="",H62=""))</f>
        <v>0</v>
      </c>
    </row>
    <row r="63" spans="2:17" x14ac:dyDescent="0.2">
      <c r="C63" s="18" t="s">
        <v>11</v>
      </c>
      <c r="D63" s="70"/>
      <c r="E63" s="71"/>
      <c r="F63" s="73"/>
      <c r="G63" s="73"/>
      <c r="H63" s="79"/>
      <c r="O63" s="74" t="str">
        <f t="shared" si="2"/>
        <v/>
      </c>
      <c r="Q63" s="55" t="b">
        <f t="shared" si="3"/>
        <v>0</v>
      </c>
    </row>
    <row r="64" spans="2:17" x14ac:dyDescent="0.2">
      <c r="C64" s="18" t="s">
        <v>12</v>
      </c>
      <c r="D64" s="70"/>
      <c r="E64" s="71"/>
      <c r="F64" s="73"/>
      <c r="G64" s="73"/>
      <c r="H64" s="79"/>
      <c r="O64" s="74" t="str">
        <f t="shared" si="2"/>
        <v/>
      </c>
      <c r="Q64" s="55" t="b">
        <f t="shared" si="3"/>
        <v>0</v>
      </c>
    </row>
    <row r="65" spans="3:17" x14ac:dyDescent="0.2">
      <c r="C65" s="18" t="s">
        <v>13</v>
      </c>
      <c r="D65" s="70"/>
      <c r="E65" s="71"/>
      <c r="F65" s="73"/>
      <c r="G65" s="73"/>
      <c r="H65" s="79"/>
      <c r="O65" s="74" t="str">
        <f t="shared" si="2"/>
        <v/>
      </c>
      <c r="Q65" s="55" t="b">
        <f t="shared" si="3"/>
        <v>0</v>
      </c>
    </row>
    <row r="66" spans="3:17" x14ac:dyDescent="0.2">
      <c r="C66" s="18" t="s">
        <v>15</v>
      </c>
      <c r="D66" s="70"/>
      <c r="E66" s="71"/>
      <c r="F66" s="73"/>
      <c r="G66" s="73"/>
      <c r="H66" s="79"/>
      <c r="O66" s="74" t="str">
        <f t="shared" si="2"/>
        <v/>
      </c>
      <c r="Q66" s="55" t="b">
        <f t="shared" si="3"/>
        <v>0</v>
      </c>
    </row>
    <row r="67" spans="3:17" x14ac:dyDescent="0.2">
      <c r="C67" s="18" t="s">
        <v>16</v>
      </c>
      <c r="D67" s="70"/>
      <c r="E67" s="71"/>
      <c r="F67" s="73"/>
      <c r="G67" s="73"/>
      <c r="H67" s="79"/>
      <c r="O67" s="74" t="str">
        <f t="shared" si="2"/>
        <v/>
      </c>
      <c r="Q67" s="55" t="b">
        <f t="shared" si="3"/>
        <v>0</v>
      </c>
    </row>
    <row r="68" spans="3:17" x14ac:dyDescent="0.2">
      <c r="C68" s="18" t="s">
        <v>17</v>
      </c>
      <c r="D68" s="70"/>
      <c r="E68" s="71"/>
      <c r="F68" s="73"/>
      <c r="G68" s="73"/>
      <c r="H68" s="79"/>
      <c r="O68" s="74" t="str">
        <f t="shared" si="2"/>
        <v/>
      </c>
      <c r="Q68" s="55" t="b">
        <f t="shared" si="3"/>
        <v>0</v>
      </c>
    </row>
    <row r="69" spans="3:17" x14ac:dyDescent="0.2">
      <c r="C69" s="18" t="s">
        <v>18</v>
      </c>
      <c r="D69" s="70"/>
      <c r="E69" s="71"/>
      <c r="F69" s="73"/>
      <c r="G69" s="73"/>
      <c r="H69" s="79"/>
      <c r="O69" s="74" t="str">
        <f t="shared" si="2"/>
        <v/>
      </c>
      <c r="Q69" s="55" t="b">
        <f t="shared" si="3"/>
        <v>0</v>
      </c>
    </row>
    <row r="70" spans="3:17" ht="12.75" customHeight="1" x14ac:dyDescent="0.2">
      <c r="C70" s="18" t="s">
        <v>19</v>
      </c>
      <c r="D70" s="70"/>
      <c r="E70" s="71"/>
      <c r="F70" s="73"/>
      <c r="G70" s="73"/>
      <c r="H70" s="79"/>
      <c r="O70" s="74" t="str">
        <f t="shared" si="2"/>
        <v/>
      </c>
      <c r="Q70" s="55" t="b">
        <f t="shared" si="3"/>
        <v>0</v>
      </c>
    </row>
    <row r="71" spans="3:17" ht="12.75" customHeight="1" x14ac:dyDescent="0.2">
      <c r="C71" s="18" t="s">
        <v>20</v>
      </c>
      <c r="D71" s="70"/>
      <c r="E71" s="71"/>
      <c r="F71" s="73"/>
      <c r="G71" s="73"/>
      <c r="H71" s="79"/>
      <c r="O71" s="74" t="str">
        <f t="shared" si="2"/>
        <v/>
      </c>
      <c r="Q71" s="55" t="b">
        <f t="shared" si="3"/>
        <v>0</v>
      </c>
    </row>
    <row r="72" spans="3:17" ht="12.75" customHeight="1" thickBot="1" x14ac:dyDescent="0.25">
      <c r="C72" s="18" t="s">
        <v>21</v>
      </c>
      <c r="D72" s="70"/>
      <c r="E72" s="71"/>
      <c r="F72" s="73"/>
      <c r="G72" s="73"/>
      <c r="H72" s="79"/>
      <c r="O72" s="74" t="str">
        <f t="shared" si="2"/>
        <v/>
      </c>
      <c r="Q72" s="55" t="b">
        <f t="shared" si="3"/>
        <v>0</v>
      </c>
    </row>
    <row r="73" spans="3:17" ht="13.5" thickTop="1" x14ac:dyDescent="0.2">
      <c r="O73" s="82" t="str">
        <f>O61 &amp; CHAR(13) &amp; CHAR(10)
&amp;O62 &amp; CHAR(13) &amp; CHAR(10)
&amp;O63 &amp; CHAR(13) &amp; CHAR(10)
&amp;O64 &amp; CHAR(13) &amp; CHAR(10)
&amp;O65 &amp; CHAR(13) &amp; CHAR(10)
&amp;O66 &amp; CHAR(13) &amp; CHAR(10)
&amp;O67 &amp; CHAR(13) &amp; CHAR(10)
&amp;O68 &amp; CHAR(13) &amp; CHAR(10)
&amp;O69 &amp; CHAR(13) &amp; CHAR(10)
&amp;O70 &amp; CHAR(13) &amp; CHAR(10)
&amp;O71 &amp; CHAR(13) &amp; CHAR(10)
&amp;O72 &amp; CHAR(13) &amp; CHAR(10)</f>
        <v xml:space="preserve">_x000D_
_x000D_
_x000D_
_x000D_
_x000D_
_x000D_
_x000D_
_x000D_
_x000D_
_x000D_
_x000D_
_x000D_
</v>
      </c>
      <c r="Q73" s="55"/>
    </row>
    <row r="75" spans="3:17" x14ac:dyDescent="0.2">
      <c r="Q75" s="55"/>
    </row>
    <row r="76" spans="3:17" ht="16.5" customHeight="1" x14ac:dyDescent="0.2">
      <c r="C76" s="41" t="s">
        <v>43</v>
      </c>
      <c r="Q76" s="55"/>
    </row>
    <row r="77" spans="3:17" ht="7.5" customHeight="1" x14ac:dyDescent="0.2">
      <c r="N77"/>
      <c r="O77"/>
      <c r="P77"/>
      <c r="Q77" s="55"/>
    </row>
    <row r="78" spans="3:17" ht="13.5" customHeight="1" x14ac:dyDescent="0.2">
      <c r="D78" s="2" t="s">
        <v>6</v>
      </c>
      <c r="F78" s="95" t="s">
        <v>47</v>
      </c>
      <c r="G78" s="96"/>
      <c r="H78" s="96"/>
      <c r="I78" s="97"/>
      <c r="K78" s="42"/>
      <c r="M78" s="42"/>
      <c r="N78"/>
      <c r="O78"/>
      <c r="P78"/>
      <c r="Q78" s="55"/>
    </row>
    <row r="79" spans="3:17" ht="14.25" customHeight="1" x14ac:dyDescent="0.2">
      <c r="D79" s="92"/>
      <c r="F79" s="98"/>
      <c r="G79" s="99"/>
      <c r="H79" s="99"/>
      <c r="I79" s="100"/>
      <c r="J79" s="42"/>
      <c r="K79" s="42"/>
      <c r="M79" s="42"/>
      <c r="N79"/>
      <c r="O79"/>
      <c r="P79"/>
      <c r="Q79" s="55" t="b">
        <f>(DEROGATION_REQUEST_SIGNATUREDATE="")</f>
        <v>1</v>
      </c>
    </row>
    <row r="80" spans="3:17" ht="7.5" customHeight="1" x14ac:dyDescent="0.2">
      <c r="F80" s="98"/>
      <c r="G80" s="99"/>
      <c r="H80" s="99"/>
      <c r="I80" s="100"/>
      <c r="J80" s="42"/>
      <c r="K80" s="42"/>
      <c r="M80" s="42"/>
      <c r="Q80" s="55"/>
    </row>
    <row r="81" spans="6:17" x14ac:dyDescent="0.2">
      <c r="F81" s="101"/>
      <c r="G81" s="102"/>
      <c r="H81" s="102"/>
      <c r="I81" s="103"/>
      <c r="J81" s="42"/>
      <c r="K81" s="42"/>
      <c r="M81" s="42"/>
      <c r="Q81" s="55"/>
    </row>
    <row r="82" spans="6:17" x14ac:dyDescent="0.2">
      <c r="Q82" s="55"/>
    </row>
    <row r="83" spans="6:17" x14ac:dyDescent="0.2">
      <c r="Q83" s="55"/>
    </row>
    <row r="84" spans="6:17" x14ac:dyDescent="0.2">
      <c r="Q84" s="55"/>
    </row>
  </sheetData>
  <sheetProtection algorithmName="SHA-512" hashValue="UfnVMXrK4mua/YQ7zi1gjw1JG3jFTe0BLOnqc695Kk1A3d6aVRNAhbQc+Bs3ARK1U6/8cPjWDKCqS6iw8+ZyHA==" saltValue="NUlI0JXb4jShv+cyA1W+sQ==" spinCount="100000" sheet="1" objects="1" scenarios="1" formatRows="0" selectLockedCells="1"/>
  <customSheetViews>
    <customSheetView guid="{862C4A67-E2CD-4909-A3B1-6092165D0CCA}" showPageBreaks="1" showGridLines="0" fitToPage="1" hiddenRows="1" showRuler="0" topLeftCell="A25">
      <selection activeCell="E57" activeCellId="24" sqref="A4:XFD14 B15 C15 B16 C17 C16 B17 D17 C19 B19 B20 C20 B23 C25 D25 E25 G25 A26:B30 A36:B47 A33:XFD35 A50:XFD50 A55:XFD55 C57 E56 E57:I58"/>
      <pageMargins left="0.70866141732283472" right="0.70866141732283472" top="0.55118110236220474" bottom="0.74803149606299213" header="0.31496062992125984" footer="0.31496062992125984"/>
      <pageSetup paperSize="9" orientation="portrait" r:id="rId1"/>
    </customSheetView>
  </customSheetViews>
  <mergeCells count="20">
    <mergeCell ref="D32:I32"/>
    <mergeCell ref="H50:I50"/>
    <mergeCell ref="H51:I51"/>
    <mergeCell ref="H52:I52"/>
    <mergeCell ref="H53:I53"/>
    <mergeCell ref="E17:F17"/>
    <mergeCell ref="E6:J6"/>
    <mergeCell ref="F78:I81"/>
    <mergeCell ref="B8:K8"/>
    <mergeCell ref="D13:I13"/>
    <mergeCell ref="D11:I11"/>
    <mergeCell ref="E24:F24"/>
    <mergeCell ref="E23:F23"/>
    <mergeCell ref="E20:F20"/>
    <mergeCell ref="E21:F21"/>
    <mergeCell ref="D34:I40"/>
    <mergeCell ref="D14:J14"/>
    <mergeCell ref="D10:J10"/>
    <mergeCell ref="H48:I48"/>
    <mergeCell ref="H49:I49"/>
  </mergeCells>
  <conditionalFormatting sqref="C46:J47 C48:H48 J48 C49:J54">
    <cfRule type="expression" dxfId="7" priority="5">
      <formula>NOT(ParamFillAnnexe1)</formula>
    </cfRule>
  </conditionalFormatting>
  <conditionalFormatting sqref="C58:J73">
    <cfRule type="expression" dxfId="6" priority="3">
      <formula>NOT(ParamFillAnnexe2)</formula>
    </cfRule>
  </conditionalFormatting>
  <conditionalFormatting sqref="D49:G53">
    <cfRule type="expression" dxfId="5" priority="4">
      <formula>NOT(ParamFillAnnexe1)</formula>
    </cfRule>
  </conditionalFormatting>
  <conditionalFormatting sqref="D61:H72">
    <cfRule type="expression" dxfId="4" priority="2">
      <formula>NOT(ParamFillAnnexe2)</formula>
    </cfRule>
  </conditionalFormatting>
  <conditionalFormatting sqref="D32:I32 D34:I40">
    <cfRule type="expression" dxfId="3" priority="1">
      <formula>(DEROGATION_REQUEST_REASON="")</formula>
    </cfRule>
  </conditionalFormatting>
  <conditionalFormatting sqref="G61:G72">
    <cfRule type="expression" dxfId="2" priority="6">
      <formula>AND(self&lt;&gt;"",self&lt;&gt;0,self&gt;DATE(YEAR(colBirthDate)+ParamMaxAge,MONTH(colBirthDate),DAY(colBirthDate)))</formula>
    </cfRule>
  </conditionalFormatting>
  <conditionalFormatting sqref="H61:H72">
    <cfRule type="expression" dxfId="1" priority="9">
      <formula>AND($G61&lt;&gt;"",$H61&lt;&gt;"",$G61&gt;$H61)</formula>
    </cfRule>
  </conditionalFormatting>
  <conditionalFormatting sqref="L16:L73 L75:L84">
    <cfRule type="expression" dxfId="0" priority="8">
      <formula>($Q16=TRUE)</formula>
    </cfRule>
  </conditionalFormatting>
  <dataValidations count="10">
    <dataValidation type="date" allowBlank="1" showErrorMessage="1" errorTitle="Date non valide" error="La date doit se situer entre aujourd'hui moins un an et plus deux ans" sqref="G19:G21" xr:uid="{00000000-0002-0000-0000-000000000000}">
      <formula1>TODAY()-365</formula1>
      <formula2>TODAY()+730</formula2>
    </dataValidation>
    <dataValidation type="list" allowBlank="1" showInputMessage="1" showErrorMessage="1" sqref="E23" xr:uid="{00000000-0002-0000-0000-000004000000}">
      <formula1>ListInstitutions</formula1>
    </dataValidation>
    <dataValidation allowBlank="1" showErrorMessage="1" errorTitle="Date hors bornes" error="La date doit être entre la date de naissance et celle de la demande" sqref="G49:H53" xr:uid="{16AC6715-F4DF-4B39-BF92-873225607736}"/>
    <dataValidation type="whole" allowBlank="1" showInputMessage="1" showErrorMessage="1" errorTitle="Nombre de places" error="Indiquer le nombre de places officiellement autorisées" sqref="E25" xr:uid="{094963B3-6DEF-4A56-A216-26A1A7F8F56D}">
      <formula1>1</formula1>
      <formula2>100</formula2>
    </dataValidation>
    <dataValidation type="date" operator="greaterThan" allowBlank="1" showInputMessage="1" showErrorMessage="1" errorTitle="Date" error="La date de sortie doit être après la date d'entrée" sqref="H61:H72" xr:uid="{2725B0AD-608B-4DAD-9651-953DAF08AE71}">
      <formula1>G61</formula1>
    </dataValidation>
    <dataValidation type="list" allowBlank="1" showInputMessage="1" showErrorMessage="1" sqref="E17" xr:uid="{674AB2C4-0C87-436E-BDF3-843769463E46}">
      <formula1>ListDerogations</formula1>
    </dataValidation>
    <dataValidation type="date" allowBlank="1" showErrorMessage="1" errorTitle="Date" error="La date doit se situer entre aujourd'hui et dans un an" sqref="E19" xr:uid="{11CFB979-A507-4199-B0E3-F4EF19C5D358}">
      <formula1>TODAY()</formula1>
      <formula2>TODAY()+365</formula2>
    </dataValidation>
    <dataValidation type="date" operator="greaterThan" allowBlank="1" showInputMessage="1" showErrorMessage="1" errorTitle="Date" error="La date de naissance doit être après le 01.01.2000" sqref="F49:F53 F61:F72" xr:uid="{372A10EC-1013-4836-991C-72616E5BF8E2}">
      <formula1>36526</formula1>
    </dataValidation>
    <dataValidation type="date" operator="greaterThanOrEqual" allowBlank="1" showInputMessage="1" showErrorMessage="1" errorTitle="Date" error="La date d'entrée doit être après ou égale à la date de naissance" sqref="G61:G72" xr:uid="{6AC2C957-D57F-4024-B45E-257E64CFC9A8}">
      <formula1>F61</formula1>
    </dataValidation>
    <dataValidation type="date" operator="greaterThan" allowBlank="1" showErrorMessage="1" errorTitle="Date" error="La date doit être postérieure à aujourd'hui moins 30 jours" sqref="D79" xr:uid="{F8F2257F-2AEE-415B-B9A3-59537ACAE331}">
      <formula1>TODAY()-30</formula1>
    </dataValidation>
  </dataValidations>
  <pageMargins left="0.70866141732283472" right="0.70866141732283472" top="0.55118110236220474" bottom="0.74803149606299213" header="0.31496062992125984" footer="0.31496062992125984"/>
  <pageSetup paperSize="9" scale="70" fitToHeight="2" orientation="portrait" r:id="rId2"/>
  <headerFooter>
    <oddFooter>&amp;L&amp;"Arial,Gras"Demande d'accueil surnuméraire&amp;"Arial,Normal"
&amp;8&amp;D &amp;T&amp;RPage &amp;P/&amp;N</oddFooter>
  </headerFooter>
  <rowBreaks count="1" manualBreakCount="1">
    <brk id="83" max="12" man="1"/>
  </rowBreaks>
  <ignoredErrors>
    <ignoredError sqref="C49:C53 C61:C72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PrivateSettings">
    <tabColor rgb="FFFF0000"/>
    <outlinePr summaryBelow="0" summaryRight="0"/>
    <pageSetUpPr fitToPage="1"/>
  </sheetPr>
  <dimension ref="A1:E132"/>
  <sheetViews>
    <sheetView zoomScaleNormal="100" workbookViewId="0">
      <pane ySplit="2" topLeftCell="A112" activePane="bottomLeft" state="frozen"/>
      <selection pane="bottomLeft" activeCell="C133" sqref="C133"/>
    </sheetView>
  </sheetViews>
  <sheetFormatPr baseColWidth="10" defaultRowHeight="12.75" x14ac:dyDescent="0.2"/>
  <cols>
    <col min="1" max="1" width="34.28515625" style="1" customWidth="1"/>
    <col min="2" max="2" width="17.140625" style="1" customWidth="1"/>
    <col min="3" max="3" width="42" style="1" customWidth="1"/>
    <col min="4" max="4" width="15.140625" style="1" customWidth="1"/>
    <col min="5" max="5" width="13.5703125" style="1" customWidth="1"/>
    <col min="6" max="16384" width="11.42578125" style="1"/>
  </cols>
  <sheetData>
    <row r="1" spans="1:2" x14ac:dyDescent="0.2">
      <c r="A1" s="1" t="s">
        <v>31</v>
      </c>
    </row>
    <row r="2" spans="1:2" s="5" customFormat="1" ht="15" x14ac:dyDescent="0.2">
      <c r="A2" s="5" t="s">
        <v>32</v>
      </c>
    </row>
    <row r="4" spans="1:2" x14ac:dyDescent="0.2">
      <c r="A4"/>
    </row>
    <row r="5" spans="1:2" ht="15.75" x14ac:dyDescent="0.2">
      <c r="A5" s="25" t="s">
        <v>33</v>
      </c>
      <c r="B5" s="26" t="s">
        <v>34</v>
      </c>
    </row>
    <row r="6" spans="1:2" x14ac:dyDescent="0.2">
      <c r="A6" s="27" t="s">
        <v>35</v>
      </c>
      <c r="B6" s="28">
        <v>20240806</v>
      </c>
    </row>
    <row r="7" spans="1:2" x14ac:dyDescent="0.2">
      <c r="A7" s="29" t="s">
        <v>36</v>
      </c>
      <c r="B7" s="30">
        <v>45862.928854166668</v>
      </c>
    </row>
    <row r="8" spans="1:2" x14ac:dyDescent="0.2">
      <c r="A8" s="27" t="s">
        <v>37</v>
      </c>
      <c r="B8" s="31" t="s">
        <v>38</v>
      </c>
    </row>
    <row r="9" spans="1:2" x14ac:dyDescent="0.2">
      <c r="A9" s="32" t="s">
        <v>39</v>
      </c>
      <c r="B9" s="31" t="s">
        <v>68</v>
      </c>
    </row>
    <row r="10" spans="1:2" x14ac:dyDescent="0.2">
      <c r="A10" s="33" t="s">
        <v>40</v>
      </c>
      <c r="B10" s="31" t="s">
        <v>67</v>
      </c>
    </row>
    <row r="11" spans="1:2" ht="24" x14ac:dyDescent="0.2">
      <c r="A11" s="34" t="s">
        <v>79</v>
      </c>
      <c r="B11" s="67">
        <v>18</v>
      </c>
    </row>
    <row r="12" spans="1:2" x14ac:dyDescent="0.2">
      <c r="A12" s="1" t="s">
        <v>160</v>
      </c>
      <c r="B12" s="28">
        <f>_xlfn.XLOOKUP(DEROGATION_REQUEST_REASON,DataDerogationNames,DataDerogationAnnexe1,FALSE,0)</f>
        <v>0</v>
      </c>
    </row>
    <row r="13" spans="1:2" x14ac:dyDescent="0.2">
      <c r="A13" s="1" t="s">
        <v>161</v>
      </c>
      <c r="B13" s="28">
        <f>_xlfn.XLOOKUP(DEROGATION_REQUEST_REASON,DataDerogationNames,DataDerogationAnnexe2,FALSE,0)</f>
        <v>0</v>
      </c>
    </row>
    <row r="14" spans="1:2" x14ac:dyDescent="0.2">
      <c r="A14" s="35"/>
      <c r="B14" s="36"/>
    </row>
    <row r="17" spans="1:2" ht="15.75" x14ac:dyDescent="0.2">
      <c r="A17" s="37" t="s">
        <v>41</v>
      </c>
      <c r="B17" s="77" t="s">
        <v>78</v>
      </c>
    </row>
    <row r="18" spans="1:2" x14ac:dyDescent="0.2">
      <c r="A18" s="39" t="s">
        <v>5</v>
      </c>
    </row>
    <row r="19" spans="1:2" x14ac:dyDescent="0.2">
      <c r="A19" s="2" t="s">
        <v>90</v>
      </c>
    </row>
    <row r="20" spans="1:2" x14ac:dyDescent="0.2">
      <c r="A20" s="2" t="s">
        <v>91</v>
      </c>
    </row>
    <row r="21" spans="1:2" x14ac:dyDescent="0.2">
      <c r="A21" s="2" t="s">
        <v>92</v>
      </c>
    </row>
    <row r="22" spans="1:2" x14ac:dyDescent="0.2">
      <c r="A22" s="2" t="s">
        <v>93</v>
      </c>
    </row>
    <row r="23" spans="1:2" x14ac:dyDescent="0.2">
      <c r="A23" s="2" t="s">
        <v>94</v>
      </c>
    </row>
    <row r="24" spans="1:2" x14ac:dyDescent="0.2">
      <c r="A24" s="2" t="s">
        <v>95</v>
      </c>
    </row>
    <row r="25" spans="1:2" x14ac:dyDescent="0.2">
      <c r="A25" s="2" t="s">
        <v>96</v>
      </c>
    </row>
    <row r="26" spans="1:2" x14ac:dyDescent="0.2">
      <c r="A26" s="2" t="s">
        <v>97</v>
      </c>
    </row>
    <row r="27" spans="1:2" x14ac:dyDescent="0.2">
      <c r="A27" s="2" t="s">
        <v>98</v>
      </c>
    </row>
    <row r="28" spans="1:2" x14ac:dyDescent="0.2">
      <c r="A28" s="2" t="s">
        <v>99</v>
      </c>
    </row>
    <row r="29" spans="1:2" x14ac:dyDescent="0.2">
      <c r="A29" s="2" t="s">
        <v>100</v>
      </c>
    </row>
    <row r="30" spans="1:2" x14ac:dyDescent="0.2">
      <c r="A30" s="2" t="s">
        <v>57</v>
      </c>
    </row>
    <row r="31" spans="1:2" x14ac:dyDescent="0.2">
      <c r="A31" s="2" t="s">
        <v>170</v>
      </c>
    </row>
    <row r="32" spans="1:2" x14ac:dyDescent="0.2">
      <c r="A32" s="2" t="s">
        <v>101</v>
      </c>
    </row>
    <row r="33" spans="1:3" x14ac:dyDescent="0.2">
      <c r="A33" s="2" t="s">
        <v>102</v>
      </c>
    </row>
    <row r="34" spans="1:3" x14ac:dyDescent="0.2">
      <c r="A34" s="2" t="s">
        <v>103</v>
      </c>
    </row>
    <row r="35" spans="1:3" x14ac:dyDescent="0.2">
      <c r="A35" s="38"/>
    </row>
    <row r="39" spans="1:3" ht="15.75" x14ac:dyDescent="0.2">
      <c r="A39" s="37" t="s">
        <v>56</v>
      </c>
      <c r="B39" s="37"/>
      <c r="C39" s="77" t="s">
        <v>78</v>
      </c>
    </row>
    <row r="40" spans="1:3" x14ac:dyDescent="0.2">
      <c r="A40" s="83" t="s">
        <v>48</v>
      </c>
      <c r="B40" s="83" t="s">
        <v>49</v>
      </c>
    </row>
    <row r="41" spans="1:3" x14ac:dyDescent="0.2">
      <c r="A41" s="39" t="s">
        <v>5</v>
      </c>
    </row>
    <row r="42" spans="1:3" x14ac:dyDescent="0.2">
      <c r="A42" s="2" t="s">
        <v>171</v>
      </c>
      <c r="B42" s="1" t="s">
        <v>90</v>
      </c>
    </row>
    <row r="43" spans="1:3" x14ac:dyDescent="0.2">
      <c r="A43" s="2" t="s">
        <v>58</v>
      </c>
      <c r="B43" s="1" t="s">
        <v>57</v>
      </c>
    </row>
    <row r="44" spans="1:3" x14ac:dyDescent="0.2">
      <c r="A44" s="2" t="s">
        <v>158</v>
      </c>
      <c r="B44" s="1" t="s">
        <v>101</v>
      </c>
    </row>
    <row r="45" spans="1:3" x14ac:dyDescent="0.2">
      <c r="A45" s="2" t="s">
        <v>91</v>
      </c>
      <c r="B45" s="1" t="s">
        <v>91</v>
      </c>
    </row>
    <row r="46" spans="1:3" x14ac:dyDescent="0.2">
      <c r="A46" s="2" t="s">
        <v>172</v>
      </c>
      <c r="B46" s="1" t="s">
        <v>94</v>
      </c>
    </row>
    <row r="47" spans="1:3" x14ac:dyDescent="0.2">
      <c r="A47" s="2" t="s">
        <v>59</v>
      </c>
      <c r="B47" s="1" t="s">
        <v>170</v>
      </c>
    </row>
    <row r="48" spans="1:3" x14ac:dyDescent="0.2">
      <c r="A48" s="2" t="s">
        <v>60</v>
      </c>
      <c r="B48" s="1" t="s">
        <v>57</v>
      </c>
    </row>
    <row r="49" spans="1:2" x14ac:dyDescent="0.2">
      <c r="A49" s="2" t="s">
        <v>104</v>
      </c>
      <c r="B49" s="1" t="s">
        <v>170</v>
      </c>
    </row>
    <row r="50" spans="1:2" x14ac:dyDescent="0.2">
      <c r="A50" s="2" t="s">
        <v>105</v>
      </c>
      <c r="B50" s="1" t="s">
        <v>57</v>
      </c>
    </row>
    <row r="51" spans="1:2" x14ac:dyDescent="0.2">
      <c r="A51" s="2" t="s">
        <v>106</v>
      </c>
      <c r="B51" s="1" t="s">
        <v>98</v>
      </c>
    </row>
    <row r="52" spans="1:2" x14ac:dyDescent="0.2">
      <c r="A52" s="2" t="s">
        <v>107</v>
      </c>
      <c r="B52" s="1" t="s">
        <v>57</v>
      </c>
    </row>
    <row r="53" spans="1:2" x14ac:dyDescent="0.2">
      <c r="A53" s="2" t="s">
        <v>108</v>
      </c>
      <c r="B53" s="1" t="s">
        <v>90</v>
      </c>
    </row>
    <row r="54" spans="1:2" x14ac:dyDescent="0.2">
      <c r="A54" s="2" t="s">
        <v>109</v>
      </c>
      <c r="B54" s="1" t="s">
        <v>170</v>
      </c>
    </row>
    <row r="55" spans="1:2" x14ac:dyDescent="0.2">
      <c r="A55" s="2" t="s">
        <v>110</v>
      </c>
      <c r="B55" s="1" t="s">
        <v>57</v>
      </c>
    </row>
    <row r="56" spans="1:2" x14ac:dyDescent="0.2">
      <c r="A56" s="2" t="s">
        <v>111</v>
      </c>
      <c r="B56" s="1" t="s">
        <v>57</v>
      </c>
    </row>
    <row r="57" spans="1:2" x14ac:dyDescent="0.2">
      <c r="A57" s="2" t="s">
        <v>112</v>
      </c>
      <c r="B57" s="1" t="s">
        <v>94</v>
      </c>
    </row>
    <row r="58" spans="1:2" x14ac:dyDescent="0.2">
      <c r="A58" s="2" t="s">
        <v>113</v>
      </c>
      <c r="B58" s="1" t="s">
        <v>94</v>
      </c>
    </row>
    <row r="59" spans="1:2" x14ac:dyDescent="0.2">
      <c r="A59" s="2" t="s">
        <v>114</v>
      </c>
      <c r="B59" s="1" t="s">
        <v>57</v>
      </c>
    </row>
    <row r="60" spans="1:2" x14ac:dyDescent="0.2">
      <c r="A60" s="2" t="s">
        <v>115</v>
      </c>
      <c r="B60" s="1" t="s">
        <v>95</v>
      </c>
    </row>
    <row r="61" spans="1:2" x14ac:dyDescent="0.2">
      <c r="A61" s="2" t="s">
        <v>116</v>
      </c>
      <c r="B61" s="1" t="s">
        <v>95</v>
      </c>
    </row>
    <row r="62" spans="1:2" x14ac:dyDescent="0.2">
      <c r="A62" s="2" t="s">
        <v>117</v>
      </c>
      <c r="B62" s="1" t="s">
        <v>96</v>
      </c>
    </row>
    <row r="63" spans="1:2" x14ac:dyDescent="0.2">
      <c r="A63" s="2" t="s">
        <v>173</v>
      </c>
      <c r="B63" s="1" t="s">
        <v>101</v>
      </c>
    </row>
    <row r="64" spans="1:2" x14ac:dyDescent="0.2">
      <c r="A64" s="2" t="s">
        <v>118</v>
      </c>
      <c r="B64" s="1" t="s">
        <v>170</v>
      </c>
    </row>
    <row r="65" spans="1:2" x14ac:dyDescent="0.2">
      <c r="A65" s="2" t="s">
        <v>119</v>
      </c>
      <c r="B65" s="1" t="s">
        <v>57</v>
      </c>
    </row>
    <row r="66" spans="1:2" x14ac:dyDescent="0.2">
      <c r="A66" s="2" t="s">
        <v>120</v>
      </c>
      <c r="B66" s="1" t="s">
        <v>57</v>
      </c>
    </row>
    <row r="67" spans="1:2" x14ac:dyDescent="0.2">
      <c r="A67" s="2" t="s">
        <v>100</v>
      </c>
      <c r="B67" s="1" t="s">
        <v>100</v>
      </c>
    </row>
    <row r="68" spans="1:2" x14ac:dyDescent="0.2">
      <c r="A68" s="2" t="s">
        <v>121</v>
      </c>
      <c r="B68" s="1" t="s">
        <v>57</v>
      </c>
    </row>
    <row r="69" spans="1:2" x14ac:dyDescent="0.2">
      <c r="A69" s="2" t="s">
        <v>122</v>
      </c>
      <c r="B69" s="1" t="s">
        <v>57</v>
      </c>
    </row>
    <row r="70" spans="1:2" x14ac:dyDescent="0.2">
      <c r="A70" s="2" t="s">
        <v>123</v>
      </c>
      <c r="B70" s="1" t="s">
        <v>57</v>
      </c>
    </row>
    <row r="71" spans="1:2" x14ac:dyDescent="0.2">
      <c r="A71" s="2" t="s">
        <v>124</v>
      </c>
      <c r="B71" s="1" t="s">
        <v>93</v>
      </c>
    </row>
    <row r="72" spans="1:2" x14ac:dyDescent="0.2">
      <c r="A72" s="2" t="s">
        <v>125</v>
      </c>
      <c r="B72" s="1" t="s">
        <v>57</v>
      </c>
    </row>
    <row r="73" spans="1:2" x14ac:dyDescent="0.2">
      <c r="A73" s="2" t="s">
        <v>126</v>
      </c>
      <c r="B73" s="1" t="s">
        <v>94</v>
      </c>
    </row>
    <row r="74" spans="1:2" x14ac:dyDescent="0.2">
      <c r="A74" s="2" t="s">
        <v>127</v>
      </c>
      <c r="B74" s="1" t="s">
        <v>94</v>
      </c>
    </row>
    <row r="75" spans="1:2" x14ac:dyDescent="0.2">
      <c r="A75" s="2" t="s">
        <v>128</v>
      </c>
      <c r="B75" s="1" t="s">
        <v>94</v>
      </c>
    </row>
    <row r="76" spans="1:2" x14ac:dyDescent="0.2">
      <c r="A76" s="2" t="s">
        <v>129</v>
      </c>
      <c r="B76" s="1" t="s">
        <v>94</v>
      </c>
    </row>
    <row r="77" spans="1:2" x14ac:dyDescent="0.2">
      <c r="A77" s="2" t="s">
        <v>130</v>
      </c>
      <c r="B77" s="1" t="s">
        <v>94</v>
      </c>
    </row>
    <row r="78" spans="1:2" x14ac:dyDescent="0.2">
      <c r="A78" s="2" t="s">
        <v>131</v>
      </c>
      <c r="B78" s="1" t="s">
        <v>57</v>
      </c>
    </row>
    <row r="79" spans="1:2" x14ac:dyDescent="0.2">
      <c r="A79" s="2" t="s">
        <v>132</v>
      </c>
      <c r="B79" s="1" t="s">
        <v>99</v>
      </c>
    </row>
    <row r="80" spans="1:2" x14ac:dyDescent="0.2">
      <c r="A80" s="2" t="s">
        <v>133</v>
      </c>
      <c r="B80" s="1" t="s">
        <v>170</v>
      </c>
    </row>
    <row r="81" spans="1:2" x14ac:dyDescent="0.2">
      <c r="A81" s="2" t="s">
        <v>134</v>
      </c>
      <c r="B81" s="1" t="s">
        <v>97</v>
      </c>
    </row>
    <row r="82" spans="1:2" x14ac:dyDescent="0.2">
      <c r="A82" s="2" t="s">
        <v>174</v>
      </c>
      <c r="B82" s="1" t="s">
        <v>101</v>
      </c>
    </row>
    <row r="83" spans="1:2" x14ac:dyDescent="0.2">
      <c r="A83" s="2" t="s">
        <v>175</v>
      </c>
      <c r="B83" s="1" t="s">
        <v>57</v>
      </c>
    </row>
    <row r="84" spans="1:2" x14ac:dyDescent="0.2">
      <c r="A84" s="2" t="s">
        <v>135</v>
      </c>
      <c r="B84" s="1" t="s">
        <v>57</v>
      </c>
    </row>
    <row r="85" spans="1:2" x14ac:dyDescent="0.2">
      <c r="A85" s="2" t="s">
        <v>136</v>
      </c>
      <c r="B85" s="1" t="s">
        <v>57</v>
      </c>
    </row>
    <row r="86" spans="1:2" x14ac:dyDescent="0.2">
      <c r="A86" s="2" t="s">
        <v>137</v>
      </c>
      <c r="B86" s="1" t="s">
        <v>93</v>
      </c>
    </row>
    <row r="87" spans="1:2" x14ac:dyDescent="0.2">
      <c r="A87" s="2" t="s">
        <v>138</v>
      </c>
      <c r="B87" s="1" t="s">
        <v>57</v>
      </c>
    </row>
    <row r="88" spans="1:2" x14ac:dyDescent="0.2">
      <c r="A88" s="2" t="s">
        <v>139</v>
      </c>
      <c r="B88" s="1" t="s">
        <v>92</v>
      </c>
    </row>
    <row r="89" spans="1:2" x14ac:dyDescent="0.2">
      <c r="A89" s="2" t="s">
        <v>140</v>
      </c>
      <c r="B89" s="1" t="s">
        <v>99</v>
      </c>
    </row>
    <row r="90" spans="1:2" x14ac:dyDescent="0.2">
      <c r="A90" s="2" t="s">
        <v>141</v>
      </c>
      <c r="B90" s="1" t="s">
        <v>94</v>
      </c>
    </row>
    <row r="91" spans="1:2" x14ac:dyDescent="0.2">
      <c r="A91" s="2" t="s">
        <v>142</v>
      </c>
      <c r="B91" s="1" t="s">
        <v>57</v>
      </c>
    </row>
    <row r="92" spans="1:2" x14ac:dyDescent="0.2">
      <c r="A92" s="2" t="s">
        <v>143</v>
      </c>
      <c r="B92" s="1" t="s">
        <v>57</v>
      </c>
    </row>
    <row r="93" spans="1:2" x14ac:dyDescent="0.2">
      <c r="A93" s="2" t="s">
        <v>144</v>
      </c>
      <c r="B93" s="1" t="s">
        <v>57</v>
      </c>
    </row>
    <row r="94" spans="1:2" x14ac:dyDescent="0.2">
      <c r="A94" s="2" t="s">
        <v>145</v>
      </c>
      <c r="B94" s="1" t="s">
        <v>57</v>
      </c>
    </row>
    <row r="95" spans="1:2" x14ac:dyDescent="0.2">
      <c r="A95" s="2" t="s">
        <v>146</v>
      </c>
      <c r="B95" s="1" t="s">
        <v>57</v>
      </c>
    </row>
    <row r="96" spans="1:2" x14ac:dyDescent="0.2">
      <c r="A96" s="2" t="s">
        <v>147</v>
      </c>
      <c r="B96" s="1" t="s">
        <v>57</v>
      </c>
    </row>
    <row r="97" spans="1:2" x14ac:dyDescent="0.2">
      <c r="A97" s="2" t="s">
        <v>148</v>
      </c>
      <c r="B97" s="1" t="s">
        <v>90</v>
      </c>
    </row>
    <row r="98" spans="1:2" x14ac:dyDescent="0.2">
      <c r="A98" s="2" t="s">
        <v>102</v>
      </c>
      <c r="B98" s="1" t="s">
        <v>102</v>
      </c>
    </row>
    <row r="99" spans="1:2" x14ac:dyDescent="0.2">
      <c r="A99" s="2" t="s">
        <v>149</v>
      </c>
      <c r="B99" s="1" t="s">
        <v>57</v>
      </c>
    </row>
    <row r="100" spans="1:2" x14ac:dyDescent="0.2">
      <c r="A100" s="2" t="s">
        <v>150</v>
      </c>
      <c r="B100" s="1" t="s">
        <v>57</v>
      </c>
    </row>
    <row r="101" spans="1:2" x14ac:dyDescent="0.2">
      <c r="A101" s="2" t="s">
        <v>151</v>
      </c>
      <c r="B101" s="1" t="s">
        <v>170</v>
      </c>
    </row>
    <row r="102" spans="1:2" x14ac:dyDescent="0.2">
      <c r="A102" s="2" t="s">
        <v>176</v>
      </c>
      <c r="B102" s="1" t="s">
        <v>90</v>
      </c>
    </row>
    <row r="103" spans="1:2" x14ac:dyDescent="0.2">
      <c r="A103" s="2" t="s">
        <v>177</v>
      </c>
      <c r="B103" s="1" t="s">
        <v>90</v>
      </c>
    </row>
    <row r="104" spans="1:2" x14ac:dyDescent="0.2">
      <c r="A104" s="2" t="s">
        <v>152</v>
      </c>
      <c r="B104" s="1" t="s">
        <v>57</v>
      </c>
    </row>
    <row r="105" spans="1:2" x14ac:dyDescent="0.2">
      <c r="A105" s="2" t="s">
        <v>153</v>
      </c>
      <c r="B105" s="1" t="s">
        <v>57</v>
      </c>
    </row>
    <row r="106" spans="1:2" x14ac:dyDescent="0.2">
      <c r="A106" s="2" t="s">
        <v>154</v>
      </c>
      <c r="B106" s="1" t="s">
        <v>57</v>
      </c>
    </row>
    <row r="107" spans="1:2" x14ac:dyDescent="0.2">
      <c r="A107" s="2" t="s">
        <v>155</v>
      </c>
      <c r="B107" s="1" t="s">
        <v>57</v>
      </c>
    </row>
    <row r="108" spans="1:2" x14ac:dyDescent="0.2">
      <c r="A108" s="2" t="s">
        <v>103</v>
      </c>
      <c r="B108" s="1" t="s">
        <v>103</v>
      </c>
    </row>
    <row r="109" spans="1:2" x14ac:dyDescent="0.2">
      <c r="A109" s="2" t="s">
        <v>156</v>
      </c>
      <c r="B109" s="1" t="s">
        <v>57</v>
      </c>
    </row>
    <row r="110" spans="1:2" x14ac:dyDescent="0.2">
      <c r="A110" s="2" t="s">
        <v>157</v>
      </c>
      <c r="B110" s="1" t="s">
        <v>57</v>
      </c>
    </row>
    <row r="111" spans="1:2" x14ac:dyDescent="0.2">
      <c r="A111" s="38"/>
      <c r="B111" s="38"/>
    </row>
    <row r="114" spans="1:5" ht="15.75" x14ac:dyDescent="0.2">
      <c r="A114" s="37" t="s">
        <v>51</v>
      </c>
    </row>
    <row r="115" spans="1:5" x14ac:dyDescent="0.2">
      <c r="A115" s="1" t="s">
        <v>55</v>
      </c>
    </row>
    <row r="116" spans="1:5" x14ac:dyDescent="0.2">
      <c r="A116" s="1" t="s">
        <v>52</v>
      </c>
    </row>
    <row r="117" spans="1:5" x14ac:dyDescent="0.2">
      <c r="A117" s="1" t="s">
        <v>53</v>
      </c>
    </row>
    <row r="118" spans="1:5" x14ac:dyDescent="0.2">
      <c r="A118" s="1" t="s">
        <v>54</v>
      </c>
    </row>
    <row r="119" spans="1:5" x14ac:dyDescent="0.2">
      <c r="A119" s="38"/>
    </row>
    <row r="123" spans="1:5" ht="41.25" customHeight="1" x14ac:dyDescent="0.2">
      <c r="A123" s="37" t="s">
        <v>89</v>
      </c>
      <c r="B123" s="37" t="s">
        <v>80</v>
      </c>
      <c r="C123" s="37" t="s">
        <v>159</v>
      </c>
      <c r="D123" s="91" t="s">
        <v>166</v>
      </c>
      <c r="E123" s="91" t="s">
        <v>167</v>
      </c>
    </row>
    <row r="124" spans="1:5" ht="25.5" x14ac:dyDescent="0.2">
      <c r="A124" s="1" t="s">
        <v>69</v>
      </c>
      <c r="B124" s="1" t="s">
        <v>81</v>
      </c>
      <c r="C124" s="89" t="s">
        <v>162</v>
      </c>
      <c r="D124" s="60" t="b">
        <v>1</v>
      </c>
      <c r="E124" s="60" t="b">
        <v>1</v>
      </c>
    </row>
    <row r="125" spans="1:5" ht="25.5" x14ac:dyDescent="0.2">
      <c r="A125" s="1" t="s">
        <v>76</v>
      </c>
      <c r="B125" s="1" t="s">
        <v>82</v>
      </c>
      <c r="C125" s="89" t="s">
        <v>163</v>
      </c>
      <c r="D125" s="60" t="b">
        <v>0</v>
      </c>
      <c r="E125" s="60" t="b">
        <v>1</v>
      </c>
    </row>
    <row r="126" spans="1:5" ht="51" x14ac:dyDescent="0.2">
      <c r="A126" s="1" t="s">
        <v>75</v>
      </c>
      <c r="B126" s="1" t="s">
        <v>83</v>
      </c>
      <c r="C126" s="89" t="s">
        <v>164</v>
      </c>
      <c r="D126" s="60" t="b">
        <v>0</v>
      </c>
      <c r="E126" s="60" t="b">
        <v>0</v>
      </c>
    </row>
    <row r="127" spans="1:5" ht="38.25" x14ac:dyDescent="0.2">
      <c r="A127" s="1" t="s">
        <v>72</v>
      </c>
      <c r="B127" s="1" t="s">
        <v>84</v>
      </c>
      <c r="C127" s="89" t="s">
        <v>168</v>
      </c>
      <c r="D127" s="60" t="b">
        <v>1</v>
      </c>
      <c r="E127" s="60" t="b">
        <v>0</v>
      </c>
    </row>
    <row r="128" spans="1:5" ht="25.5" x14ac:dyDescent="0.2">
      <c r="A128" s="1" t="s">
        <v>71</v>
      </c>
      <c r="B128" s="1" t="s">
        <v>85</v>
      </c>
      <c r="C128" s="89" t="s">
        <v>162</v>
      </c>
      <c r="D128" s="60" t="b">
        <v>1</v>
      </c>
      <c r="E128" s="60" t="b">
        <v>1</v>
      </c>
    </row>
    <row r="129" spans="1:5" ht="51" x14ac:dyDescent="0.2">
      <c r="A129" s="1" t="s">
        <v>73</v>
      </c>
      <c r="B129" s="1" t="s">
        <v>86</v>
      </c>
      <c r="C129" s="89" t="s">
        <v>169</v>
      </c>
      <c r="D129" s="60" t="b">
        <v>0</v>
      </c>
      <c r="E129" s="60" t="b">
        <v>0</v>
      </c>
    </row>
    <row r="130" spans="1:5" ht="45" customHeight="1" x14ac:dyDescent="0.2">
      <c r="A130" s="1" t="s">
        <v>74</v>
      </c>
      <c r="B130" s="1" t="s">
        <v>87</v>
      </c>
      <c r="C130" s="89" t="s">
        <v>165</v>
      </c>
      <c r="D130" s="60" t="b">
        <v>1</v>
      </c>
      <c r="E130" s="60" t="b">
        <v>1</v>
      </c>
    </row>
    <row r="131" spans="1:5" ht="63.75" x14ac:dyDescent="0.2">
      <c r="A131" s="1" t="s">
        <v>70</v>
      </c>
      <c r="B131" s="1" t="s">
        <v>88</v>
      </c>
      <c r="C131" s="89" t="s">
        <v>179</v>
      </c>
      <c r="D131" s="60" t="b">
        <v>1</v>
      </c>
      <c r="E131" s="60" t="b">
        <v>1</v>
      </c>
    </row>
    <row r="132" spans="1:5" ht="25.5" x14ac:dyDescent="0.2">
      <c r="A132" s="38"/>
      <c r="B132" s="38"/>
      <c r="C132" s="90" t="s">
        <v>180</v>
      </c>
      <c r="D132" s="87"/>
      <c r="E132" s="87"/>
    </row>
  </sheetData>
  <sheetProtection algorithmName="SHA-512" hashValue="084MP7A2OUDUDEwlSuCxkRTNhr0u/us/CwxKIqyFvBettj/mc6LVmCKWOV8Ij1+oyMKaZ9FoTzjJw3QIU8c2hg==" saltValue="eciI2/wf+hjpVTd//xMtgA==" spinCount="100000" sheet="1" objects="1" scenarios="1" formatRows="0" selectLockedCells="1" selectUnlockedCells="1"/>
  <autoFilter ref="A41:B110" xr:uid="{00000000-0001-0000-0100-000000000000}"/>
  <sortState xmlns:xlrd2="http://schemas.microsoft.com/office/spreadsheetml/2017/richdata2" ref="A124:A129">
    <sortCondition ref="A124:A129"/>
  </sortState>
  <pageMargins left="0.62992125984251968" right="0.59055118110236227" top="1.299212598425197" bottom="0.59055118110236227" header="0.31496062992125984" footer="0.35433070866141736"/>
  <pageSetup paperSize="9" fitToHeight="0" orientation="landscape" r:id="rId1"/>
  <headerFooter alignWithMargins="0">
    <oddHeader>&amp;L&amp;9REPUBLIQUE ET CANTON DE GENEVE&amp;10
Département de la santé et des mobilités
&amp;"Arial,Gras"Gestion des risques et de la qualité&amp;R&amp;"Arial,Gras"Document à usage interne</oddHeader>
    <oddFooter>&amp;L&amp;6&amp;F&amp;R&amp;10Page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53</vt:i4>
      </vt:variant>
    </vt:vector>
  </HeadingPairs>
  <TitlesOfParts>
    <vt:vector size="54" baseType="lpstr">
      <vt:lpstr>Demande</vt:lpstr>
      <vt:lpstr>AreaHiddenFormulaColumns</vt:lpstr>
      <vt:lpstr>Demande!colBirthDate</vt:lpstr>
      <vt:lpstr>DataDerogationAnnexe1</vt:lpstr>
      <vt:lpstr>DataDerogationAnnexe2</vt:lpstr>
      <vt:lpstr>DataDerogationDescriptions</vt:lpstr>
      <vt:lpstr>DataDerogationNames</vt:lpstr>
      <vt:lpstr>DataDerogationShort</vt:lpstr>
      <vt:lpstr>DataInstitutionDailyCost</vt:lpstr>
      <vt:lpstr>DataInstitutionNames</vt:lpstr>
      <vt:lpstr>DataInstitutionOrganisations</vt:lpstr>
      <vt:lpstr>DEROGATION_REQUEST_COMMENT</vt:lpstr>
      <vt:lpstr>DEROGATION_REQUEST_CURRENTCHILDREN</vt:lpstr>
      <vt:lpstr>DEROGATION_REQUEST_CURRENTCHILDREN_ALL</vt:lpstr>
      <vt:lpstr>DEROGATION_REQUEST_DATE</vt:lpstr>
      <vt:lpstr>DEROGATION_REQUEST_EMAIL</vt:lpstr>
      <vt:lpstr>DEROGATION_REQUEST_END</vt:lpstr>
      <vt:lpstr>DEROGATION_REQUEST_FIRSTCHILD_BIRTHDAY</vt:lpstr>
      <vt:lpstr>DEROGATION_REQUEST_FIRSTCHILD_FIRSTNAME</vt:lpstr>
      <vt:lpstr>DEROGATION_REQUEST_FIRSTCHILD_NAME</vt:lpstr>
      <vt:lpstr>DEROGATION_REQUEST_FIRSTCHILD_TAMI</vt:lpstr>
      <vt:lpstr>DEROGATION_REQUEST_INSTITUTION</vt:lpstr>
      <vt:lpstr>DEROGATION_REQUEST_MADEBY</vt:lpstr>
      <vt:lpstr>DEROGATION_REQUEST_NEWCHILDREN</vt:lpstr>
      <vt:lpstr>DEROGATION_REQUEST_NEWCHILDREN_ALL</vt:lpstr>
      <vt:lpstr>DEROGATION_REQUEST_OFFICIAL_MAX</vt:lpstr>
      <vt:lpstr>DEROGATION_REQUEST_ORGANISATION</vt:lpstr>
      <vt:lpstr>DEROGATION_REQUEST_REASON</vt:lpstr>
      <vt:lpstr>DEROGATION_REQUEST_REASONSHORT</vt:lpstr>
      <vt:lpstr>DEROGATION_REQUEST_SIGNATUREDATE</vt:lpstr>
      <vt:lpstr>DEROGATION_REQUEST_START</vt:lpstr>
      <vt:lpstr>DEROGATION_REQUEST_TOTALDAYS</vt:lpstr>
      <vt:lpstr>DEROGATION_REQUEST_VISA</vt:lpstr>
      <vt:lpstr>ExcelAsFormFirstCell</vt:lpstr>
      <vt:lpstr>ExcelAsFormToolbar</vt:lpstr>
      <vt:lpstr>FieldRequestDate</vt:lpstr>
      <vt:lpstr>ListDecisions</vt:lpstr>
      <vt:lpstr>ListDerogations</vt:lpstr>
      <vt:lpstr>ListInstitutions</vt:lpstr>
      <vt:lpstr>ListOrganisations</vt:lpstr>
      <vt:lpstr>ParamFillAnnexe1</vt:lpstr>
      <vt:lpstr>ParamFillAnnexe2</vt:lpstr>
      <vt:lpstr>ParamImportVersion</vt:lpstr>
      <vt:lpstr>ParamMaxAge</vt:lpstr>
      <vt:lpstr>ParamProjectCustomer</vt:lpstr>
      <vt:lpstr>ParamProjectGUID</vt:lpstr>
      <vt:lpstr>ParamProjectName</vt:lpstr>
      <vt:lpstr>ParamVersion</vt:lpstr>
      <vt:lpstr>Demande!self</vt:lpstr>
      <vt:lpstr>TableDerogations</vt:lpstr>
      <vt:lpstr>TableInstitutions</vt:lpstr>
      <vt:lpstr>UID</vt:lpstr>
      <vt:lpstr>ValueDecisionDefault</vt:lpstr>
      <vt:lpstr>Demande!Zone_d_impression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Heiz Julie (DIP)</dc:creator>
  <cp:lastModifiedBy>Patrick Seuret</cp:lastModifiedBy>
  <cp:lastPrinted>2025-06-20T14:46:07Z</cp:lastPrinted>
  <dcterms:created xsi:type="dcterms:W3CDTF">2024-07-30T13:29:57Z</dcterms:created>
  <dcterms:modified xsi:type="dcterms:W3CDTF">2025-07-24T20:17:36Z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  <property fmtid="{D5CDD505-2E9C-101B-9397-08002B2CF9AE}" pid="8" name="SV_QUERY_LIST_4F35BF76-6C0D-4D9B-82B2-816C12CF3733">
    <vt:lpwstr>empty_477D106A-C0D6-4607-AEBD-E2C9D60EA279</vt:lpwstr>
  </property>
  <property fmtid="{D5CDD505-2E9C-101B-9397-08002B2CF9AE}" pid="9" name="SV_HIDDEN_GRID_QUERY_LIST_4F35BF76-6C0D-4D9B-82B2-816C12CF3733">
    <vt:lpwstr>empty_477D106A-C0D6-4607-AEBD-E2C9D60EA279</vt:lpwstr>
  </property>
</Properties>
</file>