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ctrlProps/ctrlProp1.xml" ContentType="application/vnd.ms-excel.controlproperties+xml"/>
  <Override PartName="/docProps/core.xml" ContentType="application/vnd.openxmlformats-package.core-properties+xml"/>
  <Override PartName="/xl/calcChain.xml" ContentType="application/vnd.openxmlformats-officedocument.spreadsheetml.calcChain+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S:\UO2335\16_Service_Taxation_A\TEO\Documents\DP\DP Excel\"/>
    </mc:Choice>
  </mc:AlternateContent>
  <workbookProtection workbookPassword="9F9E" lockStructure="1"/>
  <bookViews>
    <workbookView xWindow="120" yWindow="75" windowWidth="15345" windowHeight="22110"/>
  </bookViews>
  <sheets>
    <sheet name="Page de garde" sheetId="6" r:id="rId1"/>
    <sheet name="Revenus" sheetId="2" r:id="rId2"/>
    <sheet name="Déductions" sheetId="3" r:id="rId3"/>
    <sheet name="Autres prestations-observations" sheetId="4" r:id="rId4"/>
  </sheets>
  <calcPr calcId="162913"/>
</workbook>
</file>

<file path=xl/calcChain.xml><?xml version="1.0" encoding="utf-8"?>
<calcChain xmlns="http://schemas.openxmlformats.org/spreadsheetml/2006/main">
  <c r="AO13" i="3" l="1"/>
  <c r="AM10" i="3" l="1"/>
  <c r="N100" i="3" l="1"/>
  <c r="AO12" i="3" s="1"/>
  <c r="AU33" i="2" l="1"/>
  <c r="AU26" i="2"/>
  <c r="J103" i="2"/>
  <c r="J94" i="2"/>
  <c r="AU29" i="2"/>
  <c r="P84" i="6"/>
  <c r="S84" i="6"/>
  <c r="V84" i="6"/>
  <c r="Y84" i="6"/>
  <c r="M84" i="6"/>
  <c r="J84" i="6"/>
  <c r="AF14" i="2"/>
  <c r="AO15" i="2" s="1"/>
  <c r="F79" i="3"/>
  <c r="G75" i="2"/>
  <c r="G76" i="2"/>
  <c r="O76" i="2" s="1"/>
  <c r="G77" i="2"/>
  <c r="O77" i="2" s="1"/>
  <c r="T11" i="3"/>
  <c r="AF41" i="2"/>
  <c r="AO41" i="2" s="1"/>
  <c r="AF56" i="2"/>
  <c r="AF58" i="2" s="1"/>
  <c r="AO58" i="2" s="1"/>
  <c r="L114" i="3"/>
  <c r="AR55" i="6"/>
  <c r="AR56" i="6"/>
  <c r="AR57" i="6"/>
  <c r="AR58" i="6"/>
  <c r="AN61" i="6"/>
  <c r="AN65" i="6"/>
  <c r="M86" i="6"/>
  <c r="P86" i="6"/>
  <c r="S86" i="6"/>
  <c r="V86" i="6"/>
  <c r="Y86" i="6"/>
  <c r="AB86" i="6" s="1"/>
  <c r="M85" i="6"/>
  <c r="P85" i="6"/>
  <c r="S85" i="6"/>
  <c r="V85" i="6"/>
  <c r="Y85" i="6"/>
  <c r="J86" i="6"/>
  <c r="J85" i="6"/>
  <c r="C2" i="4"/>
  <c r="C2" i="3"/>
  <c r="C2" i="2"/>
  <c r="S9" i="6"/>
  <c r="K77" i="2"/>
  <c r="K75" i="2"/>
  <c r="K76" i="2"/>
  <c r="AB82" i="6"/>
  <c r="G84" i="4" s="1"/>
  <c r="AB81" i="6"/>
  <c r="A70" i="2" s="1"/>
  <c r="S77" i="6"/>
  <c r="R77" i="6"/>
  <c r="E78" i="6"/>
  <c r="D78" i="6"/>
  <c r="C78" i="6"/>
  <c r="D77" i="6"/>
  <c r="C77" i="6"/>
  <c r="G18" i="4"/>
  <c r="G17" i="4"/>
  <c r="R26" i="2"/>
  <c r="P3" i="2"/>
  <c r="AC36" i="6"/>
  <c r="AB85" i="6"/>
  <c r="X88" i="3" l="1"/>
  <c r="AJ38" i="3" s="1"/>
  <c r="X90" i="3"/>
  <c r="AJ40" i="3" s="1"/>
  <c r="X89" i="3"/>
  <c r="AJ39" i="3" s="1"/>
  <c r="AM18" i="3"/>
  <c r="X85" i="3"/>
  <c r="AS11" i="3" s="1"/>
  <c r="C15" i="3"/>
  <c r="Z82" i="3"/>
  <c r="W4" i="3"/>
  <c r="L19" i="3"/>
  <c r="C19" i="3"/>
  <c r="C18" i="3"/>
  <c r="I89" i="6"/>
  <c r="K104" i="3" s="1"/>
  <c r="AR59" i="6"/>
  <c r="I88" i="6"/>
  <c r="X97" i="3"/>
  <c r="O75" i="2"/>
  <c r="C10" i="2" s="1"/>
  <c r="AO60" i="2"/>
  <c r="AO24" i="2"/>
  <c r="X87" i="3"/>
  <c r="AJ36" i="3" s="1"/>
  <c r="X83" i="3"/>
  <c r="X96" i="3"/>
  <c r="AJ66" i="3" s="1"/>
  <c r="AH66" i="3" s="1"/>
  <c r="X93" i="3"/>
  <c r="X91" i="3"/>
  <c r="AJ37" i="3" s="1"/>
  <c r="X84" i="3"/>
  <c r="X92" i="3"/>
  <c r="B46" i="3" s="1"/>
  <c r="B47" i="3" s="1"/>
  <c r="E70" i="2"/>
  <c r="X95" i="3"/>
  <c r="AJ51" i="3" s="1"/>
  <c r="C84" i="4"/>
  <c r="X94" i="3"/>
  <c r="AJ50" i="3" s="1"/>
  <c r="X86" i="3"/>
  <c r="AF22" i="3" s="1"/>
  <c r="AB48" i="3" l="1"/>
  <c r="AH48" i="3"/>
  <c r="AJ48" i="3"/>
  <c r="AM48" i="3"/>
  <c r="I91" i="6"/>
  <c r="F91" i="6"/>
  <c r="E105" i="3" s="1"/>
  <c r="AJ68" i="3"/>
  <c r="AH68" i="3" s="1"/>
  <c r="K103" i="3"/>
  <c r="AO11" i="3"/>
  <c r="AS6" i="3"/>
  <c r="AH4" i="3" s="1"/>
  <c r="I90" i="6"/>
  <c r="AJ67" i="3"/>
  <c r="AH67" i="3" s="1"/>
  <c r="O78" i="2"/>
  <c r="O79" i="2" s="1"/>
  <c r="B48" i="3"/>
  <c r="AN66" i="3"/>
  <c r="AM66" i="3"/>
  <c r="AT66" i="3"/>
  <c r="C46" i="3"/>
  <c r="C48" i="3"/>
  <c r="C22" i="3"/>
  <c r="AH51" i="3"/>
  <c r="B22" i="3"/>
  <c r="Y50" i="3"/>
  <c r="C50" i="3"/>
  <c r="AM51" i="3"/>
  <c r="AF51" i="3"/>
  <c r="C51" i="3"/>
  <c r="K109" i="3" l="1"/>
  <c r="K113" i="3"/>
  <c r="K110" i="3"/>
  <c r="K112" i="3"/>
  <c r="K111" i="3"/>
  <c r="AM68" i="3"/>
  <c r="AO53" i="3"/>
  <c r="AO55" i="3" s="1"/>
  <c r="AO59" i="3" s="1"/>
  <c r="AM67" i="3"/>
  <c r="K107" i="3"/>
  <c r="K106" i="3"/>
  <c r="K108" i="3"/>
  <c r="N107" i="3"/>
  <c r="AO61" i="3" l="1"/>
  <c r="AO63" i="3" s="1"/>
  <c r="AO70" i="3" s="1"/>
</calcChain>
</file>

<file path=xl/sharedStrings.xml><?xml version="1.0" encoding="utf-8"?>
<sst xmlns="http://schemas.openxmlformats.org/spreadsheetml/2006/main" count="414" uniqueCount="312">
  <si>
    <t>RÉPUBLIQUE ET CANTON DE GENÈVE</t>
  </si>
  <si>
    <t>Administration fiscale cantonale</t>
  </si>
  <si>
    <t>Rue du Stand 26 - CP 3937</t>
  </si>
  <si>
    <t>1211 Genève 3</t>
  </si>
  <si>
    <t>Taxe d'exemption de</t>
  </si>
  <si>
    <t>l'obligation de servir</t>
  </si>
  <si>
    <t>Monsieur</t>
  </si>
  <si>
    <t>teo@etat.ge.ch</t>
  </si>
  <si>
    <t>N° AVS :</t>
  </si>
  <si>
    <t>N° Assuré :</t>
  </si>
  <si>
    <t>Situation personnelle, professionnelle et familiale au 31 décembre</t>
  </si>
  <si>
    <t>État civil</t>
  </si>
  <si>
    <t>Téléphone</t>
  </si>
  <si>
    <t>E-mail</t>
  </si>
  <si>
    <t>privé</t>
  </si>
  <si>
    <t>Prénom</t>
  </si>
  <si>
    <t>Nom</t>
  </si>
  <si>
    <t>Adresse</t>
  </si>
  <si>
    <t>Date de naissance</t>
  </si>
  <si>
    <t>célibataire</t>
  </si>
  <si>
    <t>veuf</t>
  </si>
  <si>
    <t>divorcé</t>
  </si>
  <si>
    <t>oui</t>
  </si>
  <si>
    <t>non</t>
  </si>
  <si>
    <t>au</t>
  </si>
  <si>
    <t>jours</t>
  </si>
  <si>
    <t>(voyage, vacances prolongées, chômage sans compensation, etc.) sont à indiquer à la</t>
  </si>
  <si>
    <t>page 4.</t>
  </si>
  <si>
    <t>(pour les revenus en Suisse : après déduction des cotisations AVS / AI / APG / AC / AANP;</t>
  </si>
  <si>
    <t>voir aussi ch. 1a)</t>
  </si>
  <si>
    <t>1.</t>
  </si>
  <si>
    <t>a.</t>
  </si>
  <si>
    <t>Activité principale en Suisse du</t>
  </si>
  <si>
    <t>b.</t>
  </si>
  <si>
    <t>Activité accessoire en Suisse du</t>
  </si>
  <si>
    <t>REVENUS</t>
  </si>
  <si>
    <t>Laisser vide</t>
  </si>
  <si>
    <t>CHF</t>
  </si>
  <si>
    <r>
      <t xml:space="preserve">Revenus provenant de l'activité dépendante </t>
    </r>
    <r>
      <rPr>
        <sz val="8"/>
        <rFont val="Arial"/>
        <family val="2"/>
      </rPr>
      <t>(voir les instructions)</t>
    </r>
  </si>
  <si>
    <t>Monnaie :</t>
  </si>
  <si>
    <t>EUR</t>
  </si>
  <si>
    <t>GBP</t>
  </si>
  <si>
    <t>USD</t>
  </si>
  <si>
    <t>CAD</t>
  </si>
  <si>
    <t>AUD</t>
  </si>
  <si>
    <t>SGD</t>
  </si>
  <si>
    <t>-</t>
  </si>
  <si>
    <t>c.</t>
  </si>
  <si>
    <t>Salaire brut à l'étranger du</t>
  </si>
  <si>
    <t>à déduire les cotisations versées à l'AVS/AI/APG et à l'AC suisses</t>
  </si>
  <si>
    <t>ou à une assurance d'État analogue du pays de résidence</t>
  </si>
  <si>
    <t>Salaire net à l'étranger</t>
  </si>
  <si>
    <t>Ce salaire sera converti d'office en CHF</t>
  </si>
  <si>
    <t>(Cours :</t>
  </si>
  <si>
    <t>)</t>
  </si>
  <si>
    <t>d.</t>
  </si>
  <si>
    <t>e.</t>
  </si>
  <si>
    <t>2.</t>
  </si>
  <si>
    <r>
      <t xml:space="preserve">Revenus provenant d'une activité indépendante </t>
    </r>
    <r>
      <rPr>
        <sz val="8"/>
        <rFont val="Arial"/>
        <family val="2"/>
      </rPr>
      <t>(commerce, artisanat, profession libérale, agriculture).</t>
    </r>
  </si>
  <si>
    <t>Prière de joindre le bilan et le compte de résultat, signé, de l'exercice déterminant. (voir les instructions)</t>
  </si>
  <si>
    <t>Activité principale</t>
  </si>
  <si>
    <t>Activité accessoire</t>
  </si>
  <si>
    <t>3.</t>
  </si>
  <si>
    <r>
      <t>Revenus provenant des assurances sociales ou d'autres assurances</t>
    </r>
    <r>
      <rPr>
        <sz val="8"/>
        <rFont val="Arial"/>
        <family val="2"/>
      </rPr>
      <t xml:space="preserve"> (voir les instructions)</t>
    </r>
  </si>
  <si>
    <r>
      <t>Rentes et pensions provenant d'institutions de la prévoyance professionnelle (2</t>
    </r>
    <r>
      <rPr>
        <vertAlign val="superscript"/>
        <sz val="8"/>
        <rFont val="Arial"/>
        <family val="2"/>
      </rPr>
      <t>ème</t>
    </r>
    <r>
      <rPr>
        <sz val="8"/>
        <rFont val="Arial"/>
        <family val="2"/>
      </rPr>
      <t xml:space="preserve"> pilier)</t>
    </r>
  </si>
  <si>
    <t>Rentes provenant de la prévoyance individuelle liée (pilier 3a)</t>
  </si>
  <si>
    <t>Rentes de l'assurance militaire</t>
  </si>
  <si>
    <t>Autres rentes (prestations de l'assurance-invalidité, de l'assurance-maladie et accidents, de rentes</t>
  </si>
  <si>
    <t>des assurances sociales versées par des caisses étrangères)</t>
  </si>
  <si>
    <t>f.</t>
  </si>
  <si>
    <t>Revenus provenant de rentes viagères ou d'un contrat d'entretien viager</t>
  </si>
  <si>
    <t>g.</t>
  </si>
  <si>
    <t>Indemnités pour perte de gain</t>
  </si>
  <si>
    <t>joindre les attestations</t>
  </si>
  <si>
    <t>h.</t>
  </si>
  <si>
    <t>4.</t>
  </si>
  <si>
    <r>
      <t xml:space="preserve">Rendements des titres </t>
    </r>
    <r>
      <rPr>
        <sz val="8"/>
        <rFont val="Arial"/>
        <family val="2"/>
      </rPr>
      <t>(voir instructions)</t>
    </r>
  </si>
  <si>
    <t>et rendements d'avoirs, gains à la loterie et au loto</t>
  </si>
  <si>
    <t>moins frais d'administration</t>
  </si>
  <si>
    <t>Débiteur de la pension</t>
  </si>
  <si>
    <t>Nom/adresse</t>
  </si>
  <si>
    <t>5.</t>
  </si>
  <si>
    <r>
      <t xml:space="preserve">Autres revenus et bénéfices </t>
    </r>
    <r>
      <rPr>
        <sz val="8"/>
        <rFont val="Arial"/>
        <family val="2"/>
      </rPr>
      <t>(voir les instructions)</t>
    </r>
  </si>
  <si>
    <t>Pensions versées par le conjoint divorcé ou séparé</t>
  </si>
  <si>
    <t>Contributions d'entretien pour enfants mineurs</t>
  </si>
  <si>
    <t>corporations (joindre le décompte)</t>
  </si>
  <si>
    <t>Autres revenus, désignation précise :</t>
  </si>
  <si>
    <t>Versements de capitaux remplaçant des prestations périodiques</t>
  </si>
  <si>
    <t>6.</t>
  </si>
  <si>
    <t>Rendements de la maison familiale / propriété par étages :</t>
  </si>
  <si>
    <t>Valeur locative</t>
  </si>
  <si>
    <t>Rendements bruts</t>
  </si>
  <si>
    <t>Moins frais d'entretien et d'exploitation (forfaitaires ou effectifs)</t>
  </si>
  <si>
    <t>Rendements net</t>
  </si>
  <si>
    <t>7.</t>
  </si>
  <si>
    <t>Total des revenus</t>
  </si>
  <si>
    <t>I.</t>
  </si>
  <si>
    <t>Revenu total de l'année d'assujettissement, en Suisse et à l'étranger</t>
  </si>
  <si>
    <t>II.</t>
  </si>
  <si>
    <t>Déductions</t>
  </si>
  <si>
    <t>8.</t>
  </si>
  <si>
    <r>
      <t xml:space="preserve">Frais professionnels en cas d'activité lucrative dépendante </t>
    </r>
    <r>
      <rPr>
        <sz val="8"/>
        <rFont val="Arial"/>
        <family val="2"/>
      </rPr>
      <t>(voir les instructions)</t>
    </r>
  </si>
  <si>
    <t>Frais de déplacement entre le domicile et le lieu de travail</t>
  </si>
  <si>
    <t>km</t>
  </si>
  <si>
    <t>Abonnement pour transport publics</t>
  </si>
  <si>
    <t>Vélo, cyclomoteur, motocycle avec plaque d'immatriculation sur fond jaune</t>
  </si>
  <si>
    <t>km par jour x</t>
  </si>
  <si>
    <t>jours de travail =</t>
  </si>
  <si>
    <t xml:space="preserve">km par année x CHF </t>
  </si>
  <si>
    <t>Surplus de dépenses résultant des repas pris hors du domicile :</t>
  </si>
  <si>
    <t>jours de travail x CHF</t>
  </si>
  <si>
    <t>Autres frais professionnels (déduction forfaitaire)</t>
  </si>
  <si>
    <t>Frais supplémentaires résultant du séjour hebdomadaire hors domicile</t>
  </si>
  <si>
    <t>Frais de séjour : loyer usuel pour une chambre</t>
  </si>
  <si>
    <t>let. b</t>
  </si>
  <si>
    <t>(taux voir les instructions)</t>
  </si>
  <si>
    <t>Activité accessoire occasionnelle</t>
  </si>
  <si>
    <t>9.</t>
  </si>
  <si>
    <r>
      <t xml:space="preserve">Intérêts passifs </t>
    </r>
    <r>
      <rPr>
        <sz val="8"/>
        <rFont val="Arial"/>
        <family val="2"/>
      </rPr>
      <t>(voir les instructions)</t>
    </r>
  </si>
  <si>
    <t>10.</t>
  </si>
  <si>
    <r>
      <t xml:space="preserve">Contributions d'entretien et rentes versées </t>
    </r>
    <r>
      <rPr>
        <sz val="8"/>
        <rFont val="Arial"/>
        <family val="2"/>
      </rPr>
      <t>(voir les instructions)</t>
    </r>
  </si>
  <si>
    <t>Pensions versées à l'époux divorcé ou séparé</t>
  </si>
  <si>
    <t>Revenus provenant de successions non partagées, de parts commerciales et de parts à des</t>
  </si>
  <si>
    <t>Contributions d'entretien versées aux enfants mineurs</t>
  </si>
  <si>
    <t xml:space="preserve">Nom/adresse du </t>
  </si>
  <si>
    <t>destinataire</t>
  </si>
  <si>
    <t>11.</t>
  </si>
  <si>
    <t>Cotisations à des formes reconnues de prévoyance individuelle liée (pilier 3a)</t>
  </si>
  <si>
    <t>12.</t>
  </si>
  <si>
    <r>
      <t xml:space="preserve">Primes d'assurances et intérêts de capitaux d'épargne </t>
    </r>
    <r>
      <rPr>
        <sz val="8"/>
        <rFont val="Arial"/>
        <family val="2"/>
      </rPr>
      <t>(voir les instructions)</t>
    </r>
  </si>
  <si>
    <t>déduction maximale</t>
  </si>
  <si>
    <t>Assujettis mariés avec cotisations aux pilier 2 ou 3a</t>
  </si>
  <si>
    <t>Assujettis mariés sans cotisations aux pilier 2 ou 3a</t>
  </si>
  <si>
    <t>Autres assujettis avec cotisations aux pilier 2 ou 3a</t>
  </si>
  <si>
    <t>Autres assujettis sans cotisations aux pilier 2 ou 3a</t>
  </si>
  <si>
    <t>Déduction supplémentaire par enfant, resp. par personne à charge</t>
  </si>
  <si>
    <t>.--</t>
  </si>
  <si>
    <t>13.</t>
  </si>
  <si>
    <r>
      <t>Autres déductions</t>
    </r>
    <r>
      <rPr>
        <sz val="8"/>
        <rFont val="Arial"/>
        <family val="2"/>
      </rPr>
      <t xml:space="preserve"> si elles ne sont pas déjà indiquées sous</t>
    </r>
  </si>
  <si>
    <t>ch. 1 et 2</t>
  </si>
  <si>
    <t>Primes pour l'assurance-accident non professionnels obligatoire (AANP)</t>
  </si>
  <si>
    <t>Cotisations AVS des personnes sans activité lucrative</t>
  </si>
  <si>
    <r>
      <t>Cotisations pour la prévoyance professionnelle (2</t>
    </r>
    <r>
      <rPr>
        <vertAlign val="superscript"/>
        <sz val="8"/>
        <rFont val="Arial"/>
        <family val="2"/>
      </rPr>
      <t>ème</t>
    </r>
    <r>
      <rPr>
        <sz val="8"/>
        <rFont val="Arial"/>
        <family val="2"/>
      </rPr>
      <t xml:space="preserve"> pilier) y compris les parts de rachat</t>
    </r>
  </si>
  <si>
    <t>voir les instructions</t>
  </si>
  <si>
    <t>Frais liés au handicap</t>
  </si>
  <si>
    <t>14.</t>
  </si>
  <si>
    <t>15.</t>
  </si>
  <si>
    <t>Total des déductions</t>
  </si>
  <si>
    <t>16.</t>
  </si>
  <si>
    <t>17.</t>
  </si>
  <si>
    <t>Déductions supplémentaires</t>
  </si>
  <si>
    <t>Montant des frais à votre charge durant l'année d'assujettissement</t>
  </si>
  <si>
    <t>Montant des versements effectués durant l'année d'assujettissement</t>
  </si>
  <si>
    <t>18.</t>
  </si>
  <si>
    <t>19.</t>
  </si>
  <si>
    <t>Déductions sociales</t>
  </si>
  <si>
    <t>20.</t>
  </si>
  <si>
    <r>
      <t xml:space="preserve">Revenu soumis à la taxe </t>
    </r>
    <r>
      <rPr>
        <sz val="8"/>
        <rFont val="Arial"/>
        <family val="2"/>
      </rPr>
      <t>(ch. 18 moins ch. 19)</t>
    </r>
  </si>
  <si>
    <t>parti pol</t>
  </si>
  <si>
    <t>frais garde</t>
  </si>
  <si>
    <t>couple IFD</t>
  </si>
  <si>
    <t>charge enf</t>
  </si>
  <si>
    <t>Forfait min</t>
  </si>
  <si>
    <t>Forfait max</t>
  </si>
  <si>
    <t>Ass m pa cot</t>
  </si>
  <si>
    <t>Choix</t>
  </si>
  <si>
    <t>Année assuj</t>
  </si>
  <si>
    <t>trav épouse min</t>
  </si>
  <si>
    <t>trav épouse max</t>
  </si>
  <si>
    <t>Déduction pour enfants</t>
  </si>
  <si>
    <t>Déduction pour personnes à charge</t>
  </si>
  <si>
    <t>repas par jour</t>
  </si>
  <si>
    <t>0.40</t>
  </si>
  <si>
    <r>
      <t>c</t>
    </r>
    <r>
      <rPr>
        <vertAlign val="superscript"/>
        <sz val="8"/>
        <rFont val="Arial"/>
        <family val="2"/>
      </rPr>
      <t>bis</t>
    </r>
    <r>
      <rPr>
        <sz val="8"/>
        <rFont val="Arial"/>
        <family val="2"/>
      </rPr>
      <t>.</t>
    </r>
  </si>
  <si>
    <t>Autres frais professionnels (frais effectifs)</t>
  </si>
  <si>
    <t>Pour l'année d'assujettissement</t>
  </si>
  <si>
    <t>Date de l'expédition  :</t>
  </si>
  <si>
    <t>marié</t>
  </si>
  <si>
    <t>séparé</t>
  </si>
  <si>
    <t>prof.</t>
  </si>
  <si>
    <r>
      <t>Enfants mineurs ou en formation professionnelle</t>
    </r>
    <r>
      <rPr>
        <sz val="8"/>
        <rFont val="Arial"/>
        <family val="2"/>
      </rPr>
      <t xml:space="preserve"> (à l'exception des enfants mentionnés sous  ch. 10 b), </t>
    </r>
    <r>
      <rPr>
        <b/>
        <sz val="8"/>
        <rFont val="Arial"/>
        <family val="2"/>
      </rPr>
      <t>à l'entretien desquels vous pourvoyez</t>
    </r>
    <r>
      <rPr>
        <sz val="8"/>
        <rFont val="Arial"/>
        <family val="2"/>
      </rPr>
      <t xml:space="preserve"> (voir les instructions)</t>
    </r>
  </si>
  <si>
    <t>Durée du</t>
  </si>
  <si>
    <t>Rentes AI   (joindre justificatif de décembre</t>
  </si>
  <si>
    <t>Prestations en capital provenant de la prévoyance</t>
  </si>
  <si>
    <t>Montant total</t>
  </si>
  <si>
    <t>Date du versement :</t>
  </si>
  <si>
    <t>cotisations propres</t>
  </si>
  <si>
    <t>motif du versement :</t>
  </si>
  <si>
    <t>de l'AVS / AI</t>
  </si>
  <si>
    <t>compte de prévoyance / police de libre passage</t>
  </si>
  <si>
    <t>à la suite d'un décès ou de dommages corporels permanents</t>
  </si>
  <si>
    <t>ou d'atteinte durable à la santé</t>
  </si>
  <si>
    <t>d'une forme reconnue de la prévoyance individuelle liée (pilier 3a)</t>
  </si>
  <si>
    <r>
      <t>d'une institution de la prévoyance professionnelle (2</t>
    </r>
    <r>
      <rPr>
        <vertAlign val="superscript"/>
        <sz val="8"/>
        <rFont val="Arial"/>
        <family val="2"/>
      </rPr>
      <t>ème</t>
    </r>
    <r>
      <rPr>
        <sz val="8"/>
        <rFont val="Arial"/>
        <family val="2"/>
      </rPr>
      <t xml:space="preserve"> pillier)</t>
    </r>
  </si>
  <si>
    <t>Donations / autres paiements…</t>
  </si>
  <si>
    <t>Nom, adresse et degré de parenté</t>
  </si>
  <si>
    <t xml:space="preserve">Le </t>
  </si>
  <si>
    <t>reçu de</t>
  </si>
  <si>
    <t>valeur</t>
  </si>
  <si>
    <t>Indications complémentaires</t>
  </si>
  <si>
    <t>Avez-vous eu durant l'année d'assujettissement des périodes sans activité lucrative ?</t>
  </si>
  <si>
    <t>Durée de la période du</t>
  </si>
  <si>
    <t>Motif</t>
  </si>
  <si>
    <t>Quels ont été alors vos moyens d'existence ?</t>
  </si>
  <si>
    <t>(indiquer ce qu'il convient)</t>
  </si>
  <si>
    <t>Observations</t>
  </si>
  <si>
    <t>Revenus en nature pour prestation de travail</t>
  </si>
  <si>
    <t>Économies</t>
  </si>
  <si>
    <t>Signature</t>
  </si>
  <si>
    <t>, le</t>
  </si>
  <si>
    <t>Annexes :</t>
  </si>
  <si>
    <t>x</t>
  </si>
  <si>
    <t>Actuel</t>
  </si>
  <si>
    <t>Calcul date limite</t>
  </si>
  <si>
    <t>Adresse de</t>
  </si>
  <si>
    <t>Adresse à</t>
  </si>
  <si>
    <t>liste case à cocher</t>
  </si>
  <si>
    <t>charges enfants possibles</t>
  </si>
  <si>
    <t>autres charges possibles</t>
  </si>
  <si>
    <t>Nombre enfants</t>
  </si>
  <si>
    <t>nbr autres charges</t>
  </si>
  <si>
    <t>Etat civil</t>
  </si>
  <si>
    <t>liste pour cases à cocher civilité</t>
  </si>
  <si>
    <t>liste pour case à cocher Pci</t>
  </si>
  <si>
    <t>possibilité déd couple IFD</t>
  </si>
  <si>
    <t>possibilité trav épouse</t>
  </si>
  <si>
    <t>possibilité ass marié cotis</t>
  </si>
  <si>
    <t>possib. ass marié pas cotis</t>
  </si>
  <si>
    <t>possibilité ass autre cotis</t>
  </si>
  <si>
    <t>nbr charges</t>
  </si>
  <si>
    <t>nbr mois activité</t>
  </si>
  <si>
    <t>CH principale</t>
  </si>
  <si>
    <t>CH accessoire</t>
  </si>
  <si>
    <t>Etr principale</t>
  </si>
  <si>
    <t>du</t>
  </si>
  <si>
    <t>nbr mois</t>
  </si>
  <si>
    <t>limite date salaire</t>
  </si>
  <si>
    <t>mariage et enfants</t>
  </si>
  <si>
    <t>Total</t>
  </si>
  <si>
    <t>Total limité à 12</t>
  </si>
  <si>
    <t>limite date sans activité</t>
  </si>
  <si>
    <t>calcul date limite</t>
  </si>
  <si>
    <t>Pci</t>
  </si>
  <si>
    <t>Revenus en nature :</t>
  </si>
  <si>
    <t>Autres revenus provenant d'une activité dépendante :</t>
  </si>
  <si>
    <t>Frais de repas : justification analogue à celle sous</t>
  </si>
  <si>
    <t>possibilité frais garde enfant</t>
  </si>
  <si>
    <t>possibilité ass charges</t>
  </si>
  <si>
    <t>possibilité cotis LPP</t>
  </si>
  <si>
    <t>Est en général déterminant le revenu de l'année</t>
  </si>
  <si>
    <t>. Les renseignements relatifs aux périodes sans activité lucrative</t>
  </si>
  <si>
    <r>
      <rPr>
        <b/>
        <i/>
        <sz val="8"/>
        <rFont val="Arial"/>
        <family val="2"/>
      </rPr>
      <t>certificat de salaire</t>
    </r>
    <r>
      <rPr>
        <sz val="8"/>
        <rFont val="Arial"/>
        <family val="2"/>
      </rPr>
      <t xml:space="preserve"> </t>
    </r>
    <r>
      <rPr>
        <sz val="7"/>
        <rFont val="Arial"/>
        <family val="2"/>
      </rPr>
      <t>(salaire net)</t>
    </r>
  </si>
  <si>
    <t>Loyers encaissés</t>
  </si>
  <si>
    <r>
      <t xml:space="preserve">Revenus provenant d'immeubles </t>
    </r>
    <r>
      <rPr>
        <sz val="8"/>
        <rFont val="Arial"/>
        <family val="2"/>
      </rPr>
      <t>(voir les instructions)</t>
    </r>
  </si>
  <si>
    <t>versé à</t>
  </si>
  <si>
    <r>
      <t xml:space="preserve">Revenus en nature de tiers (parents, connaissances, etc.) </t>
    </r>
    <r>
      <rPr>
        <u/>
        <sz val="8"/>
        <rFont val="Arial"/>
        <family val="2"/>
      </rPr>
      <t>sans prestation de travail</t>
    </r>
  </si>
  <si>
    <t>Solde pomp.</t>
  </si>
  <si>
    <t>données à modifier chaque année</t>
  </si>
  <si>
    <t>possib. ass autre pas cotis</t>
  </si>
  <si>
    <t>Profession</t>
  </si>
  <si>
    <t>Employeur / institution scolaire</t>
  </si>
  <si>
    <t>Genre rente AI :</t>
  </si>
  <si>
    <t>Rente d'orphelin</t>
  </si>
  <si>
    <t>Rente d'enfant de retraité</t>
  </si>
  <si>
    <t>Rente d'enfant d'invalide</t>
  </si>
  <si>
    <t>Rente d'invalidité personnelle</t>
  </si>
  <si>
    <t>Type :</t>
  </si>
  <si>
    <t>autorisation saisie rente</t>
  </si>
  <si>
    <t>Genre alloc APG :</t>
  </si>
  <si>
    <t>Maladie</t>
  </si>
  <si>
    <t>Accident</t>
  </si>
  <si>
    <t>Invalidité</t>
  </si>
  <si>
    <t>Intempéries</t>
  </si>
  <si>
    <t>Militaire</t>
  </si>
  <si>
    <t>Nature :</t>
  </si>
  <si>
    <t>autoris. saisie indemnité</t>
  </si>
  <si>
    <t>Chômage</t>
  </si>
  <si>
    <r>
      <t xml:space="preserve">Revenu net II </t>
    </r>
    <r>
      <rPr>
        <sz val="8"/>
        <rFont val="Arial"/>
        <family val="2"/>
      </rPr>
      <t>(ch. 16 moins ch. 17)</t>
    </r>
  </si>
  <si>
    <r>
      <t>Revenu net I</t>
    </r>
    <r>
      <rPr>
        <sz val="8"/>
        <rFont val="Arial"/>
        <family val="2"/>
      </rPr>
      <t> : total des revenus (ch. 7) moins total des déductions (ch. 15)</t>
    </r>
  </si>
  <si>
    <t>Versements bénévoles (max. 20 % du revenu net, ch. 16)</t>
  </si>
  <si>
    <t>Frais provoqués par la maladie et les accidents, s'ils dépassent 5 % du revenu net (ch. 16)</t>
  </si>
  <si>
    <t>Prestations versées au titre de rente</t>
  </si>
  <si>
    <t>décaler les colones vers la gauche et indiquer les données de la nouvelle année sur l'avant dernière colonne</t>
  </si>
  <si>
    <t>Déduction pour couples mariés selon IFD</t>
  </si>
  <si>
    <t>max</t>
  </si>
  <si>
    <t>choix décla</t>
  </si>
  <si>
    <t>https://www.estv.admin.ch/estv/fr/home/direkte-bundessteuer/wehrpflichtersatzabgabe/dienstleistungen/jahresmittelkurse.html</t>
  </si>
  <si>
    <t>mobile</t>
  </si>
  <si>
    <t>modifier également le texte de la validation de la cellule AE5 (texte d'erreur)</t>
  </si>
  <si>
    <t>Ass mal cot</t>
  </si>
  <si>
    <t>Dépl max</t>
  </si>
  <si>
    <t>Déclaration particulière</t>
  </si>
  <si>
    <t>Tél : 022 327 71 86</t>
  </si>
  <si>
    <t>Si la taxe ne peut être calculée sur la base de la décision de taxation définitive pour l'impôt fédéral direct, elle est fixée, comme dans votre cas, sur la base d'une déclaration particulière.</t>
  </si>
  <si>
    <t>Le soussigné atteste que cette déclaration particulière a été</t>
  </si>
  <si>
    <t>remplie de façon complète et conforme à la vérité.</t>
  </si>
  <si>
    <t>Allocations familiales et pour enfants versées directement par la caisse de compensation</t>
  </si>
  <si>
    <t xml:space="preserve">(date : </t>
  </si>
  <si>
    <t>lié par un partenariat enregistré</t>
  </si>
  <si>
    <t>Possi. ass autre cotis</t>
  </si>
  <si>
    <t>Possi. ass autre pas cotis</t>
  </si>
  <si>
    <t>humaines et des affaires extérieures</t>
  </si>
  <si>
    <t>de l'obligation de servir</t>
  </si>
  <si>
    <t>Service de la taxe d'exemption</t>
  </si>
  <si>
    <t>Département des finances, des ressources</t>
  </si>
  <si>
    <r>
      <t>Veuillez renvoyer la présente formule dûment remplie et signée,</t>
    </r>
    <r>
      <rPr>
        <b/>
        <sz val="8"/>
        <rFont val="Arial"/>
        <family val="2"/>
      </rPr>
      <t xml:space="preserve"> avec les attestations et les justificatifs demandés</t>
    </r>
    <r>
      <rPr>
        <sz val="8"/>
        <rFont val="Arial"/>
        <family val="2"/>
      </rPr>
      <t>, sous enveloppe affranchie, à l'adresse susmentionnée, ou par courriel à</t>
    </r>
  </si>
  <si>
    <r>
      <t>Personnes totalement ou partiellement incapables d'exercer une activité lucrative</t>
    </r>
    <r>
      <rPr>
        <sz val="8"/>
        <rFont val="Arial"/>
        <family val="2"/>
      </rPr>
      <t xml:space="preserve"> (à l'exclusion du conjoint et des enfants susmentionnés), (voir les instructions)</t>
    </r>
  </si>
  <si>
    <t>Durant l'année d'assujettissement, avez-vous accompli des jours de service de protection civile ?</t>
  </si>
  <si>
    <t>Motocycle avec plaque d'immatriculation sur fond blanc ou auto privée</t>
  </si>
  <si>
    <t>Trajet de/à ____________________________________________________________, distance ______km</t>
  </si>
  <si>
    <t>selon feuille annexe</t>
  </si>
  <si>
    <t>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</si>
</sst>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quot;.&quot;##&quot;.&quot;###&quot;.&quot;###"/>
    <numFmt numFmtId="165" formatCode="###&quot;.&quot;####&quot;.&quot;####&quot;.&quot;##"/>
    <numFmt numFmtId="166" formatCode="0.000000"/>
    <numFmt numFmtId="167" formatCode="#,##0.\-\-"/>
    <numFmt numFmtId="168" formatCode="dd/mm/yy;@"/>
  </numFmts>
  <fonts count="33" x14ac:knownFonts="1">
    <font>
      <sz val="11"/>
      <name val="Arial"/>
    </font>
    <font>
      <b/>
      <sz val="8"/>
      <name val="Arial"/>
      <family val="2"/>
    </font>
    <font>
      <sz val="8"/>
      <name val="Arial"/>
      <family val="2"/>
    </font>
    <font>
      <sz val="7"/>
      <name val="Arial"/>
      <family val="2"/>
    </font>
    <font>
      <sz val="8"/>
      <name val="Arial"/>
      <family val="2"/>
    </font>
    <font>
      <b/>
      <sz val="8"/>
      <name val="Arial"/>
      <family val="2"/>
    </font>
    <font>
      <sz val="7"/>
      <name val="Arial"/>
      <family val="2"/>
    </font>
    <font>
      <sz val="8"/>
      <color indexed="10"/>
      <name val="Arial"/>
      <family val="2"/>
    </font>
    <font>
      <u/>
      <sz val="11"/>
      <color indexed="12"/>
      <name val="Arial"/>
      <family val="2"/>
    </font>
    <font>
      <u/>
      <sz val="8"/>
      <color indexed="12"/>
      <name val="Arial"/>
      <family val="2"/>
    </font>
    <font>
      <b/>
      <sz val="9"/>
      <name val="Arial"/>
      <family val="2"/>
    </font>
    <font>
      <u/>
      <sz val="5"/>
      <color indexed="12"/>
      <name val="Arial"/>
      <family val="2"/>
    </font>
    <font>
      <sz val="8"/>
      <color indexed="10"/>
      <name val="Arial"/>
      <family val="2"/>
    </font>
    <font>
      <vertAlign val="superscript"/>
      <sz val="8"/>
      <name val="Arial"/>
      <family val="2"/>
    </font>
    <font>
      <b/>
      <i/>
      <sz val="8"/>
      <name val="Arial"/>
      <family val="2"/>
    </font>
    <font>
      <sz val="8"/>
      <color indexed="9"/>
      <name val="Arial"/>
      <family val="2"/>
    </font>
    <font>
      <b/>
      <sz val="10"/>
      <name val="Arial"/>
      <family val="2"/>
    </font>
    <font>
      <b/>
      <sz val="7"/>
      <name val="Arial"/>
      <family val="2"/>
    </font>
    <font>
      <sz val="9"/>
      <name val="Arial"/>
      <family val="2"/>
    </font>
    <font>
      <b/>
      <sz val="12"/>
      <color indexed="10"/>
      <name val="Arial"/>
      <family val="2"/>
    </font>
    <font>
      <b/>
      <sz val="11"/>
      <color indexed="10"/>
      <name val="Arial"/>
      <family val="2"/>
    </font>
    <font>
      <u/>
      <sz val="8"/>
      <name val="Arial"/>
      <family val="2"/>
    </font>
    <font>
      <u/>
      <sz val="8"/>
      <color indexed="12"/>
      <name val="Arial"/>
      <family val="2"/>
    </font>
    <font>
      <u/>
      <sz val="7"/>
      <color indexed="12"/>
      <name val="Arial"/>
      <family val="2"/>
    </font>
    <font>
      <sz val="9"/>
      <name val="Arial"/>
      <family val="2"/>
    </font>
    <font>
      <sz val="8"/>
      <color rgb="FFFF0000"/>
      <name val="Arial"/>
      <family val="2"/>
    </font>
    <font>
      <u/>
      <sz val="8"/>
      <color rgb="FFFF0000"/>
      <name val="Arial"/>
      <family val="2"/>
    </font>
    <font>
      <sz val="8"/>
      <color theme="0"/>
      <name val="Arial"/>
      <family val="2"/>
    </font>
    <font>
      <sz val="11"/>
      <color rgb="FF000000"/>
      <name val="Arial"/>
      <family val="2"/>
    </font>
    <font>
      <sz val="6"/>
      <name val="Arial"/>
      <family val="2"/>
    </font>
    <font>
      <sz val="5.5"/>
      <color rgb="FFFF0000"/>
      <name val="Arial"/>
      <family val="2"/>
    </font>
    <font>
      <sz val="5.5"/>
      <name val="Arial"/>
      <family val="2"/>
    </font>
    <font>
      <sz val="9"/>
      <color rgb="FFFF0000"/>
      <name val="Arial"/>
      <family val="2"/>
    </font>
  </fonts>
  <fills count="7">
    <fill>
      <patternFill patternType="none"/>
    </fill>
    <fill>
      <patternFill patternType="gray125"/>
    </fill>
    <fill>
      <patternFill patternType="solid">
        <fgColor indexed="9"/>
        <bgColor indexed="64"/>
      </patternFill>
    </fill>
    <fill>
      <patternFill patternType="gray125">
        <fgColor indexed="22"/>
      </patternFill>
    </fill>
    <fill>
      <patternFill patternType="lightGray">
        <fgColor indexed="22"/>
      </patternFill>
    </fill>
    <fill>
      <patternFill patternType="solid">
        <fgColor theme="1"/>
        <bgColor indexed="64"/>
      </patternFill>
    </fill>
    <fill>
      <patternFill patternType="solid">
        <fgColor indexed="65"/>
        <bgColor auto="1"/>
      </patternFill>
    </fill>
  </fills>
  <borders count="32">
    <border>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dashed">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rgb="FFFF0000"/>
      </left>
      <right style="thin">
        <color rgb="FFFF0000"/>
      </right>
      <top style="thin">
        <color rgb="FFFF0000"/>
      </top>
      <bottom style="thin">
        <color rgb="FFFF0000"/>
      </bottom>
      <diagonal/>
    </border>
    <border>
      <left style="hair">
        <color rgb="FFFF0000"/>
      </left>
      <right style="hair">
        <color rgb="FFFF0000"/>
      </right>
      <top style="hair">
        <color rgb="FFFF0000"/>
      </top>
      <bottom style="hair">
        <color rgb="FFFF0000"/>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right style="thin">
        <color rgb="FFFF0000"/>
      </right>
      <top style="thin">
        <color indexed="64"/>
      </top>
      <bottom style="thin">
        <color indexed="64"/>
      </bottom>
      <diagonal/>
    </border>
    <border>
      <left style="hair">
        <color rgb="FFFF0000"/>
      </left>
      <right/>
      <top style="hair">
        <color rgb="FFFF0000"/>
      </top>
      <bottom style="hair">
        <color rgb="FFFF0000"/>
      </bottom>
      <diagonal/>
    </border>
    <border>
      <left/>
      <right/>
      <top style="hair">
        <color rgb="FFFF0000"/>
      </top>
      <bottom style="hair">
        <color rgb="FFFF0000"/>
      </bottom>
      <diagonal/>
    </border>
    <border>
      <left/>
      <right style="hair">
        <color rgb="FFFF0000"/>
      </right>
      <top style="hair">
        <color rgb="FFFF0000"/>
      </top>
      <bottom style="hair">
        <color rgb="FFFF0000"/>
      </bottom>
      <diagonal/>
    </border>
    <border>
      <left style="thin">
        <color indexed="64"/>
      </left>
      <right/>
      <top style="thin">
        <color indexed="64"/>
      </top>
      <bottom style="dashed">
        <color indexed="64"/>
      </bottom>
      <diagonal/>
    </border>
    <border>
      <left/>
      <right style="thin">
        <color indexed="64"/>
      </right>
      <top style="thin">
        <color indexed="64"/>
      </top>
      <bottom style="dashed">
        <color indexed="64"/>
      </bottom>
      <diagonal/>
    </border>
  </borders>
  <cellStyleXfs count="2">
    <xf numFmtId="0" fontId="0" fillId="0" borderId="0"/>
    <xf numFmtId="0" fontId="8" fillId="0" borderId="0" applyNumberFormat="0" applyFill="0" applyBorder="0" applyAlignment="0" applyProtection="0">
      <alignment vertical="top"/>
      <protection locked="0"/>
    </xf>
  </cellStyleXfs>
  <cellXfs count="343">
    <xf numFmtId="0" fontId="0" fillId="0" borderId="0" xfId="0"/>
    <xf numFmtId="0" fontId="4" fillId="0" borderId="0" xfId="0" applyFont="1" applyBorder="1" applyAlignment="1">
      <alignment vertical="center"/>
    </xf>
    <xf numFmtId="49" fontId="4" fillId="0" borderId="0" xfId="0" applyNumberFormat="1" applyFont="1" applyBorder="1" applyAlignment="1">
      <alignment vertical="center"/>
    </xf>
    <xf numFmtId="0" fontId="4" fillId="0" borderId="1" xfId="0" applyFont="1" applyBorder="1" applyAlignment="1" applyProtection="1">
      <alignment vertical="center"/>
    </xf>
    <xf numFmtId="0" fontId="4" fillId="0" borderId="2" xfId="0" applyFont="1" applyBorder="1" applyAlignment="1" applyProtection="1">
      <alignment vertical="center"/>
    </xf>
    <xf numFmtId="0" fontId="4" fillId="0" borderId="3" xfId="0" applyFont="1" applyBorder="1" applyAlignment="1" applyProtection="1">
      <alignment vertical="center"/>
    </xf>
    <xf numFmtId="0" fontId="2" fillId="0" borderId="0" xfId="0" applyFont="1" applyBorder="1" applyAlignment="1" applyProtection="1">
      <alignment vertical="center"/>
    </xf>
    <xf numFmtId="0" fontId="0" fillId="0" borderId="4" xfId="0" applyBorder="1" applyAlignment="1" applyProtection="1">
      <alignment vertical="center"/>
    </xf>
    <xf numFmtId="0" fontId="0" fillId="0" borderId="5" xfId="0" applyBorder="1" applyAlignment="1" applyProtection="1">
      <alignment vertical="center"/>
    </xf>
    <xf numFmtId="0" fontId="0" fillId="0" borderId="6" xfId="0" applyBorder="1" applyAlignment="1" applyProtection="1">
      <alignment vertical="center"/>
    </xf>
    <xf numFmtId="0" fontId="0" fillId="0" borderId="0" xfId="0" applyAlignment="1" applyProtection="1">
      <alignment vertical="center"/>
    </xf>
    <xf numFmtId="0" fontId="0" fillId="0" borderId="7" xfId="0" applyBorder="1" applyAlignment="1" applyProtection="1">
      <alignment vertical="center"/>
    </xf>
    <xf numFmtId="0" fontId="0" fillId="0" borderId="0" xfId="0" applyBorder="1" applyAlignment="1" applyProtection="1">
      <alignment vertical="center"/>
    </xf>
    <xf numFmtId="0" fontId="0" fillId="0" borderId="8" xfId="0" applyBorder="1" applyAlignment="1" applyProtection="1">
      <alignment vertical="center"/>
    </xf>
    <xf numFmtId="0" fontId="4" fillId="0" borderId="0" xfId="0" applyFont="1" applyAlignment="1" applyProtection="1">
      <alignment vertical="center"/>
    </xf>
    <xf numFmtId="22" fontId="4" fillId="0" borderId="5" xfId="0" applyNumberFormat="1" applyFont="1" applyBorder="1" applyAlignment="1" applyProtection="1">
      <alignment vertical="center"/>
    </xf>
    <xf numFmtId="14" fontId="4" fillId="0" borderId="0" xfId="0" applyNumberFormat="1" applyFont="1" applyAlignment="1" applyProtection="1">
      <alignment vertical="center"/>
    </xf>
    <xf numFmtId="0" fontId="4" fillId="0" borderId="0" xfId="0" applyNumberFormat="1" applyFont="1" applyAlignment="1" applyProtection="1">
      <alignment vertical="center"/>
    </xf>
    <xf numFmtId="0" fontId="10" fillId="0" borderId="0" xfId="0" applyNumberFormat="1" applyFont="1" applyAlignment="1" applyProtection="1">
      <alignment vertical="center"/>
    </xf>
    <xf numFmtId="0" fontId="4" fillId="0" borderId="3" xfId="0" applyNumberFormat="1" applyFont="1" applyBorder="1" applyAlignment="1" applyProtection="1">
      <alignment vertical="center"/>
    </xf>
    <xf numFmtId="0" fontId="6" fillId="0" borderId="0" xfId="0" applyNumberFormat="1" applyFont="1" applyAlignment="1" applyProtection="1">
      <alignment vertical="center"/>
    </xf>
    <xf numFmtId="0" fontId="3" fillId="0" borderId="0" xfId="0" applyNumberFormat="1" applyFont="1" applyAlignment="1" applyProtection="1">
      <alignment horizontal="justify" vertical="center" wrapText="1"/>
    </xf>
    <xf numFmtId="0" fontId="4" fillId="0" borderId="0" xfId="0" applyNumberFormat="1" applyFont="1" applyFill="1" applyAlignment="1" applyProtection="1">
      <alignment vertical="center"/>
    </xf>
    <xf numFmtId="49" fontId="4" fillId="0" borderId="0" xfId="0" applyNumberFormat="1" applyFont="1" applyFill="1" applyBorder="1" applyAlignment="1" applyProtection="1">
      <alignment vertical="center"/>
    </xf>
    <xf numFmtId="14" fontId="4" fillId="0" borderId="0" xfId="0" applyNumberFormat="1" applyFont="1" applyFill="1" applyBorder="1" applyAlignment="1" applyProtection="1">
      <alignment horizontal="center" vertical="center"/>
    </xf>
    <xf numFmtId="0" fontId="4" fillId="0" borderId="9" xfId="0" applyFont="1" applyBorder="1" applyAlignment="1" applyProtection="1">
      <alignment horizontal="center" vertical="center"/>
      <protection locked="0"/>
    </xf>
    <xf numFmtId="0" fontId="4" fillId="0" borderId="9" xfId="0" applyNumberFormat="1" applyFont="1" applyBorder="1" applyAlignment="1" applyProtection="1">
      <alignment horizontal="center" vertical="center"/>
      <protection locked="0"/>
    </xf>
    <xf numFmtId="14" fontId="4" fillId="0" borderId="0" xfId="0" applyNumberFormat="1" applyFont="1" applyAlignment="1" applyProtection="1">
      <alignment horizontal="left" vertical="center"/>
    </xf>
    <xf numFmtId="0" fontId="15" fillId="0" borderId="0" xfId="0" applyFont="1" applyAlignment="1" applyProtection="1">
      <alignment vertical="center"/>
    </xf>
    <xf numFmtId="168" fontId="6" fillId="0" borderId="0" xfId="0" applyNumberFormat="1" applyFont="1" applyAlignment="1" applyProtection="1">
      <alignment vertical="center"/>
    </xf>
    <xf numFmtId="0" fontId="19" fillId="0" borderId="0" xfId="0" applyFont="1" applyAlignment="1" applyProtection="1">
      <alignment vertical="center"/>
    </xf>
    <xf numFmtId="0" fontId="20" fillId="0" borderId="0" xfId="0" applyNumberFormat="1" applyFont="1" applyAlignment="1" applyProtection="1">
      <alignment vertical="center"/>
    </xf>
    <xf numFmtId="0" fontId="9" fillId="0" borderId="0" xfId="1" applyFont="1" applyBorder="1" applyAlignment="1" applyProtection="1">
      <alignment vertical="center"/>
    </xf>
    <xf numFmtId="0" fontId="25" fillId="0" borderId="0" xfId="0" applyFont="1" applyAlignment="1" applyProtection="1">
      <alignment vertical="center"/>
    </xf>
    <xf numFmtId="0" fontId="2" fillId="0" borderId="9" xfId="0" applyFont="1" applyBorder="1" applyAlignment="1" applyProtection="1">
      <alignment horizontal="center" vertical="center"/>
      <protection locked="0"/>
    </xf>
    <xf numFmtId="0" fontId="2" fillId="0" borderId="9" xfId="0" applyNumberFormat="1" applyFont="1" applyBorder="1" applyAlignment="1" applyProtection="1">
      <alignment horizontal="center" vertical="center"/>
      <protection locked="0"/>
    </xf>
    <xf numFmtId="0" fontId="10" fillId="0" borderId="0" xfId="0" applyFont="1" applyAlignment="1" applyProtection="1">
      <alignment vertical="center"/>
      <protection hidden="1"/>
    </xf>
    <xf numFmtId="0" fontId="4" fillId="0" borderId="0" xfId="0" applyFont="1" applyAlignment="1" applyProtection="1">
      <alignment vertical="center"/>
      <protection hidden="1"/>
    </xf>
    <xf numFmtId="0" fontId="4" fillId="0" borderId="0" xfId="0" applyFont="1" applyBorder="1" applyAlignment="1" applyProtection="1">
      <alignment vertical="center"/>
      <protection hidden="1"/>
    </xf>
    <xf numFmtId="0" fontId="20" fillId="0" borderId="0" xfId="0" applyFont="1" applyAlignment="1" applyProtection="1">
      <alignment vertical="center"/>
      <protection hidden="1"/>
    </xf>
    <xf numFmtId="0" fontId="6" fillId="0" borderId="0" xfId="0" applyFont="1" applyAlignment="1" applyProtection="1">
      <alignment vertical="center"/>
      <protection hidden="1"/>
    </xf>
    <xf numFmtId="0" fontId="6" fillId="0" borderId="7" xfId="0" applyFont="1" applyBorder="1" applyAlignment="1" applyProtection="1">
      <alignment vertical="center"/>
      <protection hidden="1"/>
    </xf>
    <xf numFmtId="0" fontId="6" fillId="0" borderId="0" xfId="0" applyFont="1" applyBorder="1" applyAlignment="1" applyProtection="1">
      <alignment vertical="center"/>
      <protection hidden="1"/>
    </xf>
    <xf numFmtId="0" fontId="6" fillId="0" borderId="8" xfId="0" applyFont="1" applyBorder="1" applyAlignment="1" applyProtection="1">
      <alignment vertical="center"/>
      <protection hidden="1"/>
    </xf>
    <xf numFmtId="0" fontId="4" fillId="0" borderId="7" xfId="0" applyFont="1" applyBorder="1" applyAlignment="1" applyProtection="1">
      <alignment vertical="center"/>
      <protection hidden="1"/>
    </xf>
    <xf numFmtId="0" fontId="4" fillId="0" borderId="8" xfId="0" applyFont="1" applyBorder="1" applyAlignment="1" applyProtection="1">
      <alignment vertical="center"/>
      <protection hidden="1"/>
    </xf>
    <xf numFmtId="49" fontId="5" fillId="0" borderId="0" xfId="0" applyNumberFormat="1" applyFont="1" applyAlignment="1" applyProtection="1">
      <alignment vertical="center"/>
      <protection hidden="1"/>
    </xf>
    <xf numFmtId="49" fontId="4" fillId="0" borderId="0" xfId="0" applyNumberFormat="1" applyFont="1" applyAlignment="1" applyProtection="1">
      <alignment vertical="center"/>
      <protection hidden="1"/>
    </xf>
    <xf numFmtId="0" fontId="2" fillId="0" borderId="0" xfId="0" applyFont="1" applyAlignment="1" applyProtection="1">
      <alignment vertical="center"/>
      <protection hidden="1"/>
    </xf>
    <xf numFmtId="0" fontId="4" fillId="0" borderId="3" xfId="0" applyFont="1" applyFill="1" applyBorder="1" applyAlignment="1" applyProtection="1">
      <alignment horizontal="left" vertical="center" indent="1"/>
      <protection hidden="1"/>
    </xf>
    <xf numFmtId="0" fontId="4" fillId="0" borderId="10" xfId="0" applyFont="1" applyFill="1" applyBorder="1" applyAlignment="1" applyProtection="1">
      <alignment horizontal="left" vertical="center" indent="1"/>
      <protection hidden="1"/>
    </xf>
    <xf numFmtId="0" fontId="4" fillId="0" borderId="11" xfId="0" applyFont="1" applyBorder="1" applyAlignment="1" applyProtection="1">
      <alignment vertical="center"/>
      <protection hidden="1"/>
    </xf>
    <xf numFmtId="0" fontId="4" fillId="0" borderId="10" xfId="0" applyFont="1" applyBorder="1" applyAlignment="1" applyProtection="1">
      <alignment vertical="center"/>
      <protection hidden="1"/>
    </xf>
    <xf numFmtId="3" fontId="4" fillId="0" borderId="0" xfId="0" applyNumberFormat="1" applyFont="1" applyBorder="1" applyAlignment="1" applyProtection="1">
      <alignment horizontal="right" vertical="center"/>
      <protection hidden="1"/>
    </xf>
    <xf numFmtId="0" fontId="4" fillId="0" borderId="0" xfId="0" applyFont="1" applyFill="1" applyBorder="1" applyAlignment="1" applyProtection="1">
      <alignment horizontal="left" vertical="center" indent="1"/>
      <protection hidden="1"/>
    </xf>
    <xf numFmtId="0" fontId="4" fillId="0" borderId="7" xfId="0" quotePrefix="1" applyFont="1" applyBorder="1" applyAlignment="1" applyProtection="1">
      <alignment horizontal="right" vertical="center"/>
      <protection hidden="1"/>
    </xf>
    <xf numFmtId="0" fontId="4" fillId="0" borderId="12" xfId="0" applyFont="1" applyBorder="1" applyAlignment="1" applyProtection="1">
      <alignment vertical="center"/>
      <protection hidden="1"/>
    </xf>
    <xf numFmtId="0" fontId="4" fillId="0" borderId="3" xfId="0" applyFont="1" applyBorder="1" applyAlignment="1" applyProtection="1">
      <alignment vertical="center"/>
      <protection hidden="1"/>
    </xf>
    <xf numFmtId="0" fontId="4" fillId="0" borderId="1" xfId="0" applyFont="1" applyBorder="1" applyAlignment="1" applyProtection="1">
      <alignment vertical="center"/>
      <protection hidden="1"/>
    </xf>
    <xf numFmtId="0" fontId="4" fillId="0" borderId="5" xfId="0" applyFont="1" applyBorder="1" applyAlignment="1" applyProtection="1">
      <alignment vertical="center"/>
      <protection hidden="1"/>
    </xf>
    <xf numFmtId="49" fontId="1" fillId="0" borderId="0" xfId="0" applyNumberFormat="1" applyFont="1" applyAlignment="1" applyProtection="1">
      <alignment vertical="center"/>
      <protection hidden="1"/>
    </xf>
    <xf numFmtId="0" fontId="1" fillId="0" borderId="7" xfId="0" applyFont="1" applyBorder="1" applyAlignment="1" applyProtection="1">
      <alignment vertical="center"/>
      <protection hidden="1"/>
    </xf>
    <xf numFmtId="3" fontId="1" fillId="0" borderId="0" xfId="0" applyNumberFormat="1" applyFont="1" applyBorder="1" applyAlignment="1" applyProtection="1">
      <alignment horizontal="right" vertical="center"/>
      <protection hidden="1"/>
    </xf>
    <xf numFmtId="0" fontId="1" fillId="0" borderId="8" xfId="0" applyFont="1" applyBorder="1" applyAlignment="1" applyProtection="1">
      <alignment vertical="center"/>
      <protection hidden="1"/>
    </xf>
    <xf numFmtId="0" fontId="1" fillId="0" borderId="0" xfId="0" applyFont="1" applyFill="1" applyBorder="1" applyAlignment="1" applyProtection="1">
      <alignment horizontal="left" vertical="center" indent="1"/>
      <protection hidden="1"/>
    </xf>
    <xf numFmtId="0" fontId="4" fillId="0" borderId="0" xfId="0" applyFont="1" applyAlignment="1" applyProtection="1">
      <alignment horizontal="left" vertical="center"/>
      <protection hidden="1"/>
    </xf>
    <xf numFmtId="0" fontId="14" fillId="0" borderId="7" xfId="0" applyFont="1" applyBorder="1" applyAlignment="1" applyProtection="1">
      <alignment horizontal="right" vertical="center"/>
      <protection hidden="1"/>
    </xf>
    <xf numFmtId="0" fontId="14" fillId="0" borderId="8" xfId="0" applyFont="1" applyBorder="1" applyAlignment="1" applyProtection="1">
      <alignment horizontal="right" vertical="center"/>
      <protection hidden="1"/>
    </xf>
    <xf numFmtId="0" fontId="4" fillId="0" borderId="4" xfId="0" applyFont="1" applyBorder="1" applyAlignment="1" applyProtection="1">
      <alignment vertical="center"/>
      <protection hidden="1"/>
    </xf>
    <xf numFmtId="0" fontId="4" fillId="0" borderId="7" xfId="0" applyFont="1" applyFill="1" applyBorder="1" applyAlignment="1" applyProtection="1">
      <alignment vertical="center"/>
      <protection hidden="1"/>
    </xf>
    <xf numFmtId="0" fontId="4" fillId="0" borderId="8" xfId="0" applyFont="1" applyFill="1" applyBorder="1" applyAlignment="1" applyProtection="1">
      <alignment vertical="center"/>
      <protection hidden="1"/>
    </xf>
    <xf numFmtId="0" fontId="4" fillId="0" borderId="0" xfId="0" applyFont="1" applyFill="1" applyBorder="1" applyAlignment="1" applyProtection="1">
      <alignment vertical="center"/>
      <protection hidden="1"/>
    </xf>
    <xf numFmtId="0" fontId="4" fillId="0" borderId="2" xfId="0" applyFont="1" applyBorder="1" applyAlignment="1" applyProtection="1">
      <alignment vertical="center"/>
      <protection hidden="1"/>
    </xf>
    <xf numFmtId="49" fontId="4" fillId="0" borderId="0" xfId="0" applyNumberFormat="1" applyFont="1" applyBorder="1" applyAlignment="1" applyProtection="1">
      <alignment vertical="center"/>
      <protection hidden="1"/>
    </xf>
    <xf numFmtId="168" fontId="4" fillId="0" borderId="0" xfId="0" applyNumberFormat="1" applyFont="1" applyBorder="1" applyAlignment="1" applyProtection="1">
      <alignment vertical="center"/>
      <protection hidden="1"/>
    </xf>
    <xf numFmtId="0" fontId="4" fillId="0" borderId="9" xfId="0" applyFont="1" applyBorder="1" applyAlignment="1" applyProtection="1">
      <alignment vertical="center"/>
      <protection hidden="1"/>
    </xf>
    <xf numFmtId="0" fontId="2" fillId="0" borderId="7" xfId="0" applyFont="1" applyBorder="1" applyAlignment="1" applyProtection="1">
      <alignment vertical="center"/>
      <protection hidden="1"/>
    </xf>
    <xf numFmtId="0" fontId="2" fillId="0" borderId="0" xfId="0" applyFont="1" applyBorder="1" applyAlignment="1" applyProtection="1">
      <alignment vertical="center"/>
      <protection hidden="1"/>
    </xf>
    <xf numFmtId="0" fontId="4" fillId="0" borderId="0" xfId="0" applyFont="1" applyAlignment="1" applyProtection="1">
      <alignment horizontal="right" vertical="center"/>
      <protection hidden="1"/>
    </xf>
    <xf numFmtId="0" fontId="6" fillId="0" borderId="0" xfId="0" applyFont="1" applyBorder="1" applyAlignment="1" applyProtection="1">
      <alignment horizontal="left" vertical="center" indent="1"/>
      <protection hidden="1"/>
    </xf>
    <xf numFmtId="3" fontId="2" fillId="0" borderId="0" xfId="0" applyNumberFormat="1" applyFont="1" applyBorder="1" applyAlignment="1" applyProtection="1">
      <alignment horizontal="right" vertical="center"/>
      <protection hidden="1"/>
    </xf>
    <xf numFmtId="0" fontId="4" fillId="0" borderId="0" xfId="0" applyFont="1" applyFill="1" applyAlignment="1" applyProtection="1">
      <alignment vertical="center"/>
      <protection hidden="1"/>
    </xf>
    <xf numFmtId="49" fontId="4" fillId="0" borderId="0" xfId="0" applyNumberFormat="1" applyFont="1" applyFill="1" applyAlignment="1" applyProtection="1">
      <alignment vertical="center"/>
      <protection hidden="1"/>
    </xf>
    <xf numFmtId="3" fontId="2" fillId="0" borderId="0" xfId="0" applyNumberFormat="1" applyFont="1" applyFill="1" applyBorder="1" applyAlignment="1" applyProtection="1">
      <alignment vertical="center"/>
      <protection hidden="1"/>
    </xf>
    <xf numFmtId="0" fontId="12" fillId="0" borderId="8" xfId="0" applyFont="1" applyBorder="1" applyAlignment="1" applyProtection="1">
      <alignment vertical="center"/>
      <protection hidden="1"/>
    </xf>
    <xf numFmtId="49" fontId="4" fillId="0" borderId="0" xfId="0" applyNumberFormat="1" applyFont="1" applyAlignment="1" applyProtection="1">
      <alignment horizontal="right" vertical="center"/>
      <protection hidden="1"/>
    </xf>
    <xf numFmtId="0" fontId="12" fillId="0" borderId="0" xfId="0" applyFont="1" applyBorder="1" applyAlignment="1" applyProtection="1">
      <alignment vertical="center"/>
      <protection hidden="1"/>
    </xf>
    <xf numFmtId="3" fontId="2" fillId="0" borderId="0" xfId="0" applyNumberFormat="1" applyFont="1" applyFill="1" applyBorder="1" applyAlignment="1" applyProtection="1">
      <alignment horizontal="right" vertical="center"/>
      <protection hidden="1"/>
    </xf>
    <xf numFmtId="0" fontId="4" fillId="0" borderId="0" xfId="0" applyNumberFormat="1" applyFont="1" applyAlignment="1" applyProtection="1">
      <alignment vertical="center"/>
      <protection hidden="1"/>
    </xf>
    <xf numFmtId="0" fontId="4" fillId="0" borderId="0" xfId="0" applyFont="1" applyFill="1" applyAlignment="1" applyProtection="1">
      <alignment horizontal="right" vertical="center"/>
      <protection hidden="1"/>
    </xf>
    <xf numFmtId="0" fontId="7" fillId="0" borderId="0" xfId="0" applyFont="1" applyAlignment="1" applyProtection="1">
      <alignment vertical="center"/>
      <protection hidden="1"/>
    </xf>
    <xf numFmtId="0" fontId="2" fillId="0" borderId="0" xfId="0" applyFont="1" applyBorder="1" applyAlignment="1" applyProtection="1">
      <alignment horizontal="right" vertical="center"/>
      <protection hidden="1"/>
    </xf>
    <xf numFmtId="3" fontId="2" fillId="0" borderId="5" xfId="0" applyNumberFormat="1" applyFont="1" applyBorder="1" applyAlignment="1" applyProtection="1">
      <alignment horizontal="right" vertical="center"/>
      <protection hidden="1"/>
    </xf>
    <xf numFmtId="3" fontId="7" fillId="0" borderId="5" xfId="0" applyNumberFormat="1" applyFont="1" applyBorder="1" applyAlignment="1" applyProtection="1">
      <alignment horizontal="right" vertical="center"/>
      <protection hidden="1"/>
    </xf>
    <xf numFmtId="0" fontId="12" fillId="0" borderId="5" xfId="0" applyFont="1" applyBorder="1" applyAlignment="1" applyProtection="1">
      <alignment vertical="center"/>
      <protection hidden="1"/>
    </xf>
    <xf numFmtId="3" fontId="4" fillId="0" borderId="0" xfId="0" applyNumberFormat="1" applyFont="1" applyFill="1" applyBorder="1" applyAlignment="1" applyProtection="1">
      <alignment horizontal="left" vertical="center" indent="1"/>
      <protection hidden="1"/>
    </xf>
    <xf numFmtId="0" fontId="25" fillId="0" borderId="0" xfId="0" applyFont="1" applyAlignment="1" applyProtection="1">
      <alignment vertical="center"/>
      <protection hidden="1"/>
    </xf>
    <xf numFmtId="49" fontId="4" fillId="0" borderId="3" xfId="0" applyNumberFormat="1" applyFont="1" applyBorder="1" applyAlignment="1" applyProtection="1">
      <alignment vertical="center"/>
      <protection hidden="1"/>
    </xf>
    <xf numFmtId="0" fontId="1" fillId="0" borderId="0" xfId="0" applyFont="1" applyAlignment="1" applyProtection="1">
      <alignment vertical="center"/>
      <protection hidden="1"/>
    </xf>
    <xf numFmtId="4" fontId="4" fillId="0" borderId="13" xfId="0" applyNumberFormat="1" applyFont="1" applyBorder="1" applyAlignment="1" applyProtection="1">
      <alignment horizontal="center" vertical="center"/>
      <protection hidden="1"/>
    </xf>
    <xf numFmtId="4" fontId="4" fillId="5" borderId="10" xfId="0" applyNumberFormat="1" applyFont="1" applyFill="1" applyBorder="1" applyAlignment="1" applyProtection="1">
      <alignment horizontal="center" vertical="center"/>
      <protection hidden="1"/>
    </xf>
    <xf numFmtId="0" fontId="2" fillId="0" borderId="0" xfId="0" applyFont="1" applyAlignment="1" applyProtection="1">
      <alignment vertical="center"/>
      <protection hidden="1"/>
    </xf>
    <xf numFmtId="0" fontId="2" fillId="0" borderId="0" xfId="0" applyNumberFormat="1" applyFont="1" applyAlignment="1" applyProtection="1">
      <alignment vertical="center"/>
      <protection hidden="1"/>
    </xf>
    <xf numFmtId="0" fontId="4" fillId="0" borderId="3" xfId="0" applyFont="1" applyBorder="1" applyAlignment="1" applyProtection="1">
      <alignment vertical="center"/>
      <protection hidden="1"/>
    </xf>
    <xf numFmtId="0" fontId="2" fillId="0" borderId="0" xfId="0" applyFont="1" applyAlignment="1" applyProtection="1">
      <alignment vertical="center"/>
    </xf>
    <xf numFmtId="0" fontId="4" fillId="0" borderId="0" xfId="0" applyFont="1" applyAlignment="1" applyProtection="1">
      <alignment vertical="center"/>
      <protection hidden="1"/>
    </xf>
    <xf numFmtId="0" fontId="4" fillId="0" borderId="0" xfId="0" applyFont="1" applyBorder="1" applyAlignment="1" applyProtection="1">
      <alignment vertical="center"/>
      <protection hidden="1"/>
    </xf>
    <xf numFmtId="0" fontId="4" fillId="0" borderId="0" xfId="0" applyFont="1" applyAlignment="1" applyProtection="1">
      <alignment horizontal="right" vertical="center"/>
      <protection hidden="1"/>
    </xf>
    <xf numFmtId="0" fontId="4" fillId="0" borderId="0" xfId="0" applyFont="1" applyBorder="1" applyAlignment="1" applyProtection="1">
      <alignment vertical="center"/>
      <protection hidden="1"/>
    </xf>
    <xf numFmtId="0" fontId="27" fillId="0" borderId="0" xfId="0" applyFont="1" applyFill="1" applyAlignment="1" applyProtection="1">
      <alignment vertical="center"/>
      <protection hidden="1"/>
    </xf>
    <xf numFmtId="0" fontId="2" fillId="0" borderId="0" xfId="0" applyFont="1" applyFill="1" applyAlignment="1" applyProtection="1">
      <alignment vertical="center"/>
      <protection hidden="1"/>
    </xf>
    <xf numFmtId="3" fontId="29" fillId="0" borderId="7" xfId="0" applyNumberFormat="1" applyFont="1" applyFill="1" applyBorder="1" applyAlignment="1" applyProtection="1">
      <alignment horizontal="center" vertical="center"/>
      <protection hidden="1"/>
    </xf>
    <xf numFmtId="3" fontId="29" fillId="0" borderId="0" xfId="0" applyNumberFormat="1" applyFont="1" applyFill="1" applyBorder="1" applyAlignment="1" applyProtection="1">
      <alignment horizontal="center" vertical="center"/>
      <protection hidden="1"/>
    </xf>
    <xf numFmtId="3" fontId="29" fillId="0" borderId="8" xfId="0" applyNumberFormat="1" applyFont="1" applyFill="1" applyBorder="1" applyAlignment="1" applyProtection="1">
      <alignment horizontal="center" vertical="center"/>
      <protection hidden="1"/>
    </xf>
    <xf numFmtId="0" fontId="25" fillId="0" borderId="0" xfId="0" applyFont="1" applyAlignment="1" applyProtection="1">
      <alignment horizontal="right" vertical="center"/>
      <protection hidden="1"/>
    </xf>
    <xf numFmtId="0" fontId="30" fillId="0" borderId="0" xfId="0" applyFont="1" applyAlignment="1" applyProtection="1">
      <alignment horizontal="right" vertical="center"/>
      <protection hidden="1"/>
    </xf>
    <xf numFmtId="0" fontId="30" fillId="0" borderId="8" xfId="0" applyFont="1" applyBorder="1" applyAlignment="1" applyProtection="1">
      <alignment horizontal="right" vertical="center"/>
      <protection hidden="1"/>
    </xf>
    <xf numFmtId="0" fontId="32" fillId="0" borderId="8" xfId="0" applyFont="1" applyBorder="1" applyAlignment="1" applyProtection="1">
      <alignment vertical="center"/>
      <protection hidden="1"/>
    </xf>
    <xf numFmtId="0" fontId="32" fillId="0" borderId="0" xfId="0" applyFont="1" applyBorder="1" applyAlignment="1" applyProtection="1">
      <alignment horizontal="right" vertical="center"/>
      <protection hidden="1"/>
    </xf>
    <xf numFmtId="0" fontId="27" fillId="0" borderId="0" xfId="0" applyFont="1" applyAlignment="1" applyProtection="1">
      <alignment horizontal="right" vertical="center"/>
      <protection hidden="1"/>
    </xf>
    <xf numFmtId="0" fontId="4" fillId="0" borderId="0" xfId="0" applyFont="1" applyAlignment="1" applyProtection="1">
      <alignment vertical="center"/>
    </xf>
    <xf numFmtId="0" fontId="2" fillId="0" borderId="0" xfId="0" applyNumberFormat="1" applyFont="1" applyAlignment="1" applyProtection="1">
      <alignment vertical="center"/>
    </xf>
    <xf numFmtId="0" fontId="29" fillId="2" borderId="0" xfId="0" applyFont="1" applyFill="1" applyBorder="1" applyAlignment="1" applyProtection="1">
      <alignment vertical="center"/>
      <protection hidden="1"/>
    </xf>
    <xf numFmtId="0" fontId="29" fillId="0" borderId="0" xfId="0" applyFont="1" applyBorder="1" applyAlignment="1" applyProtection="1">
      <alignment vertical="center"/>
    </xf>
    <xf numFmtId="0" fontId="29" fillId="0" borderId="3" xfId="0" applyFont="1" applyBorder="1" applyAlignment="1" applyProtection="1">
      <alignment vertical="center"/>
    </xf>
    <xf numFmtId="0" fontId="4" fillId="0" borderId="0" xfId="0" applyFont="1" applyAlignment="1" applyProtection="1">
      <alignment vertical="center"/>
    </xf>
    <xf numFmtId="0" fontId="2" fillId="0" borderId="0" xfId="0" applyFont="1" applyBorder="1" applyAlignment="1" applyProtection="1">
      <alignment horizontal="center" vertical="center"/>
      <protection locked="0"/>
    </xf>
    <xf numFmtId="0" fontId="4" fillId="0" borderId="0" xfId="0" applyFont="1" applyBorder="1" applyAlignment="1" applyProtection="1">
      <alignment horizontal="center" vertical="center"/>
      <protection locked="0"/>
    </xf>
    <xf numFmtId="0" fontId="2" fillId="0" borderId="0" xfId="0" applyFont="1" applyAlignment="1" applyProtection="1">
      <alignment horizontal="left" vertical="center"/>
    </xf>
    <xf numFmtId="0" fontId="4" fillId="0" borderId="0" xfId="0" applyFont="1" applyBorder="1" applyAlignment="1" applyProtection="1">
      <alignment vertical="center"/>
      <protection hidden="1"/>
    </xf>
    <xf numFmtId="0" fontId="4" fillId="0" borderId="0" xfId="0" applyFont="1" applyAlignment="1" applyProtection="1">
      <alignment vertical="center"/>
      <protection hidden="1"/>
    </xf>
    <xf numFmtId="0" fontId="2" fillId="0" borderId="9" xfId="0" applyFont="1" applyBorder="1" applyAlignment="1" applyProtection="1">
      <alignment vertical="center"/>
      <protection hidden="1"/>
    </xf>
    <xf numFmtId="0" fontId="4" fillId="0" borderId="9" xfId="0" applyFont="1" applyBorder="1" applyAlignment="1" applyProtection="1">
      <alignment vertical="center"/>
      <protection hidden="1"/>
    </xf>
    <xf numFmtId="0" fontId="4" fillId="0" borderId="11" xfId="0" applyFont="1" applyBorder="1" applyAlignment="1" applyProtection="1">
      <alignment vertical="center"/>
      <protection hidden="1"/>
    </xf>
    <xf numFmtId="0" fontId="4" fillId="0" borderId="0" xfId="0" applyFont="1" applyAlignment="1" applyProtection="1">
      <alignment horizontal="right" vertical="center"/>
      <protection hidden="1"/>
    </xf>
    <xf numFmtId="0" fontId="2" fillId="0" borderId="0" xfId="0" applyFont="1" applyAlignment="1" applyProtection="1">
      <alignment vertical="center"/>
      <protection hidden="1"/>
    </xf>
    <xf numFmtId="0" fontId="4" fillId="0" borderId="0" xfId="0" applyFont="1" applyAlignment="1" applyProtection="1">
      <alignment vertical="center"/>
      <protection hidden="1"/>
    </xf>
    <xf numFmtId="49" fontId="4" fillId="0" borderId="0" xfId="0" applyNumberFormat="1" applyFont="1" applyAlignment="1" applyProtection="1">
      <alignment vertical="center"/>
      <protection hidden="1"/>
    </xf>
    <xf numFmtId="0" fontId="31" fillId="0" borderId="0" xfId="0" applyFont="1" applyBorder="1" applyAlignment="1" applyProtection="1">
      <alignment horizontal="right" vertical="center"/>
      <protection hidden="1"/>
    </xf>
    <xf numFmtId="2" fontId="4" fillId="0" borderId="0" xfId="0" applyNumberFormat="1" applyFont="1" applyAlignment="1" applyProtection="1">
      <alignment vertical="center"/>
      <protection hidden="1"/>
    </xf>
    <xf numFmtId="0" fontId="10" fillId="0" borderId="0" xfId="0" applyFont="1" applyBorder="1" applyAlignment="1" applyProtection="1">
      <alignment vertical="center"/>
    </xf>
    <xf numFmtId="0" fontId="4" fillId="0" borderId="0" xfId="0" applyFont="1" applyBorder="1" applyAlignment="1" applyProtection="1">
      <alignment vertical="center"/>
    </xf>
    <xf numFmtId="49" fontId="2" fillId="3" borderId="13" xfId="0" applyNumberFormat="1" applyFont="1" applyFill="1" applyBorder="1" applyAlignment="1" applyProtection="1">
      <alignment horizontal="left" vertical="center"/>
      <protection locked="0"/>
    </xf>
    <xf numFmtId="49" fontId="2" fillId="3" borderId="9" xfId="0" applyNumberFormat="1" applyFont="1" applyFill="1" applyBorder="1" applyAlignment="1" applyProtection="1">
      <alignment horizontal="left" vertical="center"/>
      <protection locked="0"/>
    </xf>
    <xf numFmtId="49" fontId="2" fillId="3" borderId="11" xfId="0" applyNumberFormat="1" applyFont="1" applyFill="1" applyBorder="1" applyAlignment="1" applyProtection="1">
      <alignment horizontal="left" vertical="center"/>
      <protection locked="0"/>
    </xf>
    <xf numFmtId="0" fontId="4" fillId="0" borderId="0" xfId="0" applyFont="1" applyAlignment="1" applyProtection="1">
      <alignment vertical="center"/>
    </xf>
    <xf numFmtId="14" fontId="2" fillId="3" borderId="3" xfId="0" applyNumberFormat="1" applyFont="1" applyFill="1" applyBorder="1" applyAlignment="1" applyProtection="1">
      <alignment horizontal="center" vertical="center"/>
      <protection locked="0"/>
    </xf>
    <xf numFmtId="0" fontId="16" fillId="3" borderId="0" xfId="0" applyFont="1" applyFill="1" applyBorder="1" applyAlignment="1" applyProtection="1">
      <alignment horizontal="center" vertical="center"/>
      <protection locked="0"/>
    </xf>
    <xf numFmtId="0" fontId="16" fillId="3" borderId="3" xfId="0" applyFont="1" applyFill="1" applyBorder="1" applyAlignment="1" applyProtection="1">
      <alignment horizontal="center" vertical="center"/>
      <protection locked="0"/>
    </xf>
    <xf numFmtId="0" fontId="2" fillId="0" borderId="0" xfId="0" applyFont="1" applyBorder="1" applyAlignment="1" applyProtection="1">
      <alignment vertical="center"/>
    </xf>
    <xf numFmtId="0" fontId="1" fillId="0" borderId="0" xfId="0" applyFont="1" applyBorder="1" applyAlignment="1" applyProtection="1">
      <alignment vertical="center"/>
    </xf>
    <xf numFmtId="0" fontId="2" fillId="0" borderId="0" xfId="0" applyFont="1" applyBorder="1" applyAlignment="1" applyProtection="1">
      <alignment horizontal="justify" vertical="center"/>
    </xf>
    <xf numFmtId="49" fontId="2" fillId="3" borderId="2" xfId="0" applyNumberFormat="1" applyFont="1" applyFill="1" applyBorder="1" applyAlignment="1" applyProtection="1">
      <alignment horizontal="left" vertical="center"/>
      <protection locked="0"/>
    </xf>
    <xf numFmtId="49" fontId="2" fillId="3" borderId="14" xfId="0" applyNumberFormat="1" applyFont="1" applyFill="1" applyBorder="1" applyAlignment="1" applyProtection="1">
      <alignment horizontal="left" vertical="center"/>
      <protection locked="0"/>
    </xf>
    <xf numFmtId="49" fontId="2" fillId="3" borderId="1" xfId="0" applyNumberFormat="1" applyFont="1" applyFill="1" applyBorder="1" applyAlignment="1" applyProtection="1">
      <alignment horizontal="left" vertical="center"/>
      <protection locked="0"/>
    </xf>
    <xf numFmtId="0" fontId="9" fillId="0" borderId="0" xfId="1" applyFont="1" applyBorder="1" applyAlignment="1" applyProtection="1">
      <alignment vertical="center"/>
    </xf>
    <xf numFmtId="164" fontId="2" fillId="3" borderId="3" xfId="0" applyNumberFormat="1" applyFont="1" applyFill="1" applyBorder="1" applyAlignment="1" applyProtection="1">
      <alignment horizontal="left" vertical="center"/>
      <protection locked="0"/>
    </xf>
    <xf numFmtId="165" fontId="2" fillId="3" borderId="10" xfId="0" applyNumberFormat="1" applyFont="1" applyFill="1" applyBorder="1" applyAlignment="1" applyProtection="1">
      <alignment horizontal="left" vertical="center"/>
      <protection locked="0"/>
    </xf>
    <xf numFmtId="49" fontId="2" fillId="3" borderId="3" xfId="0" applyNumberFormat="1" applyFont="1" applyFill="1" applyBorder="1" applyAlignment="1" applyProtection="1">
      <alignment horizontal="left" vertical="center"/>
      <protection locked="0"/>
    </xf>
    <xf numFmtId="49" fontId="4" fillId="3" borderId="3" xfId="0" applyNumberFormat="1" applyFont="1" applyFill="1" applyBorder="1" applyAlignment="1" applyProtection="1">
      <alignment horizontal="left" vertical="center"/>
      <protection locked="0"/>
    </xf>
    <xf numFmtId="0" fontId="10" fillId="0" borderId="0" xfId="0" applyFont="1" applyAlignment="1" applyProtection="1">
      <alignment horizontal="left" vertical="center"/>
    </xf>
    <xf numFmtId="0" fontId="4" fillId="0" borderId="0" xfId="0" applyFont="1" applyAlignment="1" applyProtection="1">
      <alignment horizontal="left" vertical="center"/>
    </xf>
    <xf numFmtId="0" fontId="2" fillId="0" borderId="0" xfId="0" applyFont="1" applyAlignment="1" applyProtection="1">
      <alignment horizontal="left" vertical="center"/>
    </xf>
    <xf numFmtId="49" fontId="2" fillId="3" borderId="10" xfId="0" applyNumberFormat="1" applyFont="1" applyFill="1" applyBorder="1" applyAlignment="1" applyProtection="1">
      <alignment horizontal="left" vertical="center"/>
      <protection locked="0"/>
    </xf>
    <xf numFmtId="49" fontId="4" fillId="3" borderId="10" xfId="0" applyNumberFormat="1" applyFont="1" applyFill="1" applyBorder="1" applyAlignment="1" applyProtection="1">
      <alignment horizontal="left" vertical="center"/>
      <protection locked="0"/>
    </xf>
    <xf numFmtId="0" fontId="1" fillId="0" borderId="0" xfId="0" applyFont="1" applyBorder="1" applyAlignment="1" applyProtection="1">
      <alignment horizontal="justify" vertical="center" wrapText="1"/>
    </xf>
    <xf numFmtId="168" fontId="6" fillId="0" borderId="0" xfId="0" applyNumberFormat="1" applyFont="1" applyAlignment="1" applyProtection="1">
      <alignment vertical="center"/>
    </xf>
    <xf numFmtId="168" fontId="6" fillId="0" borderId="22" xfId="0" applyNumberFormat="1" applyFont="1" applyBorder="1" applyAlignment="1" applyProtection="1">
      <alignment vertical="center"/>
    </xf>
    <xf numFmtId="168" fontId="6" fillId="0" borderId="27" xfId="0" applyNumberFormat="1" applyFont="1" applyBorder="1" applyAlignment="1" applyProtection="1">
      <alignment vertical="center"/>
    </xf>
    <xf numFmtId="168" fontId="6" fillId="0" borderId="28" xfId="0" applyNumberFormat="1" applyFont="1" applyBorder="1" applyAlignment="1" applyProtection="1">
      <alignment vertical="center"/>
    </xf>
    <xf numFmtId="168" fontId="6" fillId="0" borderId="29" xfId="0" applyNumberFormat="1" applyFont="1" applyBorder="1" applyAlignment="1" applyProtection="1">
      <alignment vertical="center"/>
    </xf>
    <xf numFmtId="14" fontId="2" fillId="3" borderId="10" xfId="0" applyNumberFormat="1" applyFont="1" applyFill="1" applyBorder="1" applyAlignment="1" applyProtection="1">
      <alignment horizontal="center" vertical="center"/>
      <protection locked="0"/>
    </xf>
    <xf numFmtId="0" fontId="4" fillId="0" borderId="27" xfId="0" applyFont="1" applyBorder="1" applyAlignment="1" applyProtection="1">
      <alignment horizontal="center" vertical="center"/>
    </xf>
    <xf numFmtId="0" fontId="4" fillId="0" borderId="28" xfId="0" applyFont="1" applyBorder="1" applyAlignment="1" applyProtection="1">
      <alignment horizontal="center" vertical="center"/>
    </xf>
    <xf numFmtId="0" fontId="4" fillId="0" borderId="29" xfId="0" applyFont="1" applyBorder="1" applyAlignment="1" applyProtection="1">
      <alignment horizontal="center" vertical="center"/>
    </xf>
    <xf numFmtId="14" fontId="4" fillId="0" borderId="0" xfId="0" applyNumberFormat="1" applyFont="1" applyAlignment="1" applyProtection="1">
      <alignment vertical="center"/>
    </xf>
    <xf numFmtId="168" fontId="6" fillId="0" borderId="27" xfId="0" applyNumberFormat="1" applyFont="1" applyBorder="1" applyAlignment="1" applyProtection="1">
      <alignment horizontal="center" vertical="center"/>
    </xf>
    <xf numFmtId="168" fontId="6" fillId="0" borderId="28" xfId="0" applyNumberFormat="1" applyFont="1" applyBorder="1" applyAlignment="1" applyProtection="1">
      <alignment horizontal="center" vertical="center"/>
    </xf>
    <xf numFmtId="168" fontId="6" fillId="0" borderId="29" xfId="0" applyNumberFormat="1" applyFont="1" applyBorder="1" applyAlignment="1" applyProtection="1">
      <alignment horizontal="center" vertical="center"/>
    </xf>
    <xf numFmtId="0" fontId="1" fillId="0" borderId="0" xfId="0" applyFont="1" applyAlignment="1" applyProtection="1">
      <alignment horizontal="justify" vertical="center" wrapText="1"/>
    </xf>
    <xf numFmtId="0" fontId="4" fillId="0" borderId="27" xfId="0" applyFont="1" applyBorder="1" applyAlignment="1" applyProtection="1">
      <alignment vertical="center"/>
    </xf>
    <xf numFmtId="0" fontId="4" fillId="0" borderId="28" xfId="0" applyFont="1" applyBorder="1" applyAlignment="1" applyProtection="1">
      <alignment vertical="center"/>
    </xf>
    <xf numFmtId="0" fontId="4" fillId="0" borderId="29" xfId="0" applyFont="1" applyBorder="1" applyAlignment="1" applyProtection="1">
      <alignment vertical="center"/>
    </xf>
    <xf numFmtId="0" fontId="4" fillId="0" borderId="22" xfId="0" applyFont="1" applyBorder="1" applyAlignment="1" applyProtection="1">
      <alignment vertical="center"/>
    </xf>
    <xf numFmtId="0" fontId="2" fillId="0" borderId="0" xfId="0" applyFont="1" applyAlignment="1" applyProtection="1">
      <alignment vertical="center" wrapText="1"/>
    </xf>
    <xf numFmtId="0" fontId="4" fillId="0" borderId="0" xfId="0" applyFont="1" applyAlignment="1" applyProtection="1">
      <alignment vertical="center" wrapText="1"/>
    </xf>
    <xf numFmtId="14" fontId="2" fillId="3" borderId="11" xfId="0" applyNumberFormat="1" applyFont="1" applyFill="1" applyBorder="1" applyAlignment="1" applyProtection="1">
      <alignment horizontal="center" vertical="center"/>
      <protection locked="0"/>
    </xf>
    <xf numFmtId="14" fontId="2" fillId="3" borderId="13" xfId="0" applyNumberFormat="1" applyFont="1" applyFill="1" applyBorder="1" applyAlignment="1" applyProtection="1">
      <alignment horizontal="center" vertical="center"/>
      <protection locked="0"/>
    </xf>
    <xf numFmtId="0" fontId="2" fillId="3" borderId="11" xfId="0" applyNumberFormat="1" applyFont="1" applyFill="1" applyBorder="1" applyAlignment="1" applyProtection="1">
      <alignment horizontal="center" vertical="center"/>
      <protection locked="0"/>
    </xf>
    <xf numFmtId="0" fontId="2" fillId="3" borderId="10" xfId="0" applyNumberFormat="1" applyFont="1" applyFill="1" applyBorder="1" applyAlignment="1" applyProtection="1">
      <alignment horizontal="center" vertical="center"/>
      <protection locked="0"/>
    </xf>
    <xf numFmtId="0" fontId="2" fillId="3" borderId="13" xfId="0" applyNumberFormat="1" applyFont="1" applyFill="1" applyBorder="1" applyAlignment="1" applyProtection="1">
      <alignment horizontal="center" vertical="center"/>
      <protection locked="0"/>
    </xf>
    <xf numFmtId="167" fontId="4" fillId="0" borderId="0" xfId="0" applyNumberFormat="1" applyFont="1" applyAlignment="1" applyProtection="1">
      <alignment horizontal="left" vertical="center"/>
    </xf>
    <xf numFmtId="0" fontId="4" fillId="0" borderId="10" xfId="0" applyFont="1" applyFill="1" applyBorder="1" applyAlignment="1" applyProtection="1">
      <alignment horizontal="left" vertical="center" indent="1"/>
      <protection hidden="1"/>
    </xf>
    <xf numFmtId="0" fontId="4" fillId="0" borderId="0" xfId="0" applyNumberFormat="1" applyFont="1" applyBorder="1" applyAlignment="1" applyProtection="1">
      <alignment vertical="center"/>
      <protection hidden="1"/>
    </xf>
    <xf numFmtId="0" fontId="4" fillId="0" borderId="0" xfId="0" applyFont="1" applyBorder="1" applyAlignment="1" applyProtection="1">
      <alignment vertical="center"/>
      <protection hidden="1"/>
    </xf>
    <xf numFmtId="168" fontId="4" fillId="0" borderId="0" xfId="0" applyNumberFormat="1" applyFont="1" applyBorder="1" applyAlignment="1" applyProtection="1">
      <alignment vertical="center"/>
      <protection hidden="1"/>
    </xf>
    <xf numFmtId="0" fontId="4" fillId="0" borderId="3" xfId="0" applyFont="1" applyFill="1" applyBorder="1" applyAlignment="1" applyProtection="1">
      <alignment horizontal="left" vertical="center" indent="1"/>
      <protection hidden="1"/>
    </xf>
    <xf numFmtId="3" fontId="4" fillId="0" borderId="3" xfId="0" applyNumberFormat="1" applyFont="1" applyBorder="1" applyAlignment="1" applyProtection="1">
      <alignment horizontal="right" vertical="center"/>
      <protection hidden="1"/>
    </xf>
    <xf numFmtId="0" fontId="1" fillId="0" borderId="0" xfId="0" applyFont="1" applyAlignment="1" applyProtection="1">
      <alignment vertical="center"/>
      <protection hidden="1"/>
    </xf>
    <xf numFmtId="0" fontId="2" fillId="0" borderId="0" xfId="0" applyFont="1" applyAlignment="1" applyProtection="1">
      <alignment vertical="center"/>
      <protection hidden="1"/>
    </xf>
    <xf numFmtId="0" fontId="4" fillId="0" borderId="0" xfId="0" applyFont="1" applyAlignment="1" applyProtection="1">
      <alignment vertical="center"/>
      <protection hidden="1"/>
    </xf>
    <xf numFmtId="3" fontId="4" fillId="3" borderId="10" xfId="0" applyNumberFormat="1" applyFont="1" applyFill="1" applyBorder="1" applyAlignment="1" applyProtection="1">
      <alignment horizontal="right" vertical="center"/>
      <protection locked="0" hidden="1"/>
    </xf>
    <xf numFmtId="3" fontId="4" fillId="0" borderId="10" xfId="0" applyNumberFormat="1" applyFont="1" applyBorder="1" applyAlignment="1" applyProtection="1">
      <alignment horizontal="right" vertical="center" indent="2"/>
      <protection hidden="1"/>
    </xf>
    <xf numFmtId="3" fontId="4" fillId="3" borderId="10" xfId="0" applyNumberFormat="1" applyFont="1" applyFill="1" applyBorder="1" applyAlignment="1" applyProtection="1">
      <alignment horizontal="right" vertical="center" indent="2"/>
      <protection locked="0" hidden="1"/>
    </xf>
    <xf numFmtId="3" fontId="27" fillId="0" borderId="5" xfId="0" applyNumberFormat="1" applyFont="1" applyFill="1" applyBorder="1" applyAlignment="1" applyProtection="1">
      <alignment horizontal="right" vertical="center"/>
      <protection hidden="1"/>
    </xf>
    <xf numFmtId="3" fontId="4" fillId="0" borderId="10" xfId="0" applyNumberFormat="1" applyFont="1" applyFill="1" applyBorder="1" applyAlignment="1" applyProtection="1">
      <alignment horizontal="right" vertical="center"/>
      <protection hidden="1"/>
    </xf>
    <xf numFmtId="3" fontId="4" fillId="0" borderId="3" xfId="0" applyNumberFormat="1" applyFont="1" applyFill="1" applyBorder="1" applyAlignment="1" applyProtection="1">
      <alignment horizontal="left" vertical="center" indent="1"/>
      <protection hidden="1"/>
    </xf>
    <xf numFmtId="3" fontId="4" fillId="3" borderId="3" xfId="0" applyNumberFormat="1" applyFont="1" applyFill="1" applyBorder="1" applyAlignment="1" applyProtection="1">
      <alignment horizontal="right" vertical="center"/>
      <protection locked="0" hidden="1"/>
    </xf>
    <xf numFmtId="0" fontId="4" fillId="0" borderId="11" xfId="0" applyFont="1" applyBorder="1" applyAlignment="1" applyProtection="1">
      <alignment horizontal="center" vertical="center"/>
      <protection hidden="1"/>
    </xf>
    <xf numFmtId="0" fontId="4" fillId="0" borderId="10" xfId="0" applyFont="1" applyBorder="1" applyAlignment="1" applyProtection="1">
      <alignment horizontal="center" vertical="center"/>
      <protection hidden="1"/>
    </xf>
    <xf numFmtId="0" fontId="4" fillId="0" borderId="13" xfId="0" applyFont="1" applyBorder="1" applyAlignment="1" applyProtection="1">
      <alignment horizontal="center" vertical="center"/>
      <protection hidden="1"/>
    </xf>
    <xf numFmtId="0" fontId="4" fillId="0" borderId="7" xfId="0" applyFont="1" applyBorder="1" applyAlignment="1" applyProtection="1">
      <alignment horizontal="center" vertical="center"/>
      <protection hidden="1"/>
    </xf>
    <xf numFmtId="0" fontId="4" fillId="0" borderId="0" xfId="0" applyFont="1" applyBorder="1" applyAlignment="1" applyProtection="1">
      <alignment horizontal="center" vertical="center"/>
      <protection hidden="1"/>
    </xf>
    <xf numFmtId="0" fontId="4" fillId="0" borderId="8" xfId="0" applyFont="1" applyBorder="1" applyAlignment="1" applyProtection="1">
      <alignment horizontal="center" vertical="center"/>
      <protection hidden="1"/>
    </xf>
    <xf numFmtId="3" fontId="4" fillId="0" borderId="3" xfId="0" applyNumberFormat="1" applyFont="1" applyFill="1" applyBorder="1" applyAlignment="1" applyProtection="1">
      <alignment horizontal="right" vertical="center"/>
      <protection hidden="1"/>
    </xf>
    <xf numFmtId="3" fontId="2" fillId="3" borderId="10" xfId="0" applyNumberFormat="1" applyFont="1" applyFill="1" applyBorder="1" applyAlignment="1" applyProtection="1">
      <alignment horizontal="right" vertical="center"/>
      <protection locked="0" hidden="1"/>
    </xf>
    <xf numFmtId="0" fontId="10" fillId="0" borderId="0" xfId="0" applyFont="1" applyAlignment="1" applyProtection="1">
      <alignment vertical="center"/>
      <protection hidden="1"/>
    </xf>
    <xf numFmtId="0" fontId="6" fillId="0" borderId="0" xfId="0" applyFont="1" applyAlignment="1" applyProtection="1">
      <alignment vertical="center"/>
      <protection hidden="1"/>
    </xf>
    <xf numFmtId="0" fontId="23" fillId="0" borderId="0" xfId="1" applyFont="1" applyAlignment="1" applyProtection="1">
      <alignment vertical="center"/>
      <protection hidden="1"/>
    </xf>
    <xf numFmtId="0" fontId="6" fillId="0" borderId="0" xfId="0" applyFont="1" applyAlignment="1" applyProtection="1">
      <alignment horizontal="left" vertical="center"/>
      <protection hidden="1"/>
    </xf>
    <xf numFmtId="14" fontId="4" fillId="3" borderId="3" xfId="0" applyNumberFormat="1" applyFont="1" applyFill="1" applyBorder="1" applyAlignment="1" applyProtection="1">
      <alignment horizontal="center" vertical="center"/>
      <protection locked="0" hidden="1"/>
    </xf>
    <xf numFmtId="3" fontId="4" fillId="3" borderId="5" xfId="0" applyNumberFormat="1" applyFont="1" applyFill="1" applyBorder="1" applyAlignment="1" applyProtection="1">
      <alignment horizontal="right" vertical="center" indent="2"/>
      <protection locked="0" hidden="1"/>
    </xf>
    <xf numFmtId="166" fontId="4" fillId="3" borderId="3" xfId="0" applyNumberFormat="1" applyFont="1" applyFill="1" applyBorder="1" applyAlignment="1" applyProtection="1">
      <alignment horizontal="center" vertical="center"/>
      <protection locked="0" hidden="1"/>
    </xf>
    <xf numFmtId="3" fontId="4" fillId="3" borderId="15" xfId="0" applyNumberFormat="1" applyFont="1" applyFill="1" applyBorder="1" applyAlignment="1" applyProtection="1">
      <alignment horizontal="right" vertical="center" indent="2"/>
      <protection locked="0" hidden="1"/>
    </xf>
    <xf numFmtId="0" fontId="5" fillId="0" borderId="0" xfId="0" applyFont="1" applyAlignment="1" applyProtection="1">
      <alignment vertical="center"/>
      <protection hidden="1"/>
    </xf>
    <xf numFmtId="0" fontId="2" fillId="3" borderId="3" xfId="0" applyFont="1" applyFill="1" applyBorder="1" applyAlignment="1" applyProtection="1">
      <alignment vertical="center"/>
      <protection locked="0" hidden="1"/>
    </xf>
    <xf numFmtId="0" fontId="4" fillId="3" borderId="3" xfId="0" applyFont="1" applyFill="1" applyBorder="1" applyAlignment="1" applyProtection="1">
      <alignment vertical="center"/>
      <protection locked="0" hidden="1"/>
    </xf>
    <xf numFmtId="0" fontId="4" fillId="3" borderId="10" xfId="0" applyFont="1" applyFill="1" applyBorder="1" applyAlignment="1" applyProtection="1">
      <alignment vertical="center"/>
      <protection locked="0" hidden="1"/>
    </xf>
    <xf numFmtId="0" fontId="4" fillId="0" borderId="10" xfId="0" applyFont="1" applyBorder="1" applyAlignment="1" applyProtection="1">
      <alignment vertical="center"/>
      <protection hidden="1"/>
    </xf>
    <xf numFmtId="0" fontId="3" fillId="0" borderId="0" xfId="0" applyFont="1" applyAlignment="1" applyProtection="1">
      <alignment vertical="center"/>
      <protection hidden="1"/>
    </xf>
    <xf numFmtId="0" fontId="1" fillId="0" borderId="0" xfId="0" applyFont="1" applyBorder="1" applyAlignment="1" applyProtection="1">
      <alignment vertical="center"/>
      <protection hidden="1"/>
    </xf>
    <xf numFmtId="14" fontId="4" fillId="3" borderId="10" xfId="0" applyNumberFormat="1" applyFont="1" applyFill="1" applyBorder="1" applyAlignment="1" applyProtection="1">
      <alignment horizontal="center" vertical="center"/>
      <protection locked="0" hidden="1"/>
    </xf>
    <xf numFmtId="0" fontId="26" fillId="0" borderId="0" xfId="1" applyFont="1" applyAlignment="1" applyProtection="1">
      <alignment vertical="center"/>
      <protection hidden="1"/>
    </xf>
    <xf numFmtId="0" fontId="26" fillId="0" borderId="8" xfId="1" applyFont="1" applyBorder="1" applyAlignment="1" applyProtection="1">
      <alignment vertical="center"/>
      <protection hidden="1"/>
    </xf>
    <xf numFmtId="0" fontId="11" fillId="0" borderId="0" xfId="1" applyFont="1" applyBorder="1" applyAlignment="1" applyProtection="1">
      <alignment vertical="center"/>
      <protection hidden="1"/>
    </xf>
    <xf numFmtId="0" fontId="11" fillId="0" borderId="8" xfId="1" applyFont="1" applyBorder="1" applyAlignment="1" applyProtection="1">
      <alignment vertical="center"/>
      <protection hidden="1"/>
    </xf>
    <xf numFmtId="0" fontId="4" fillId="0" borderId="0" xfId="0" applyFont="1" applyAlignment="1" applyProtection="1">
      <alignment horizontal="left" vertical="center"/>
      <protection hidden="1"/>
    </xf>
    <xf numFmtId="0" fontId="4" fillId="0" borderId="5" xfId="0" applyFont="1" applyBorder="1" applyAlignment="1" applyProtection="1">
      <alignment vertical="center"/>
      <protection hidden="1"/>
    </xf>
    <xf numFmtId="49" fontId="4" fillId="0" borderId="0" xfId="0" applyNumberFormat="1" applyFont="1" applyAlignment="1" applyProtection="1">
      <alignment vertical="center"/>
      <protection hidden="1"/>
    </xf>
    <xf numFmtId="0" fontId="14" fillId="0" borderId="0" xfId="0" applyFont="1" applyAlignment="1" applyProtection="1">
      <alignment horizontal="right" vertical="center"/>
      <protection hidden="1"/>
    </xf>
    <xf numFmtId="0" fontId="14" fillId="0" borderId="0" xfId="0" applyFont="1" applyBorder="1" applyAlignment="1" applyProtection="1">
      <alignment horizontal="right" vertical="center"/>
      <protection hidden="1"/>
    </xf>
    <xf numFmtId="3" fontId="4" fillId="3" borderId="3" xfId="0" applyNumberFormat="1" applyFont="1" applyFill="1" applyBorder="1" applyAlignment="1" applyProtection="1">
      <alignment horizontal="right" vertical="center" indent="2"/>
      <protection locked="0" hidden="1"/>
    </xf>
    <xf numFmtId="0" fontId="2" fillId="0" borderId="9" xfId="0" applyFont="1" applyBorder="1" applyAlignment="1" applyProtection="1">
      <alignment vertical="center"/>
      <protection hidden="1"/>
    </xf>
    <xf numFmtId="0" fontId="4" fillId="0" borderId="3" xfId="0" applyFont="1" applyBorder="1" applyAlignment="1" applyProtection="1">
      <alignment vertical="center"/>
      <protection hidden="1"/>
    </xf>
    <xf numFmtId="0" fontId="2" fillId="3" borderId="16" xfId="0" applyFont="1" applyFill="1" applyBorder="1" applyAlignment="1" applyProtection="1">
      <alignment vertical="center"/>
      <protection locked="0" hidden="1"/>
    </xf>
    <xf numFmtId="0" fontId="4" fillId="3" borderId="15" xfId="0" applyFont="1" applyFill="1" applyBorder="1" applyAlignment="1" applyProtection="1">
      <alignment vertical="center"/>
      <protection locked="0" hidden="1"/>
    </xf>
    <xf numFmtId="0" fontId="4" fillId="3" borderId="17" xfId="0" applyFont="1" applyFill="1" applyBorder="1" applyAlignment="1" applyProtection="1">
      <alignment vertical="center"/>
      <protection locked="0" hidden="1"/>
    </xf>
    <xf numFmtId="0" fontId="2" fillId="3" borderId="4" xfId="0" applyFont="1" applyFill="1" applyBorder="1" applyAlignment="1" applyProtection="1">
      <alignment vertical="center"/>
      <protection locked="0" hidden="1"/>
    </xf>
    <xf numFmtId="0" fontId="4" fillId="3" borderId="5" xfId="0" applyFont="1" applyFill="1" applyBorder="1" applyAlignment="1" applyProtection="1">
      <alignment vertical="center"/>
      <protection locked="0" hidden="1"/>
    </xf>
    <xf numFmtId="0" fontId="2" fillId="0" borderId="8" xfId="0" applyFont="1" applyBorder="1" applyAlignment="1" applyProtection="1">
      <alignment vertical="center"/>
      <protection hidden="1"/>
    </xf>
    <xf numFmtId="0" fontId="2" fillId="0" borderId="11" xfId="0" applyFont="1" applyBorder="1" applyAlignment="1" applyProtection="1">
      <alignment vertical="center"/>
      <protection hidden="1"/>
    </xf>
    <xf numFmtId="0" fontId="2" fillId="0" borderId="10" xfId="0" applyFont="1" applyBorder="1" applyAlignment="1" applyProtection="1">
      <alignment vertical="center"/>
      <protection hidden="1"/>
    </xf>
    <xf numFmtId="0" fontId="2" fillId="0" borderId="13" xfId="0" applyFont="1" applyBorder="1" applyAlignment="1" applyProtection="1">
      <alignment vertical="center"/>
      <protection hidden="1"/>
    </xf>
    <xf numFmtId="3" fontId="4" fillId="0" borderId="13" xfId="0" applyNumberFormat="1" applyFont="1" applyBorder="1" applyAlignment="1" applyProtection="1">
      <alignment horizontal="center" vertical="center"/>
      <protection hidden="1"/>
    </xf>
    <xf numFmtId="3" fontId="4" fillId="0" borderId="9" xfId="0" applyNumberFormat="1" applyFont="1" applyBorder="1" applyAlignment="1" applyProtection="1">
      <alignment horizontal="center" vertical="center"/>
      <protection hidden="1"/>
    </xf>
    <xf numFmtId="3" fontId="4" fillId="0" borderId="23" xfId="0" applyNumberFormat="1" applyFont="1" applyBorder="1" applyAlignment="1" applyProtection="1">
      <alignment horizontal="center" vertical="center"/>
      <protection hidden="1"/>
    </xf>
    <xf numFmtId="3" fontId="4" fillId="0" borderId="24" xfId="0" applyNumberFormat="1" applyFont="1" applyBorder="1" applyAlignment="1" applyProtection="1">
      <alignment horizontal="center" vertical="center"/>
      <protection hidden="1"/>
    </xf>
    <xf numFmtId="3" fontId="4" fillId="0" borderId="25" xfId="0" applyNumberFormat="1" applyFont="1" applyBorder="1" applyAlignment="1" applyProtection="1">
      <alignment horizontal="center" vertical="center"/>
      <protection hidden="1"/>
    </xf>
    <xf numFmtId="3" fontId="4" fillId="0" borderId="21" xfId="0" applyNumberFormat="1" applyFont="1" applyBorder="1" applyAlignment="1" applyProtection="1">
      <alignment horizontal="center" vertical="center"/>
      <protection hidden="1"/>
    </xf>
    <xf numFmtId="3" fontId="2" fillId="0" borderId="3" xfId="0" applyNumberFormat="1" applyFont="1" applyFill="1" applyBorder="1" applyAlignment="1" applyProtection="1">
      <alignment horizontal="right" vertical="center"/>
      <protection hidden="1"/>
    </xf>
    <xf numFmtId="3" fontId="2" fillId="0" borderId="3" xfId="0" applyNumberFormat="1" applyFont="1" applyBorder="1" applyAlignment="1" applyProtection="1">
      <alignment horizontal="right" vertical="center"/>
      <protection hidden="1"/>
    </xf>
    <xf numFmtId="4" fontId="4" fillId="0" borderId="23" xfId="0" applyNumberFormat="1" applyFont="1" applyBorder="1" applyAlignment="1" applyProtection="1">
      <alignment horizontal="center" vertical="center"/>
      <protection hidden="1"/>
    </xf>
    <xf numFmtId="4" fontId="4" fillId="0" borderId="24" xfId="0" applyNumberFormat="1" applyFont="1" applyBorder="1" applyAlignment="1" applyProtection="1">
      <alignment horizontal="center" vertical="center"/>
      <protection hidden="1"/>
    </xf>
    <xf numFmtId="4" fontId="4" fillId="0" borderId="25" xfId="0" applyNumberFormat="1" applyFont="1" applyBorder="1" applyAlignment="1" applyProtection="1">
      <alignment horizontal="center" vertical="center"/>
      <protection hidden="1"/>
    </xf>
    <xf numFmtId="3" fontId="1" fillId="0" borderId="3" xfId="0" applyNumberFormat="1" applyFont="1" applyBorder="1" applyAlignment="1" applyProtection="1">
      <alignment horizontal="right" vertical="center"/>
      <protection hidden="1"/>
    </xf>
    <xf numFmtId="0" fontId="4" fillId="0" borderId="11" xfId="0" applyFont="1" applyBorder="1" applyAlignment="1" applyProtection="1">
      <alignment vertical="center"/>
      <protection hidden="1"/>
    </xf>
    <xf numFmtId="0" fontId="4" fillId="0" borderId="26" xfId="0" applyFont="1" applyBorder="1" applyAlignment="1" applyProtection="1">
      <alignment vertical="center"/>
      <protection hidden="1"/>
    </xf>
    <xf numFmtId="0" fontId="4" fillId="0" borderId="0" xfId="0" applyFont="1" applyAlignment="1" applyProtection="1">
      <alignment horizontal="right" vertical="center"/>
      <protection hidden="1"/>
    </xf>
    <xf numFmtId="3" fontId="4" fillId="0" borderId="0" xfId="0" applyNumberFormat="1" applyFont="1" applyAlignment="1" applyProtection="1">
      <alignment horizontal="right" vertical="center"/>
      <protection hidden="1"/>
    </xf>
    <xf numFmtId="3" fontId="2" fillId="3" borderId="3" xfId="0" applyNumberFormat="1" applyFont="1" applyFill="1" applyBorder="1" applyAlignment="1" applyProtection="1">
      <alignment horizontal="right" vertical="center"/>
      <protection locked="0" hidden="1"/>
    </xf>
    <xf numFmtId="0" fontId="14" fillId="0" borderId="10" xfId="0" applyFont="1" applyFill="1" applyBorder="1" applyAlignment="1" applyProtection="1">
      <alignment horizontal="left" vertical="center" indent="1"/>
      <protection hidden="1"/>
    </xf>
    <xf numFmtId="3" fontId="4" fillId="0" borderId="10" xfId="0" applyNumberFormat="1" applyFont="1" applyFill="1" applyBorder="1" applyAlignment="1" applyProtection="1">
      <alignment horizontal="left" vertical="center" indent="1"/>
      <protection hidden="1"/>
    </xf>
    <xf numFmtId="0" fontId="4" fillId="0" borderId="4" xfId="0" applyFont="1" applyBorder="1" applyAlignment="1" applyProtection="1">
      <alignment horizontal="center" vertical="center"/>
      <protection hidden="1"/>
    </xf>
    <xf numFmtId="0" fontId="4" fillId="0" borderId="5" xfId="0" applyFont="1" applyBorder="1" applyAlignment="1" applyProtection="1">
      <alignment horizontal="center" vertical="center"/>
      <protection hidden="1"/>
    </xf>
    <xf numFmtId="0" fontId="4" fillId="0" borderId="6" xfId="0" applyFont="1" applyBorder="1" applyAlignment="1" applyProtection="1">
      <alignment horizontal="center" vertical="center"/>
      <protection hidden="1"/>
    </xf>
    <xf numFmtId="0" fontId="6" fillId="0" borderId="3" xfId="0" applyFont="1" applyBorder="1" applyAlignment="1" applyProtection="1">
      <alignment vertical="center"/>
      <protection hidden="1"/>
    </xf>
    <xf numFmtId="3" fontId="2" fillId="0" borderId="10" xfId="0" applyNumberFormat="1" applyFont="1" applyFill="1" applyBorder="1" applyAlignment="1" applyProtection="1">
      <alignment horizontal="right" vertical="center"/>
      <protection hidden="1"/>
    </xf>
    <xf numFmtId="0" fontId="4" fillId="0" borderId="0" xfId="0" applyFont="1" applyFill="1" applyAlignment="1" applyProtection="1">
      <alignment horizontal="right" vertical="center"/>
      <protection hidden="1"/>
    </xf>
    <xf numFmtId="3" fontId="4" fillId="0" borderId="0" xfId="0" applyNumberFormat="1" applyFont="1" applyFill="1" applyAlignment="1" applyProtection="1">
      <alignment vertical="center"/>
      <protection hidden="1"/>
    </xf>
    <xf numFmtId="3" fontId="2" fillId="6" borderId="0" xfId="0" applyNumberFormat="1" applyFont="1" applyFill="1" applyBorder="1" applyAlignment="1" applyProtection="1">
      <alignment horizontal="center" vertical="center"/>
      <protection locked="0" hidden="1"/>
    </xf>
    <xf numFmtId="3" fontId="2" fillId="6" borderId="0" xfId="0" applyNumberFormat="1" applyFont="1" applyFill="1" applyBorder="1" applyAlignment="1" applyProtection="1">
      <alignment horizontal="right" vertical="center"/>
      <protection hidden="1"/>
    </xf>
    <xf numFmtId="0" fontId="14" fillId="0" borderId="8" xfId="0" applyFont="1" applyBorder="1" applyAlignment="1" applyProtection="1">
      <alignment horizontal="right" vertical="center"/>
      <protection hidden="1"/>
    </xf>
    <xf numFmtId="3" fontId="4" fillId="3" borderId="3" xfId="0" applyNumberFormat="1" applyFont="1" applyFill="1" applyBorder="1" applyAlignment="1" applyProtection="1">
      <alignment vertical="center"/>
      <protection locked="0" hidden="1"/>
    </xf>
    <xf numFmtId="0" fontId="22" fillId="0" borderId="0" xfId="1" applyFont="1" applyAlignment="1" applyProtection="1">
      <alignment vertical="center"/>
      <protection hidden="1"/>
    </xf>
    <xf numFmtId="0" fontId="2" fillId="3" borderId="3" xfId="0" applyFont="1" applyFill="1" applyBorder="1" applyAlignment="1" applyProtection="1">
      <alignment horizontal="center" vertical="center"/>
      <protection locked="0" hidden="1"/>
    </xf>
    <xf numFmtId="0" fontId="31" fillId="0" borderId="0" xfId="0" applyFont="1" applyBorder="1" applyAlignment="1" applyProtection="1">
      <alignment horizontal="right" vertical="center"/>
      <protection hidden="1"/>
    </xf>
    <xf numFmtId="0" fontId="31" fillId="0" borderId="8" xfId="0" applyFont="1" applyBorder="1" applyAlignment="1" applyProtection="1">
      <alignment horizontal="right" vertical="center"/>
      <protection hidden="1"/>
    </xf>
    <xf numFmtId="0" fontId="4" fillId="0" borderId="8" xfId="0" applyFont="1" applyBorder="1" applyAlignment="1" applyProtection="1">
      <alignment horizontal="right" vertical="center"/>
      <protection hidden="1"/>
    </xf>
    <xf numFmtId="0" fontId="2" fillId="3" borderId="18" xfId="0" applyFont="1" applyFill="1" applyBorder="1" applyAlignment="1" applyProtection="1">
      <alignment vertical="center"/>
      <protection locked="0" hidden="1"/>
    </xf>
    <xf numFmtId="0" fontId="2" fillId="3" borderId="19" xfId="0" applyFont="1" applyFill="1" applyBorder="1" applyAlignment="1" applyProtection="1">
      <alignment vertical="center"/>
      <protection locked="0" hidden="1"/>
    </xf>
    <xf numFmtId="0" fontId="2" fillId="3" borderId="20" xfId="0" applyFont="1" applyFill="1" applyBorder="1" applyAlignment="1" applyProtection="1">
      <alignment vertical="center"/>
      <protection locked="0" hidden="1"/>
    </xf>
    <xf numFmtId="0" fontId="2" fillId="3" borderId="15" xfId="0" applyFont="1" applyFill="1" applyBorder="1" applyAlignment="1" applyProtection="1">
      <alignment vertical="center"/>
      <protection locked="0" hidden="1"/>
    </xf>
    <xf numFmtId="0" fontId="2" fillId="3" borderId="17" xfId="0" applyFont="1" applyFill="1" applyBorder="1" applyAlignment="1" applyProtection="1">
      <alignment vertical="center"/>
      <protection locked="0" hidden="1"/>
    </xf>
    <xf numFmtId="49" fontId="10" fillId="0" borderId="0" xfId="0" applyNumberFormat="1" applyFont="1" applyAlignment="1" applyProtection="1">
      <alignment vertical="center"/>
      <protection hidden="1"/>
    </xf>
    <xf numFmtId="0" fontId="4" fillId="3" borderId="3" xfId="0" applyFont="1" applyFill="1" applyBorder="1" applyAlignment="1" applyProtection="1">
      <alignment horizontal="center" vertical="center"/>
      <protection locked="0" hidden="1"/>
    </xf>
    <xf numFmtId="0" fontId="4" fillId="0" borderId="0" xfId="0" applyFont="1" applyFill="1" applyBorder="1" applyAlignment="1" applyProtection="1">
      <alignment vertical="center"/>
      <protection hidden="1"/>
    </xf>
    <xf numFmtId="0" fontId="4" fillId="0" borderId="0" xfId="0" applyFont="1" applyBorder="1" applyAlignment="1" applyProtection="1">
      <alignment horizontal="right" vertical="center"/>
      <protection hidden="1"/>
    </xf>
    <xf numFmtId="3" fontId="4" fillId="0" borderId="0" xfId="0" applyNumberFormat="1" applyFont="1" applyAlignment="1" applyProtection="1">
      <alignment horizontal="center" vertical="center"/>
      <protection hidden="1"/>
    </xf>
    <xf numFmtId="49" fontId="1" fillId="0" borderId="0" xfId="0" applyNumberFormat="1" applyFont="1" applyAlignment="1" applyProtection="1">
      <alignment horizontal="right" vertical="center"/>
      <protection hidden="1"/>
    </xf>
    <xf numFmtId="0" fontId="14" fillId="0" borderId="0" xfId="0" applyFont="1" applyBorder="1" applyAlignment="1" applyProtection="1">
      <alignment horizontal="center" vertical="center"/>
      <protection hidden="1"/>
    </xf>
    <xf numFmtId="0" fontId="14" fillId="0" borderId="8" xfId="0" applyFont="1" applyBorder="1" applyAlignment="1" applyProtection="1">
      <alignment horizontal="center" vertical="center"/>
      <protection hidden="1"/>
    </xf>
    <xf numFmtId="0" fontId="4" fillId="0" borderId="9" xfId="0" applyFont="1" applyBorder="1" applyAlignment="1" applyProtection="1">
      <alignment horizontal="center" vertical="center"/>
      <protection hidden="1"/>
    </xf>
    <xf numFmtId="0" fontId="2" fillId="3" borderId="30" xfId="0" applyFont="1" applyFill="1" applyBorder="1" applyAlignment="1" applyProtection="1">
      <alignment vertical="center"/>
      <protection locked="0" hidden="1"/>
    </xf>
    <xf numFmtId="0" fontId="2" fillId="3" borderId="12" xfId="0" applyFont="1" applyFill="1" applyBorder="1" applyAlignment="1" applyProtection="1">
      <alignment vertical="center"/>
      <protection locked="0" hidden="1"/>
    </xf>
    <xf numFmtId="0" fontId="2" fillId="3" borderId="31" xfId="0" applyFont="1" applyFill="1" applyBorder="1" applyAlignment="1" applyProtection="1">
      <alignment vertical="center"/>
      <protection locked="0" hidden="1"/>
    </xf>
    <xf numFmtId="0" fontId="2" fillId="0" borderId="26" xfId="0" applyFont="1" applyBorder="1" applyAlignment="1" applyProtection="1">
      <alignment vertical="center"/>
      <protection hidden="1"/>
    </xf>
    <xf numFmtId="4" fontId="4" fillId="0" borderId="21" xfId="0" applyNumberFormat="1" applyFont="1" applyBorder="1" applyAlignment="1" applyProtection="1">
      <alignment horizontal="center" vertical="center"/>
      <protection hidden="1"/>
    </xf>
    <xf numFmtId="0" fontId="4" fillId="4" borderId="10" xfId="0" applyFont="1" applyFill="1" applyBorder="1" applyAlignment="1" applyProtection="1">
      <alignment horizontal="center" vertical="center"/>
      <protection locked="0" hidden="1"/>
    </xf>
    <xf numFmtId="0" fontId="22" fillId="0" borderId="0" xfId="1" applyFont="1" applyAlignment="1" applyProtection="1">
      <alignment horizontal="left" vertical="center"/>
      <protection hidden="1"/>
    </xf>
    <xf numFmtId="0" fontId="2" fillId="0" borderId="0" xfId="0" applyFont="1" applyAlignment="1" applyProtection="1">
      <alignment horizontal="left" vertical="center"/>
      <protection hidden="1"/>
    </xf>
    <xf numFmtId="0" fontId="2" fillId="0" borderId="0" xfId="0" applyFont="1" applyBorder="1" applyAlignment="1" applyProtection="1">
      <alignment vertical="center"/>
      <protection hidden="1"/>
    </xf>
    <xf numFmtId="0" fontId="2" fillId="0" borderId="0" xfId="0" applyFont="1" applyFill="1" applyBorder="1" applyAlignment="1" applyProtection="1">
      <alignment vertical="center"/>
      <protection hidden="1"/>
    </xf>
    <xf numFmtId="0" fontId="4" fillId="0" borderId="21" xfId="0" applyFont="1" applyBorder="1" applyAlignment="1" applyProtection="1">
      <alignment horizontal="center" vertical="center"/>
      <protection hidden="1"/>
    </xf>
    <xf numFmtId="0" fontId="2" fillId="3" borderId="10" xfId="0" applyFont="1" applyFill="1" applyBorder="1" applyAlignment="1" applyProtection="1">
      <alignment vertical="center"/>
      <protection locked="0" hidden="1"/>
    </xf>
    <xf numFmtId="2" fontId="4" fillId="4" borderId="3" xfId="0" applyNumberFormat="1" applyFont="1" applyFill="1" applyBorder="1" applyAlignment="1" applyProtection="1">
      <alignment vertical="center"/>
      <protection locked="0" hidden="1"/>
    </xf>
    <xf numFmtId="0" fontId="2" fillId="0" borderId="11" xfId="0" applyFont="1" applyBorder="1" applyAlignment="1" applyProtection="1">
      <alignment horizontal="left" vertical="center"/>
      <protection hidden="1"/>
    </xf>
    <xf numFmtId="0" fontId="2" fillId="0" borderId="10" xfId="0" applyFont="1" applyBorder="1" applyAlignment="1" applyProtection="1">
      <alignment horizontal="left" vertical="center"/>
      <protection hidden="1"/>
    </xf>
    <xf numFmtId="0" fontId="2" fillId="0" borderId="26" xfId="0" applyFont="1" applyBorder="1" applyAlignment="1" applyProtection="1">
      <alignment horizontal="left" vertical="center"/>
      <protection hidden="1"/>
    </xf>
    <xf numFmtId="0" fontId="4" fillId="0" borderId="23" xfId="0" applyFont="1" applyBorder="1" applyAlignment="1" applyProtection="1">
      <alignment horizontal="center" vertical="center"/>
      <protection hidden="1"/>
    </xf>
    <xf numFmtId="0" fontId="4" fillId="0" borderId="24" xfId="0" applyFont="1" applyBorder="1" applyAlignment="1" applyProtection="1">
      <alignment horizontal="center" vertical="center"/>
      <protection hidden="1"/>
    </xf>
    <xf numFmtId="0" fontId="4" fillId="0" borderId="25" xfId="0" applyFont="1" applyBorder="1" applyAlignment="1" applyProtection="1">
      <alignment horizontal="center" vertical="center"/>
      <protection hidden="1"/>
    </xf>
    <xf numFmtId="0" fontId="1" fillId="0" borderId="0" xfId="0" applyNumberFormat="1" applyFont="1" applyAlignment="1" applyProtection="1">
      <alignment vertical="center"/>
    </xf>
    <xf numFmtId="168" fontId="4" fillId="0" borderId="0" xfId="0" applyNumberFormat="1" applyFont="1" applyBorder="1" applyAlignment="1">
      <alignment vertical="center"/>
    </xf>
    <xf numFmtId="0" fontId="17" fillId="0" borderId="0" xfId="0" applyNumberFormat="1" applyFont="1" applyAlignment="1" applyProtection="1">
      <alignment horizontal="justify" vertical="center" wrapText="1"/>
    </xf>
    <xf numFmtId="0" fontId="3" fillId="0" borderId="0" xfId="0" applyNumberFormat="1" applyFont="1" applyAlignment="1" applyProtection="1">
      <alignment horizontal="justify" vertical="center" wrapText="1"/>
    </xf>
    <xf numFmtId="0" fontId="4" fillId="0" borderId="3" xfId="0" applyNumberFormat="1" applyFont="1" applyBorder="1" applyAlignment="1" applyProtection="1">
      <alignment vertical="center"/>
    </xf>
    <xf numFmtId="49" fontId="2" fillId="3" borderId="3" xfId="0" applyNumberFormat="1" applyFont="1" applyFill="1" applyBorder="1" applyAlignment="1" applyProtection="1">
      <alignment vertical="center"/>
      <protection locked="0"/>
    </xf>
    <xf numFmtId="49" fontId="4" fillId="3" borderId="3" xfId="0" applyNumberFormat="1" applyFont="1" applyFill="1" applyBorder="1" applyAlignment="1" applyProtection="1">
      <alignment vertical="center"/>
      <protection locked="0"/>
    </xf>
    <xf numFmtId="0" fontId="4" fillId="0" borderId="0" xfId="0" applyNumberFormat="1" applyFont="1" applyAlignment="1" applyProtection="1">
      <alignment vertical="center"/>
    </xf>
    <xf numFmtId="0" fontId="6" fillId="0" borderId="5" xfId="0" applyNumberFormat="1" applyFont="1" applyBorder="1" applyAlignment="1" applyProtection="1">
      <alignment vertical="center"/>
    </xf>
    <xf numFmtId="49" fontId="24" fillId="3" borderId="0" xfId="0" applyNumberFormat="1" applyFont="1" applyFill="1" applyAlignment="1" applyProtection="1">
      <protection locked="0"/>
    </xf>
    <xf numFmtId="49" fontId="18" fillId="3" borderId="0" xfId="0" applyNumberFormat="1" applyFont="1" applyFill="1" applyAlignment="1" applyProtection="1">
      <protection locked="0"/>
    </xf>
    <xf numFmtId="49" fontId="18" fillId="3" borderId="3" xfId="0" applyNumberFormat="1" applyFont="1" applyFill="1" applyBorder="1" applyAlignment="1" applyProtection="1">
      <protection locked="0"/>
    </xf>
    <xf numFmtId="0" fontId="10" fillId="0" borderId="0" xfId="0" applyNumberFormat="1" applyFont="1" applyAlignment="1" applyProtection="1">
      <alignment vertical="center"/>
    </xf>
    <xf numFmtId="0" fontId="2" fillId="0" borderId="0" xfId="0" applyNumberFormat="1" applyFont="1" applyAlignment="1" applyProtection="1">
      <alignment vertical="center"/>
    </xf>
    <xf numFmtId="14" fontId="4" fillId="3" borderId="3" xfId="0" applyNumberFormat="1" applyFont="1" applyFill="1" applyBorder="1" applyAlignment="1" applyProtection="1">
      <alignment horizontal="center" vertical="center"/>
      <protection locked="0"/>
    </xf>
    <xf numFmtId="3" fontId="4" fillId="3" borderId="3" xfId="0" applyNumberFormat="1" applyFont="1" applyFill="1" applyBorder="1" applyAlignment="1" applyProtection="1">
      <alignment horizontal="left" vertical="center" indent="2"/>
      <protection locked="0"/>
    </xf>
    <xf numFmtId="0" fontId="4" fillId="0" borderId="0" xfId="0" applyNumberFormat="1" applyFont="1" applyAlignment="1" applyProtection="1">
      <alignment horizontal="right" vertical="center"/>
    </xf>
    <xf numFmtId="49" fontId="4" fillId="3" borderId="3" xfId="0" applyNumberFormat="1" applyFont="1" applyFill="1" applyBorder="1" applyAlignment="1" applyProtection="1">
      <alignment horizontal="right" vertical="center"/>
      <protection locked="0"/>
    </xf>
    <xf numFmtId="49" fontId="2" fillId="3" borderId="3" xfId="0" applyNumberFormat="1" applyFont="1" applyFill="1" applyBorder="1" applyAlignment="1" applyProtection="1">
      <alignment horizontal="right" vertical="center"/>
      <protection locked="0"/>
    </xf>
    <xf numFmtId="14" fontId="4" fillId="3" borderId="10" xfId="0" applyNumberFormat="1" applyFont="1" applyFill="1" applyBorder="1" applyAlignment="1" applyProtection="1">
      <alignment horizontal="left" vertical="center" indent="2"/>
      <protection locked="0"/>
    </xf>
    <xf numFmtId="49" fontId="4" fillId="3" borderId="10" xfId="0" applyNumberFormat="1" applyFont="1" applyFill="1" applyBorder="1" applyAlignment="1" applyProtection="1">
      <alignment horizontal="left" vertical="center" indent="2"/>
      <protection locked="0"/>
    </xf>
    <xf numFmtId="0" fontId="3" fillId="0" borderId="5" xfId="0" applyNumberFormat="1" applyFont="1" applyBorder="1" applyAlignment="1" applyProtection="1">
      <alignment vertical="center"/>
    </xf>
  </cellXfs>
  <cellStyles count="2">
    <cellStyle name="Lien hypertexte" xfId="1" builtinId="8"/>
    <cellStyle name="Normal" xfId="0" builtinId="0"/>
  </cellStyles>
  <dxfs count="2">
    <dxf>
      <font>
        <b val="0"/>
        <i val="0"/>
        <strike val="0"/>
      </font>
      <fill>
        <patternFill patternType="solid">
          <fgColor auto="1"/>
        </patternFill>
      </fill>
      <border>
        <left/>
        <right/>
        <top/>
        <bottom style="thin">
          <color auto="1"/>
        </bottom>
        <vertical/>
        <horizontal/>
      </border>
    </dxf>
    <dxf>
      <font>
        <b val="0"/>
        <i val="0"/>
        <strike val="0"/>
      </font>
      <fill>
        <patternFill patternType="gray125">
          <fgColor theme="0" tint="-0.24994659260841701"/>
        </patternFill>
      </fill>
      <border>
        <left/>
        <right/>
        <top/>
        <bottom style="thin">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114300</xdr:rowOff>
    </xdr:from>
    <xdr:to>
      <xdr:col>3</xdr:col>
      <xdr:colOff>47625</xdr:colOff>
      <xdr:row>5</xdr:row>
      <xdr:rowOff>85725</xdr:rowOff>
    </xdr:to>
    <xdr:pic>
      <xdr:nvPicPr>
        <xdr:cNvPr id="5169" name="Picture 1" descr="EcussonGeneveCouleu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114300"/>
          <a:ext cx="37147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202</xdr:col>
          <xdr:colOff>0</xdr:colOff>
          <xdr:row>504</xdr:row>
          <xdr:rowOff>47625</xdr:rowOff>
        </xdr:from>
        <xdr:to>
          <xdr:col>207</xdr:col>
          <xdr:colOff>104775</xdr:colOff>
          <xdr:row>514</xdr:row>
          <xdr:rowOff>47625</xdr:rowOff>
        </xdr:to>
        <xdr:sp macro="" textlink="">
          <xdr:nvSpPr>
            <xdr:cNvPr id="5129" name="Button 9" hidden="1">
              <a:extLst>
                <a:ext uri="{63B3BB69-23CF-44E3-9099-C40C66FF867C}">
                  <a14:compatExt spid="_x0000_s5129"/>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fr-CH" sz="1100" b="0" i="0" u="none" strike="noStrike" baseline="0">
                  <a:solidFill>
                    <a:srgbClr val="000000"/>
                  </a:solidFill>
                  <a:latin typeface="Arial"/>
                  <a:cs typeface="Arial"/>
                </a:rPr>
                <a:t>Tout effacer</a:t>
              </a:r>
            </a:p>
          </xdr:txBody>
        </xdr:sp>
        <xdr:clientData fPrintsWithSheet="0"/>
      </xdr:twoCellAnchor>
    </mc:Choice>
    <mc:Fallback/>
  </mc:AlternateContent>
  <xdr:twoCellAnchor>
    <xdr:from>
      <xdr:col>4</xdr:col>
      <xdr:colOff>15876</xdr:colOff>
      <xdr:row>8</xdr:row>
      <xdr:rowOff>0</xdr:rowOff>
    </xdr:from>
    <xdr:to>
      <xdr:col>36</xdr:col>
      <xdr:colOff>31751</xdr:colOff>
      <xdr:row>9</xdr:row>
      <xdr:rowOff>111125</xdr:rowOff>
    </xdr:to>
    <xdr:sp macro="" textlink="">
      <xdr:nvSpPr>
        <xdr:cNvPr id="2" name="ZoneTexte 1"/>
        <xdr:cNvSpPr txBox="1"/>
      </xdr:nvSpPr>
      <xdr:spPr>
        <a:xfrm>
          <a:off x="555626" y="873125"/>
          <a:ext cx="4333875" cy="254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H" sz="1100">
              <a:solidFill>
                <a:srgbClr val="FF0000"/>
              </a:solidFill>
            </a:rPr>
            <a:t>Utilisez la touche "Tabulation" pour</a:t>
          </a:r>
          <a:r>
            <a:rPr lang="fr-CH" sz="1100" baseline="0">
              <a:solidFill>
                <a:srgbClr val="FF0000"/>
              </a:solidFill>
            </a:rPr>
            <a:t> vous déplacer dans le formulaire</a:t>
          </a:r>
          <a:endParaRPr lang="fr-CH" sz="1100">
            <a:solidFill>
              <a:srgbClr val="FF0000"/>
            </a:solidFill>
          </a:endParaRPr>
        </a:p>
      </xdr:txBody>
    </xdr:sp>
    <xdr:clientData fPrintsWithSheet="0"/>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eo@etat.ge.ch"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estv.admin.ch/estv/fr/home/direkte-bundessteuer/wehrpflichtersatzabgabe/dienstleistungen/jahresmittelkurse.htm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X91"/>
  <sheetViews>
    <sheetView showGridLines="0" showRowColHeaders="0" showZeros="0" tabSelected="1" zoomScale="120" zoomScaleNormal="120" workbookViewId="0">
      <selection activeCell="AD16" sqref="AD16:AR16"/>
    </sheetView>
  </sheetViews>
  <sheetFormatPr baseColWidth="10" defaultColWidth="1.75" defaultRowHeight="11.25" customHeight="1" x14ac:dyDescent="0.2"/>
  <cols>
    <col min="1" max="16384" width="1.75" style="14"/>
  </cols>
  <sheetData>
    <row r="1" spans="1:50" s="10" customFormat="1" ht="9" customHeight="1" x14ac:dyDescent="0.2">
      <c r="A1" s="7"/>
      <c r="B1" s="8"/>
      <c r="C1" s="8"/>
      <c r="D1" s="8"/>
      <c r="E1" s="8"/>
      <c r="F1" s="8"/>
      <c r="G1" s="8"/>
      <c r="H1" s="8"/>
      <c r="I1" s="8"/>
      <c r="J1" s="8"/>
      <c r="K1" s="8"/>
      <c r="L1" s="8"/>
      <c r="M1" s="8"/>
      <c r="N1" s="8"/>
      <c r="O1" s="8"/>
      <c r="P1" s="8"/>
      <c r="Q1" s="8"/>
      <c r="R1" s="9"/>
      <c r="S1" s="7"/>
      <c r="T1" s="8"/>
      <c r="U1" s="8"/>
      <c r="V1" s="8"/>
      <c r="W1" s="8"/>
      <c r="X1" s="8"/>
      <c r="Y1" s="8"/>
      <c r="Z1" s="8"/>
      <c r="AA1" s="8"/>
      <c r="AB1" s="8"/>
      <c r="AC1" s="8"/>
      <c r="AD1" s="8"/>
      <c r="AE1" s="8"/>
      <c r="AF1" s="8"/>
      <c r="AG1" s="8"/>
      <c r="AH1" s="9"/>
      <c r="AI1" s="8"/>
      <c r="AJ1" s="8"/>
      <c r="AK1" s="8"/>
      <c r="AL1" s="8"/>
      <c r="AM1" s="8"/>
      <c r="AN1" s="8"/>
      <c r="AO1" s="8"/>
      <c r="AP1" s="8"/>
      <c r="AQ1" s="8"/>
      <c r="AR1" s="8"/>
      <c r="AS1" s="8"/>
      <c r="AT1" s="8"/>
      <c r="AU1" s="8"/>
      <c r="AV1" s="8"/>
      <c r="AW1" s="8"/>
      <c r="AX1" s="9"/>
    </row>
    <row r="2" spans="1:50" s="10" customFormat="1" ht="8.25" customHeight="1" x14ac:dyDescent="0.2">
      <c r="A2" s="11"/>
      <c r="B2" s="12"/>
      <c r="C2" s="12"/>
      <c r="D2" s="12"/>
      <c r="E2" s="122" t="s">
        <v>0</v>
      </c>
      <c r="F2" s="123"/>
      <c r="G2" s="123"/>
      <c r="H2" s="123"/>
      <c r="I2" s="123"/>
      <c r="J2" s="123"/>
      <c r="K2" s="123"/>
      <c r="L2" s="123"/>
      <c r="M2" s="123"/>
      <c r="N2" s="123"/>
      <c r="O2" s="123"/>
      <c r="P2" s="12"/>
      <c r="Q2" s="12"/>
      <c r="R2" s="13"/>
      <c r="S2" s="11"/>
      <c r="T2" s="140" t="s">
        <v>291</v>
      </c>
      <c r="U2" s="140"/>
      <c r="V2" s="140"/>
      <c r="W2" s="140"/>
      <c r="X2" s="140"/>
      <c r="Y2" s="140"/>
      <c r="Z2" s="140"/>
      <c r="AA2" s="140"/>
      <c r="AB2" s="140"/>
      <c r="AC2" s="140"/>
      <c r="AD2" s="12"/>
      <c r="AE2" s="12"/>
      <c r="AF2" s="12"/>
      <c r="AG2" s="12"/>
      <c r="AH2" s="13"/>
      <c r="AI2" s="12"/>
      <c r="AJ2" s="12"/>
      <c r="AK2" s="12"/>
      <c r="AL2" s="12"/>
      <c r="AM2" s="12"/>
      <c r="AN2" s="12"/>
      <c r="AO2" s="12"/>
      <c r="AP2" s="12"/>
      <c r="AQ2" s="12"/>
      <c r="AR2" s="12"/>
      <c r="AS2" s="12"/>
      <c r="AT2" s="12"/>
      <c r="AU2" s="12"/>
      <c r="AV2" s="12"/>
      <c r="AW2" s="12"/>
      <c r="AX2" s="13"/>
    </row>
    <row r="3" spans="1:50" s="10" customFormat="1" ht="8.25" customHeight="1" x14ac:dyDescent="0.2">
      <c r="A3" s="11"/>
      <c r="B3" s="12"/>
      <c r="C3" s="12"/>
      <c r="D3" s="12"/>
      <c r="E3" s="122" t="s">
        <v>304</v>
      </c>
      <c r="F3" s="12"/>
      <c r="G3" s="12"/>
      <c r="H3" s="12"/>
      <c r="I3" s="12"/>
      <c r="J3" s="12"/>
      <c r="K3" s="12"/>
      <c r="L3" s="12"/>
      <c r="M3" s="12"/>
      <c r="N3" s="12"/>
      <c r="O3" s="12"/>
      <c r="P3" s="12"/>
      <c r="Q3" s="12"/>
      <c r="R3" s="13"/>
      <c r="S3" s="11"/>
      <c r="T3" s="140"/>
      <c r="U3" s="140"/>
      <c r="V3" s="140"/>
      <c r="W3" s="140"/>
      <c r="X3" s="140"/>
      <c r="Y3" s="140"/>
      <c r="Z3" s="140"/>
      <c r="AA3" s="140"/>
      <c r="AB3" s="140"/>
      <c r="AC3" s="140"/>
      <c r="AD3" s="12"/>
      <c r="AE3" s="12"/>
      <c r="AF3" s="12"/>
      <c r="AG3" s="12"/>
      <c r="AH3" s="13"/>
      <c r="AI3" s="12"/>
      <c r="AJ3" s="12"/>
      <c r="AK3" s="12"/>
      <c r="AL3" s="12"/>
      <c r="AM3" s="12"/>
      <c r="AN3" s="12"/>
      <c r="AO3" s="12"/>
      <c r="AP3" s="12"/>
      <c r="AQ3" s="12"/>
      <c r="AR3" s="12"/>
      <c r="AS3" s="12"/>
      <c r="AT3" s="12"/>
      <c r="AU3" s="12"/>
      <c r="AV3" s="12"/>
      <c r="AW3" s="12"/>
      <c r="AX3" s="13"/>
    </row>
    <row r="4" spans="1:50" s="10" customFormat="1" ht="8.25" customHeight="1" x14ac:dyDescent="0.2">
      <c r="A4" s="11"/>
      <c r="B4" s="12"/>
      <c r="C4" s="12"/>
      <c r="D4" s="12"/>
      <c r="E4" s="122" t="s">
        <v>301</v>
      </c>
      <c r="F4" s="12"/>
      <c r="G4" s="12"/>
      <c r="H4" s="12"/>
      <c r="I4" s="12"/>
      <c r="J4" s="12"/>
      <c r="K4" s="12"/>
      <c r="L4" s="12"/>
      <c r="M4" s="12"/>
      <c r="N4" s="12"/>
      <c r="O4" s="12"/>
      <c r="P4" s="12"/>
      <c r="Q4" s="12"/>
      <c r="R4" s="13"/>
      <c r="S4" s="11"/>
      <c r="T4" s="12"/>
      <c r="U4" s="12"/>
      <c r="V4" s="12"/>
      <c r="W4" s="12"/>
      <c r="X4" s="12"/>
      <c r="Y4" s="12"/>
      <c r="Z4" s="12"/>
      <c r="AA4" s="12"/>
      <c r="AB4" s="12"/>
      <c r="AC4" s="12"/>
      <c r="AD4" s="12"/>
      <c r="AE4" s="12"/>
      <c r="AF4" s="12"/>
      <c r="AG4" s="12"/>
      <c r="AH4" s="13"/>
      <c r="AI4" s="12"/>
      <c r="AJ4" s="12"/>
      <c r="AK4" s="12"/>
      <c r="AL4" s="12"/>
      <c r="AM4" s="12"/>
      <c r="AN4" s="12"/>
      <c r="AO4" s="12"/>
      <c r="AP4" s="12"/>
      <c r="AQ4" s="12"/>
      <c r="AR4" s="12"/>
      <c r="AS4" s="12"/>
      <c r="AT4" s="12"/>
      <c r="AU4" s="12"/>
      <c r="AV4" s="12"/>
      <c r="AW4" s="12"/>
      <c r="AX4" s="13"/>
    </row>
    <row r="5" spans="1:50" s="10" customFormat="1" ht="8.25" customHeight="1" x14ac:dyDescent="0.2">
      <c r="A5" s="11"/>
      <c r="B5" s="12"/>
      <c r="C5" s="12"/>
      <c r="D5" s="12"/>
      <c r="E5" s="123" t="s">
        <v>303</v>
      </c>
      <c r="F5" s="12"/>
      <c r="G5" s="12"/>
      <c r="H5" s="12"/>
      <c r="I5" s="12"/>
      <c r="J5" s="12"/>
      <c r="K5" s="12"/>
      <c r="L5" s="12"/>
      <c r="M5" s="12"/>
      <c r="N5" s="12"/>
      <c r="O5" s="12"/>
      <c r="P5" s="12"/>
      <c r="Q5" s="12"/>
      <c r="R5" s="13"/>
      <c r="S5" s="11"/>
      <c r="T5" s="141" t="s">
        <v>175</v>
      </c>
      <c r="U5" s="141"/>
      <c r="V5" s="141"/>
      <c r="W5" s="141"/>
      <c r="X5" s="141"/>
      <c r="Y5" s="141"/>
      <c r="Z5" s="141"/>
      <c r="AA5" s="141"/>
      <c r="AB5" s="141"/>
      <c r="AC5" s="141"/>
      <c r="AD5" s="141"/>
      <c r="AE5" s="147">
        <v>2024</v>
      </c>
      <c r="AF5" s="147"/>
      <c r="AG5" s="147"/>
      <c r="AH5" s="13"/>
      <c r="AI5" s="12"/>
      <c r="AJ5" s="12"/>
      <c r="AK5" s="12"/>
      <c r="AL5" s="12"/>
      <c r="AM5" s="12"/>
      <c r="AN5" s="12"/>
      <c r="AO5" s="12"/>
      <c r="AP5" s="12"/>
      <c r="AQ5" s="12"/>
      <c r="AR5" s="12"/>
      <c r="AS5" s="12"/>
      <c r="AT5" s="12"/>
      <c r="AU5" s="12"/>
      <c r="AV5" s="12"/>
      <c r="AW5" s="12"/>
      <c r="AX5" s="13"/>
    </row>
    <row r="6" spans="1:50" s="10" customFormat="1" ht="8.25" customHeight="1" x14ac:dyDescent="0.2">
      <c r="A6" s="11"/>
      <c r="B6" s="12"/>
      <c r="C6" s="12"/>
      <c r="D6" s="12"/>
      <c r="E6" s="123" t="s">
        <v>302</v>
      </c>
      <c r="F6" s="12"/>
      <c r="G6" s="12"/>
      <c r="H6" s="12"/>
      <c r="I6" s="12"/>
      <c r="J6" s="12"/>
      <c r="K6" s="12"/>
      <c r="L6" s="12"/>
      <c r="M6" s="12"/>
      <c r="N6" s="12"/>
      <c r="O6" s="12"/>
      <c r="P6" s="12"/>
      <c r="Q6" s="12"/>
      <c r="R6" s="13"/>
      <c r="S6" s="11"/>
      <c r="T6" s="141"/>
      <c r="U6" s="141"/>
      <c r="V6" s="141"/>
      <c r="W6" s="141"/>
      <c r="X6" s="141"/>
      <c r="Y6" s="141"/>
      <c r="Z6" s="141"/>
      <c r="AA6" s="141"/>
      <c r="AB6" s="141"/>
      <c r="AC6" s="141"/>
      <c r="AD6" s="141"/>
      <c r="AE6" s="148"/>
      <c r="AF6" s="148"/>
      <c r="AG6" s="148"/>
      <c r="AH6" s="13"/>
      <c r="AI6" s="12"/>
      <c r="AJ6" s="12"/>
      <c r="AK6" s="12"/>
      <c r="AL6" s="12"/>
      <c r="AM6" s="12"/>
      <c r="AN6" s="12"/>
      <c r="AO6" s="12"/>
      <c r="AP6" s="12"/>
      <c r="AQ6" s="12"/>
      <c r="AR6" s="12"/>
      <c r="AS6" s="12"/>
      <c r="AT6" s="12"/>
      <c r="AU6" s="12"/>
      <c r="AV6" s="12"/>
      <c r="AW6" s="12"/>
      <c r="AX6" s="13"/>
    </row>
    <row r="7" spans="1:50" ht="8.25" customHeight="1" x14ac:dyDescent="0.2">
      <c r="A7" s="3"/>
      <c r="B7" s="5"/>
      <c r="C7" s="5"/>
      <c r="D7" s="5"/>
      <c r="E7" s="124" t="s">
        <v>292</v>
      </c>
      <c r="F7" s="5"/>
      <c r="G7" s="5"/>
      <c r="H7" s="5"/>
      <c r="I7" s="5"/>
      <c r="J7" s="5"/>
      <c r="K7" s="5"/>
      <c r="L7" s="5"/>
      <c r="M7" s="5"/>
      <c r="N7" s="5"/>
      <c r="O7" s="5"/>
      <c r="P7" s="5"/>
      <c r="Q7" s="5"/>
      <c r="R7" s="4"/>
      <c r="S7" s="3"/>
      <c r="T7" s="5"/>
      <c r="U7" s="5"/>
      <c r="V7" s="5"/>
      <c r="W7" s="5"/>
      <c r="X7" s="5"/>
      <c r="Y7" s="5"/>
      <c r="Z7" s="5"/>
      <c r="AA7" s="5"/>
      <c r="AB7" s="5"/>
      <c r="AC7" s="5"/>
      <c r="AD7" s="5"/>
      <c r="AE7" s="5"/>
      <c r="AF7" s="5"/>
      <c r="AG7" s="5"/>
      <c r="AH7" s="4"/>
      <c r="AI7" s="5"/>
      <c r="AJ7" s="5"/>
      <c r="AK7" s="5"/>
      <c r="AL7" s="5"/>
      <c r="AM7" s="5"/>
      <c r="AN7" s="5"/>
      <c r="AO7" s="5"/>
      <c r="AP7" s="5"/>
      <c r="AQ7" s="5"/>
      <c r="AR7" s="5"/>
      <c r="AS7" s="5"/>
      <c r="AT7" s="5"/>
      <c r="AU7" s="5"/>
      <c r="AV7" s="5"/>
      <c r="AW7" s="5"/>
      <c r="AX7" s="4"/>
    </row>
    <row r="8" spans="1:50" ht="11.25" customHeight="1" x14ac:dyDescent="0.2">
      <c r="AE8" s="15"/>
      <c r="AF8" s="15"/>
      <c r="AG8" s="15"/>
      <c r="AH8" s="15"/>
      <c r="AI8" s="15"/>
      <c r="AJ8" s="15"/>
      <c r="AK8" s="15"/>
      <c r="AL8" s="15"/>
      <c r="AM8" s="15"/>
      <c r="AN8" s="15"/>
    </row>
    <row r="9" spans="1:50" ht="11.25" customHeight="1" x14ac:dyDescent="0.2">
      <c r="S9" s="30" t="str">
        <f>IF(AND(AD16&lt;&gt;"",AE5=""),"Veuillez saisir l'année d'assujettissement !","")</f>
        <v/>
      </c>
      <c r="AD9" s="16"/>
    </row>
    <row r="12" spans="1:50" ht="11.25" customHeight="1" x14ac:dyDescent="0.2">
      <c r="A12" s="150" t="s">
        <v>1</v>
      </c>
      <c r="B12" s="150"/>
      <c r="C12" s="150"/>
      <c r="D12" s="150"/>
      <c r="E12" s="150"/>
      <c r="F12" s="150"/>
      <c r="G12" s="150"/>
      <c r="H12" s="150"/>
      <c r="I12" s="150"/>
      <c r="J12" s="150"/>
      <c r="K12" s="150"/>
      <c r="L12" s="150"/>
      <c r="M12" s="150"/>
    </row>
    <row r="13" spans="1:50" ht="11.25" customHeight="1" x14ac:dyDescent="0.2">
      <c r="A13" s="150" t="s">
        <v>4</v>
      </c>
      <c r="B13" s="150"/>
      <c r="C13" s="150"/>
      <c r="D13" s="150"/>
      <c r="E13" s="150"/>
      <c r="F13" s="150"/>
      <c r="G13" s="150"/>
      <c r="H13" s="150"/>
      <c r="I13" s="150"/>
      <c r="J13" s="150"/>
      <c r="K13" s="150"/>
      <c r="L13" s="150"/>
      <c r="M13" s="150"/>
    </row>
    <row r="14" spans="1:50" ht="11.25" customHeight="1" x14ac:dyDescent="0.2">
      <c r="A14" s="150" t="s">
        <v>5</v>
      </c>
      <c r="B14" s="150"/>
      <c r="C14" s="150"/>
      <c r="D14" s="150"/>
      <c r="E14" s="150"/>
      <c r="F14" s="150"/>
      <c r="G14" s="150"/>
      <c r="H14" s="150"/>
      <c r="I14" s="150"/>
      <c r="J14" s="150"/>
      <c r="K14" s="150"/>
      <c r="L14" s="150"/>
      <c r="M14" s="150"/>
    </row>
    <row r="15" spans="1:50" ht="11.25" customHeight="1" x14ac:dyDescent="0.2">
      <c r="A15" s="149" t="s">
        <v>2</v>
      </c>
      <c r="B15" s="149"/>
      <c r="C15" s="149"/>
      <c r="D15" s="149"/>
      <c r="E15" s="149"/>
      <c r="F15" s="149"/>
      <c r="G15" s="149"/>
      <c r="H15" s="149"/>
      <c r="I15" s="149"/>
      <c r="J15" s="149"/>
      <c r="K15" s="149"/>
      <c r="L15" s="149"/>
      <c r="M15" s="149"/>
      <c r="AD15" s="149" t="s">
        <v>6</v>
      </c>
      <c r="AE15" s="149"/>
      <c r="AF15" s="149"/>
      <c r="AG15" s="149"/>
    </row>
    <row r="16" spans="1:50" ht="11.25" customHeight="1" x14ac:dyDescent="0.2">
      <c r="A16" s="150" t="s">
        <v>3</v>
      </c>
      <c r="B16" s="150"/>
      <c r="C16" s="150"/>
      <c r="D16" s="150"/>
      <c r="E16" s="150"/>
      <c r="F16" s="150"/>
      <c r="G16" s="150"/>
      <c r="H16" s="150"/>
      <c r="I16" s="150"/>
      <c r="J16" s="150"/>
      <c r="K16" s="150"/>
      <c r="L16" s="150"/>
      <c r="M16" s="150"/>
      <c r="AD16" s="152"/>
      <c r="AE16" s="153"/>
      <c r="AF16" s="153"/>
      <c r="AG16" s="153"/>
      <c r="AH16" s="153"/>
      <c r="AI16" s="153"/>
      <c r="AJ16" s="153"/>
      <c r="AK16" s="153"/>
      <c r="AL16" s="153"/>
      <c r="AM16" s="153"/>
      <c r="AN16" s="153"/>
      <c r="AO16" s="153"/>
      <c r="AP16" s="153"/>
      <c r="AQ16" s="153"/>
      <c r="AR16" s="154"/>
    </row>
    <row r="17" spans="1:44" ht="11.25" customHeight="1" x14ac:dyDescent="0.2">
      <c r="A17" s="120"/>
      <c r="B17" s="120"/>
      <c r="C17" s="120"/>
      <c r="D17" s="120"/>
      <c r="E17" s="120"/>
      <c r="F17" s="120"/>
      <c r="G17" s="120"/>
      <c r="H17" s="120"/>
      <c r="I17" s="120"/>
      <c r="J17" s="120"/>
      <c r="K17" s="120"/>
      <c r="L17" s="120"/>
      <c r="M17" s="120"/>
      <c r="AD17" s="142"/>
      <c r="AE17" s="143"/>
      <c r="AF17" s="143"/>
      <c r="AG17" s="143"/>
      <c r="AH17" s="143"/>
      <c r="AI17" s="143"/>
      <c r="AJ17" s="143"/>
      <c r="AK17" s="143"/>
      <c r="AL17" s="143"/>
      <c r="AM17" s="143"/>
      <c r="AN17" s="143"/>
      <c r="AO17" s="143"/>
      <c r="AP17" s="143"/>
      <c r="AQ17" s="143"/>
      <c r="AR17" s="144"/>
    </row>
    <row r="18" spans="1:44" ht="11.25" customHeight="1" x14ac:dyDescent="0.2">
      <c r="A18" s="151" t="s">
        <v>293</v>
      </c>
      <c r="B18" s="151"/>
      <c r="C18" s="151"/>
      <c r="D18" s="151"/>
      <c r="E18" s="151"/>
      <c r="F18" s="151"/>
      <c r="G18" s="151"/>
      <c r="H18" s="151"/>
      <c r="I18" s="151"/>
      <c r="J18" s="151"/>
      <c r="K18" s="151"/>
      <c r="L18" s="151"/>
      <c r="M18" s="151"/>
      <c r="N18" s="151"/>
      <c r="O18" s="151"/>
      <c r="P18" s="151"/>
      <c r="Q18" s="151"/>
      <c r="R18" s="151"/>
      <c r="S18" s="151"/>
      <c r="T18" s="151"/>
      <c r="U18" s="151"/>
      <c r="V18" s="151"/>
      <c r="W18" s="151"/>
      <c r="X18" s="151"/>
      <c r="AD18" s="142"/>
      <c r="AE18" s="143"/>
      <c r="AF18" s="143"/>
      <c r="AG18" s="143"/>
      <c r="AH18" s="143"/>
      <c r="AI18" s="143"/>
      <c r="AJ18" s="143"/>
      <c r="AK18" s="143"/>
      <c r="AL18" s="143"/>
      <c r="AM18" s="143"/>
      <c r="AN18" s="143"/>
      <c r="AO18" s="143"/>
      <c r="AP18" s="143"/>
      <c r="AQ18" s="143"/>
      <c r="AR18" s="144"/>
    </row>
    <row r="19" spans="1:44" ht="11.25" customHeight="1" x14ac:dyDescent="0.2">
      <c r="A19" s="151"/>
      <c r="B19" s="151"/>
      <c r="C19" s="151"/>
      <c r="D19" s="151"/>
      <c r="E19" s="151"/>
      <c r="F19" s="151"/>
      <c r="G19" s="151"/>
      <c r="H19" s="151"/>
      <c r="I19" s="151"/>
      <c r="J19" s="151"/>
      <c r="K19" s="151"/>
      <c r="L19" s="151"/>
      <c r="M19" s="151"/>
      <c r="N19" s="151"/>
      <c r="O19" s="151"/>
      <c r="P19" s="151"/>
      <c r="Q19" s="151"/>
      <c r="R19" s="151"/>
      <c r="S19" s="151"/>
      <c r="T19" s="151"/>
      <c r="U19" s="151"/>
      <c r="V19" s="151"/>
      <c r="W19" s="151"/>
      <c r="X19" s="151"/>
      <c r="AD19" s="142"/>
      <c r="AE19" s="143"/>
      <c r="AF19" s="143"/>
      <c r="AG19" s="143"/>
      <c r="AH19" s="143"/>
      <c r="AI19" s="143"/>
      <c r="AJ19" s="143"/>
      <c r="AK19" s="143"/>
      <c r="AL19" s="143"/>
      <c r="AM19" s="143"/>
      <c r="AN19" s="143"/>
      <c r="AO19" s="143"/>
      <c r="AP19" s="143"/>
      <c r="AQ19" s="143"/>
      <c r="AR19" s="144"/>
    </row>
    <row r="20" spans="1:44" ht="11.25" customHeight="1" x14ac:dyDescent="0.2">
      <c r="A20" s="151"/>
      <c r="B20" s="151"/>
      <c r="C20" s="151"/>
      <c r="D20" s="151"/>
      <c r="E20" s="151"/>
      <c r="F20" s="151"/>
      <c r="G20" s="151"/>
      <c r="H20" s="151"/>
      <c r="I20" s="151"/>
      <c r="J20" s="151"/>
      <c r="K20" s="151"/>
      <c r="L20" s="151"/>
      <c r="M20" s="151"/>
      <c r="N20" s="151"/>
      <c r="O20" s="151"/>
      <c r="P20" s="151"/>
      <c r="Q20" s="151"/>
      <c r="R20" s="151"/>
      <c r="S20" s="151"/>
      <c r="T20" s="151"/>
      <c r="U20" s="151"/>
      <c r="V20" s="151"/>
      <c r="W20" s="151"/>
      <c r="X20" s="151"/>
    </row>
    <row r="23" spans="1:44" ht="11.25" customHeight="1" x14ac:dyDescent="0.2">
      <c r="A23" s="151" t="s">
        <v>305</v>
      </c>
      <c r="B23" s="151"/>
      <c r="C23" s="151"/>
      <c r="D23" s="151"/>
      <c r="E23" s="151"/>
      <c r="F23" s="151"/>
      <c r="G23" s="151"/>
      <c r="H23" s="151"/>
      <c r="I23" s="151"/>
      <c r="J23" s="151"/>
      <c r="K23" s="151"/>
      <c r="L23" s="151"/>
      <c r="M23" s="151"/>
      <c r="N23" s="151"/>
      <c r="O23" s="151"/>
      <c r="P23" s="151"/>
      <c r="Q23" s="151"/>
      <c r="R23" s="151"/>
      <c r="S23" s="151"/>
      <c r="T23" s="151"/>
      <c r="U23" s="151"/>
      <c r="V23" s="151"/>
      <c r="W23" s="151"/>
      <c r="X23" s="151"/>
    </row>
    <row r="24" spans="1:44" ht="11.25" customHeight="1" x14ac:dyDescent="0.2">
      <c r="A24" s="151"/>
      <c r="B24" s="151"/>
      <c r="C24" s="151"/>
      <c r="D24" s="151"/>
      <c r="E24" s="151"/>
      <c r="F24" s="151"/>
      <c r="G24" s="151"/>
      <c r="H24" s="151"/>
      <c r="I24" s="151"/>
      <c r="J24" s="151"/>
      <c r="K24" s="151"/>
      <c r="L24" s="151"/>
      <c r="M24" s="151"/>
      <c r="N24" s="151"/>
      <c r="O24" s="151"/>
      <c r="P24" s="151"/>
      <c r="Q24" s="151"/>
      <c r="R24" s="151"/>
      <c r="S24" s="151"/>
      <c r="T24" s="151"/>
      <c r="U24" s="151"/>
      <c r="V24" s="151"/>
      <c r="W24" s="151"/>
      <c r="X24" s="151"/>
    </row>
    <row r="25" spans="1:44" ht="11.25" customHeight="1" x14ac:dyDescent="0.2">
      <c r="A25" s="151"/>
      <c r="B25" s="151"/>
      <c r="C25" s="151"/>
      <c r="D25" s="151"/>
      <c r="E25" s="151"/>
      <c r="F25" s="151"/>
      <c r="G25" s="151"/>
      <c r="H25" s="151"/>
      <c r="I25" s="151"/>
      <c r="J25" s="151"/>
      <c r="K25" s="151"/>
      <c r="L25" s="151"/>
      <c r="M25" s="151"/>
      <c r="N25" s="151"/>
      <c r="O25" s="151"/>
      <c r="P25" s="151"/>
      <c r="Q25" s="151"/>
      <c r="R25" s="151"/>
      <c r="S25" s="151"/>
      <c r="T25" s="151"/>
      <c r="U25" s="151"/>
      <c r="V25" s="151"/>
      <c r="W25" s="151"/>
      <c r="X25" s="151"/>
    </row>
    <row r="26" spans="1:44" ht="11.25" customHeight="1" x14ac:dyDescent="0.2">
      <c r="A26" s="155" t="s">
        <v>7</v>
      </c>
      <c r="B26" s="155"/>
      <c r="C26" s="155"/>
      <c r="D26" s="155"/>
      <c r="E26" s="155"/>
      <c r="F26" s="155"/>
      <c r="G26" s="32"/>
      <c r="H26" s="32"/>
      <c r="I26" s="32"/>
      <c r="J26" s="32"/>
      <c r="K26" s="32"/>
      <c r="L26" s="32"/>
      <c r="M26" s="32"/>
      <c r="N26" s="32"/>
      <c r="O26" s="32"/>
      <c r="P26" s="32"/>
      <c r="Q26" s="32"/>
      <c r="R26" s="32"/>
      <c r="S26" s="32"/>
      <c r="T26" s="32"/>
      <c r="U26" s="32"/>
      <c r="V26" s="32"/>
      <c r="W26" s="32"/>
      <c r="X26" s="32"/>
    </row>
    <row r="29" spans="1:44" ht="11.25" customHeight="1" x14ac:dyDescent="0.2">
      <c r="AD29" s="145" t="s">
        <v>176</v>
      </c>
      <c r="AE29" s="145"/>
      <c r="AF29" s="145"/>
      <c r="AG29" s="145"/>
      <c r="AH29" s="145"/>
      <c r="AI29" s="145"/>
      <c r="AJ29" s="145"/>
      <c r="AK29" s="145"/>
      <c r="AL29" s="146"/>
      <c r="AM29" s="146"/>
      <c r="AN29" s="146"/>
      <c r="AO29" s="146"/>
      <c r="AP29" s="146"/>
    </row>
    <row r="32" spans="1:44" ht="11.25" customHeight="1" x14ac:dyDescent="0.2">
      <c r="A32" s="150" t="s">
        <v>8</v>
      </c>
      <c r="B32" s="150"/>
      <c r="C32" s="150"/>
      <c r="D32" s="150"/>
      <c r="E32" s="150"/>
      <c r="F32" s="156"/>
      <c r="G32" s="156"/>
      <c r="H32" s="156"/>
      <c r="I32" s="156"/>
      <c r="J32" s="156"/>
      <c r="K32" s="156"/>
      <c r="L32" s="156"/>
      <c r="M32" s="156"/>
    </row>
    <row r="33" spans="1:49" ht="11.25" customHeight="1" x14ac:dyDescent="0.2">
      <c r="A33" s="150" t="s">
        <v>9</v>
      </c>
      <c r="B33" s="150"/>
      <c r="C33" s="150"/>
      <c r="D33" s="150"/>
      <c r="E33" s="150"/>
      <c r="F33" s="157"/>
      <c r="G33" s="157"/>
      <c r="H33" s="157"/>
      <c r="I33" s="157"/>
      <c r="J33" s="157"/>
      <c r="K33" s="157"/>
      <c r="L33" s="157"/>
      <c r="M33" s="157"/>
    </row>
    <row r="36" spans="1:49" ht="11.25" customHeight="1" x14ac:dyDescent="0.2">
      <c r="A36" s="140" t="s">
        <v>10</v>
      </c>
      <c r="B36" s="140"/>
      <c r="C36" s="140"/>
      <c r="D36" s="140"/>
      <c r="E36" s="140"/>
      <c r="F36" s="140"/>
      <c r="G36" s="140"/>
      <c r="H36" s="140"/>
      <c r="I36" s="140"/>
      <c r="J36" s="140"/>
      <c r="K36" s="140"/>
      <c r="L36" s="140"/>
      <c r="M36" s="140"/>
      <c r="N36" s="140"/>
      <c r="O36" s="140"/>
      <c r="P36" s="140"/>
      <c r="Q36" s="140"/>
      <c r="R36" s="140"/>
      <c r="S36" s="140"/>
      <c r="T36" s="140"/>
      <c r="U36" s="140"/>
      <c r="V36" s="140"/>
      <c r="W36" s="140"/>
      <c r="X36" s="140"/>
      <c r="Y36" s="140"/>
      <c r="Z36" s="140"/>
      <c r="AA36" s="140"/>
      <c r="AB36" s="140"/>
      <c r="AC36" s="160">
        <f>AE5</f>
        <v>2024</v>
      </c>
      <c r="AD36" s="160"/>
      <c r="AE36" s="160"/>
    </row>
    <row r="39" spans="1:49" ht="11.25" customHeight="1" x14ac:dyDescent="0.2">
      <c r="A39" s="149" t="s">
        <v>11</v>
      </c>
      <c r="B39" s="149"/>
      <c r="C39" s="149"/>
      <c r="D39" s="149"/>
      <c r="U39" s="34"/>
      <c r="W39" s="161" t="s">
        <v>19</v>
      </c>
      <c r="X39" s="161"/>
      <c r="Y39" s="161"/>
      <c r="Z39" s="161"/>
      <c r="AE39" s="126"/>
      <c r="AG39" s="104"/>
      <c r="AH39" s="125"/>
      <c r="AI39" s="125"/>
      <c r="AJ39" s="104"/>
      <c r="AK39" s="125"/>
      <c r="AL39" s="125"/>
      <c r="AM39" s="125"/>
      <c r="AN39" s="125"/>
      <c r="AO39" s="127"/>
      <c r="AP39" s="125"/>
      <c r="AQ39" s="34"/>
      <c r="AS39" s="161" t="s">
        <v>20</v>
      </c>
      <c r="AT39" s="161"/>
      <c r="AU39" s="125"/>
      <c r="AV39" s="125"/>
    </row>
    <row r="40" spans="1:49" ht="11.25" customHeight="1" x14ac:dyDescent="0.2">
      <c r="U40" s="34"/>
      <c r="V40" s="125"/>
      <c r="W40" s="145" t="s">
        <v>177</v>
      </c>
      <c r="X40" s="145"/>
      <c r="Y40" s="145"/>
      <c r="Z40" s="162" t="s">
        <v>297</v>
      </c>
      <c r="AA40" s="162"/>
      <c r="AB40" s="162"/>
      <c r="AC40" s="146"/>
      <c r="AD40" s="146"/>
      <c r="AE40" s="146"/>
      <c r="AF40" s="146"/>
      <c r="AG40" s="146"/>
      <c r="AH40" s="128" t="s">
        <v>54</v>
      </c>
      <c r="AI40" s="125"/>
      <c r="AJ40" s="104"/>
      <c r="AK40" s="125"/>
      <c r="AL40" s="125"/>
      <c r="AM40" s="125"/>
      <c r="AO40" s="127"/>
      <c r="AP40" s="125"/>
      <c r="AQ40" s="34"/>
      <c r="AR40" s="125"/>
      <c r="AS40" s="161" t="s">
        <v>178</v>
      </c>
      <c r="AT40" s="161"/>
      <c r="AU40" s="161"/>
      <c r="AV40" s="125"/>
    </row>
    <row r="41" spans="1:49" ht="11.25" customHeight="1" x14ac:dyDescent="0.2">
      <c r="U41" s="25"/>
      <c r="W41" s="162" t="s">
        <v>298</v>
      </c>
      <c r="X41" s="162"/>
      <c r="Y41" s="162"/>
      <c r="Z41" s="162"/>
      <c r="AA41" s="162"/>
      <c r="AB41" s="162"/>
      <c r="AC41" s="162"/>
      <c r="AD41" s="162"/>
      <c r="AE41" s="162"/>
      <c r="AF41" s="162"/>
      <c r="AG41" s="162"/>
      <c r="AH41" s="162" t="s">
        <v>297</v>
      </c>
      <c r="AI41" s="162"/>
      <c r="AJ41" s="162"/>
      <c r="AK41" s="146"/>
      <c r="AL41" s="146"/>
      <c r="AM41" s="146"/>
      <c r="AN41" s="146"/>
      <c r="AO41" s="146"/>
      <c r="AP41" s="128" t="s">
        <v>54</v>
      </c>
      <c r="AQ41" s="34"/>
      <c r="AR41" s="125"/>
      <c r="AS41" s="162" t="s">
        <v>21</v>
      </c>
      <c r="AT41" s="161"/>
      <c r="AU41" s="161"/>
    </row>
    <row r="43" spans="1:49" ht="11.25" customHeight="1" x14ac:dyDescent="0.2">
      <c r="A43" s="149" t="s">
        <v>12</v>
      </c>
      <c r="B43" s="149"/>
      <c r="C43" s="149"/>
      <c r="D43" s="149"/>
      <c r="U43" s="14" t="s">
        <v>14</v>
      </c>
      <c r="X43" s="158"/>
      <c r="Y43" s="159"/>
      <c r="Z43" s="159"/>
      <c r="AA43" s="159"/>
      <c r="AB43" s="159"/>
      <c r="AC43" s="159"/>
      <c r="AE43" s="104" t="s">
        <v>287</v>
      </c>
      <c r="AH43" s="158"/>
      <c r="AI43" s="159"/>
      <c r="AJ43" s="159"/>
      <c r="AK43" s="159"/>
      <c r="AL43" s="159"/>
      <c r="AM43" s="159"/>
      <c r="AO43" s="14" t="s">
        <v>179</v>
      </c>
      <c r="AR43" s="158"/>
      <c r="AS43" s="159"/>
      <c r="AT43" s="159"/>
      <c r="AU43" s="159"/>
      <c r="AV43" s="159"/>
      <c r="AW43" s="159"/>
    </row>
    <row r="45" spans="1:49" ht="11.25" customHeight="1" x14ac:dyDescent="0.2">
      <c r="A45" s="149" t="s">
        <v>13</v>
      </c>
      <c r="B45" s="149"/>
      <c r="C45" s="149"/>
      <c r="U45" s="158"/>
      <c r="V45" s="159"/>
      <c r="W45" s="159"/>
      <c r="X45" s="159"/>
      <c r="Y45" s="159"/>
      <c r="Z45" s="159"/>
      <c r="AA45" s="159"/>
      <c r="AB45" s="159"/>
      <c r="AC45" s="159"/>
      <c r="AD45" s="159"/>
      <c r="AE45" s="159"/>
      <c r="AF45" s="159"/>
      <c r="AG45" s="159"/>
      <c r="AH45" s="159"/>
      <c r="AI45" s="159"/>
      <c r="AJ45" s="159"/>
      <c r="AK45" s="159"/>
      <c r="AL45" s="159"/>
      <c r="AM45" s="159"/>
      <c r="AN45" s="159"/>
      <c r="AO45" s="159"/>
      <c r="AP45" s="159"/>
      <c r="AQ45" s="159"/>
      <c r="AR45" s="159"/>
      <c r="AS45" s="159"/>
      <c r="AT45" s="159"/>
      <c r="AU45" s="159"/>
      <c r="AV45" s="159"/>
      <c r="AW45" s="159"/>
    </row>
    <row r="47" spans="1:49" ht="11.25" customHeight="1" x14ac:dyDescent="0.2">
      <c r="A47" s="149" t="s">
        <v>259</v>
      </c>
      <c r="B47" s="149"/>
      <c r="C47" s="149"/>
      <c r="D47" s="149"/>
      <c r="E47" s="6"/>
      <c r="F47" s="6"/>
      <c r="G47" s="6"/>
      <c r="H47" s="6"/>
      <c r="I47" s="6"/>
      <c r="J47" s="6"/>
      <c r="K47" s="6"/>
      <c r="U47" s="158"/>
      <c r="V47" s="159"/>
      <c r="W47" s="159"/>
      <c r="X47" s="159"/>
      <c r="Y47" s="159"/>
      <c r="Z47" s="159"/>
      <c r="AA47" s="159"/>
      <c r="AB47" s="159"/>
      <c r="AC47" s="159"/>
      <c r="AD47" s="159"/>
      <c r="AE47" s="159"/>
      <c r="AF47" s="159"/>
      <c r="AG47" s="159"/>
      <c r="AH47" s="159"/>
      <c r="AI47" s="159"/>
      <c r="AJ47" s="159"/>
      <c r="AK47" s="159"/>
      <c r="AL47" s="159"/>
      <c r="AM47" s="159"/>
      <c r="AN47" s="159"/>
      <c r="AO47" s="159"/>
      <c r="AP47" s="159"/>
      <c r="AQ47" s="159"/>
      <c r="AR47" s="159"/>
      <c r="AS47" s="159"/>
      <c r="AT47" s="159"/>
      <c r="AU47" s="159"/>
      <c r="AV47" s="159"/>
      <c r="AW47" s="159"/>
    </row>
    <row r="49" spans="1:49" ht="11.25" customHeight="1" x14ac:dyDescent="0.2">
      <c r="A49" s="149" t="s">
        <v>260</v>
      </c>
      <c r="B49" s="149"/>
      <c r="C49" s="149"/>
      <c r="D49" s="149"/>
      <c r="E49" s="149"/>
      <c r="F49" s="149"/>
      <c r="G49" s="149"/>
      <c r="H49" s="149"/>
      <c r="I49" s="149"/>
      <c r="J49" s="149"/>
      <c r="K49" s="149"/>
      <c r="U49" s="158"/>
      <c r="V49" s="159"/>
      <c r="W49" s="159"/>
      <c r="X49" s="159"/>
      <c r="Y49" s="159"/>
      <c r="Z49" s="159"/>
      <c r="AA49" s="159"/>
      <c r="AB49" s="159"/>
      <c r="AC49" s="159"/>
      <c r="AD49" s="159"/>
      <c r="AE49" s="159"/>
      <c r="AF49" s="159"/>
      <c r="AG49" s="159"/>
      <c r="AH49" s="159"/>
      <c r="AI49" s="159"/>
      <c r="AJ49" s="159"/>
      <c r="AK49" s="159"/>
      <c r="AL49" s="159"/>
      <c r="AM49" s="159"/>
      <c r="AN49" s="159"/>
      <c r="AO49" s="159"/>
      <c r="AP49" s="159"/>
      <c r="AQ49" s="159"/>
      <c r="AR49" s="159"/>
      <c r="AS49" s="159"/>
      <c r="AT49" s="159"/>
      <c r="AU49" s="159"/>
      <c r="AV49" s="159"/>
      <c r="AW49" s="159"/>
    </row>
    <row r="51" spans="1:49" ht="11.25" customHeight="1" x14ac:dyDescent="0.2">
      <c r="A51" s="149" t="s">
        <v>61</v>
      </c>
      <c r="B51" s="149"/>
      <c r="C51" s="149"/>
      <c r="D51" s="149"/>
      <c r="E51" s="149"/>
      <c r="F51" s="149"/>
      <c r="G51" s="149"/>
      <c r="U51" s="159"/>
      <c r="V51" s="159"/>
      <c r="W51" s="159"/>
      <c r="X51" s="159"/>
      <c r="Y51" s="159"/>
      <c r="Z51" s="159"/>
      <c r="AA51" s="159"/>
      <c r="AB51" s="159"/>
      <c r="AC51" s="159"/>
      <c r="AD51" s="159"/>
      <c r="AE51" s="159"/>
      <c r="AF51" s="159"/>
      <c r="AG51" s="159"/>
      <c r="AH51" s="159"/>
      <c r="AI51" s="159"/>
      <c r="AJ51" s="159"/>
      <c r="AK51" s="159"/>
      <c r="AL51" s="159"/>
      <c r="AM51" s="159"/>
      <c r="AN51" s="159"/>
      <c r="AO51" s="159"/>
      <c r="AP51" s="159"/>
      <c r="AQ51" s="159"/>
      <c r="AR51" s="159"/>
      <c r="AS51" s="159"/>
      <c r="AT51" s="159"/>
      <c r="AU51" s="159"/>
      <c r="AV51" s="159"/>
      <c r="AW51" s="159"/>
    </row>
    <row r="55" spans="1:49" ht="11.25" customHeight="1" x14ac:dyDescent="0.2">
      <c r="A55" s="165" t="s">
        <v>180</v>
      </c>
      <c r="B55" s="165"/>
      <c r="C55" s="165"/>
      <c r="D55" s="165"/>
      <c r="E55" s="165"/>
      <c r="F55" s="165"/>
      <c r="G55" s="165"/>
      <c r="H55" s="165"/>
      <c r="I55" s="165"/>
      <c r="J55" s="165"/>
      <c r="K55" s="165"/>
      <c r="L55" s="165"/>
      <c r="M55" s="165"/>
      <c r="N55" s="165"/>
      <c r="O55" s="165"/>
      <c r="P55" s="165"/>
      <c r="Q55" s="165"/>
      <c r="R55" s="165"/>
      <c r="U55" s="149" t="s">
        <v>15</v>
      </c>
      <c r="V55" s="149"/>
      <c r="W55" s="149"/>
      <c r="Y55" s="158"/>
      <c r="Z55" s="158"/>
      <c r="AA55" s="158"/>
      <c r="AB55" s="158"/>
      <c r="AC55" s="158"/>
      <c r="AD55" s="158"/>
      <c r="AE55" s="158"/>
      <c r="AF55" s="158"/>
      <c r="AG55" s="158"/>
      <c r="AK55" s="6" t="s">
        <v>18</v>
      </c>
      <c r="AL55" s="6"/>
      <c r="AM55" s="6"/>
      <c r="AN55" s="6"/>
      <c r="AO55" s="6"/>
      <c r="AP55" s="6"/>
      <c r="AQ55" s="6"/>
      <c r="AR55" s="28">
        <f>IF(AS55&lt;&gt;"",1,0)</f>
        <v>0</v>
      </c>
      <c r="AS55" s="146"/>
      <c r="AT55" s="146"/>
      <c r="AU55" s="146"/>
      <c r="AV55" s="146"/>
      <c r="AW55" s="146"/>
    </row>
    <row r="56" spans="1:49" ht="11.25" customHeight="1" x14ac:dyDescent="0.2">
      <c r="A56" s="165"/>
      <c r="B56" s="165"/>
      <c r="C56" s="165"/>
      <c r="D56" s="165"/>
      <c r="E56" s="165"/>
      <c r="F56" s="165"/>
      <c r="G56" s="165"/>
      <c r="H56" s="165"/>
      <c r="I56" s="165"/>
      <c r="J56" s="165"/>
      <c r="K56" s="165"/>
      <c r="L56" s="165"/>
      <c r="M56" s="165"/>
      <c r="N56" s="165"/>
      <c r="O56" s="165"/>
      <c r="P56" s="165"/>
      <c r="Q56" s="165"/>
      <c r="R56" s="165"/>
      <c r="U56" s="149" t="s">
        <v>15</v>
      </c>
      <c r="V56" s="149"/>
      <c r="W56" s="149"/>
      <c r="Y56" s="163"/>
      <c r="Z56" s="163"/>
      <c r="AA56" s="163"/>
      <c r="AB56" s="163"/>
      <c r="AC56" s="163"/>
      <c r="AD56" s="163"/>
      <c r="AE56" s="163"/>
      <c r="AF56" s="163"/>
      <c r="AG56" s="163"/>
      <c r="AK56" s="6" t="s">
        <v>18</v>
      </c>
      <c r="AL56" s="6"/>
      <c r="AM56" s="6"/>
      <c r="AN56" s="6"/>
      <c r="AO56" s="6"/>
      <c r="AP56" s="6"/>
      <c r="AQ56" s="6"/>
      <c r="AR56" s="28">
        <f>IF(AS56&lt;&gt;"",1,0)</f>
        <v>0</v>
      </c>
      <c r="AS56" s="171"/>
      <c r="AT56" s="171"/>
      <c r="AU56" s="171"/>
      <c r="AV56" s="171"/>
      <c r="AW56" s="171"/>
    </row>
    <row r="57" spans="1:49" ht="11.25" customHeight="1" x14ac:dyDescent="0.2">
      <c r="A57" s="165"/>
      <c r="B57" s="165"/>
      <c r="C57" s="165"/>
      <c r="D57" s="165"/>
      <c r="E57" s="165"/>
      <c r="F57" s="165"/>
      <c r="G57" s="165"/>
      <c r="H57" s="165"/>
      <c r="I57" s="165"/>
      <c r="J57" s="165"/>
      <c r="K57" s="165"/>
      <c r="L57" s="165"/>
      <c r="M57" s="165"/>
      <c r="N57" s="165"/>
      <c r="O57" s="165"/>
      <c r="P57" s="165"/>
      <c r="Q57" s="165"/>
      <c r="R57" s="165"/>
      <c r="U57" s="149" t="s">
        <v>15</v>
      </c>
      <c r="V57" s="149"/>
      <c r="W57" s="149"/>
      <c r="Y57" s="163"/>
      <c r="Z57" s="163"/>
      <c r="AA57" s="163"/>
      <c r="AB57" s="163"/>
      <c r="AC57" s="163"/>
      <c r="AD57" s="163"/>
      <c r="AE57" s="163"/>
      <c r="AF57" s="163"/>
      <c r="AG57" s="163"/>
      <c r="AK57" s="6" t="s">
        <v>18</v>
      </c>
      <c r="AL57" s="6"/>
      <c r="AM57" s="6"/>
      <c r="AN57" s="6"/>
      <c r="AO57" s="6"/>
      <c r="AP57" s="6"/>
      <c r="AQ57" s="6"/>
      <c r="AR57" s="28">
        <f>IF(AS57&lt;&gt;"",1,0)</f>
        <v>0</v>
      </c>
      <c r="AS57" s="171"/>
      <c r="AT57" s="171"/>
      <c r="AU57" s="171"/>
      <c r="AV57" s="171"/>
      <c r="AW57" s="171"/>
    </row>
    <row r="58" spans="1:49" ht="11.25" customHeight="1" x14ac:dyDescent="0.2">
      <c r="A58" s="165"/>
      <c r="B58" s="165"/>
      <c r="C58" s="165"/>
      <c r="D58" s="165"/>
      <c r="E58" s="165"/>
      <c r="F58" s="165"/>
      <c r="G58" s="165"/>
      <c r="H58" s="165"/>
      <c r="I58" s="165"/>
      <c r="J58" s="165"/>
      <c r="K58" s="165"/>
      <c r="L58" s="165"/>
      <c r="M58" s="165"/>
      <c r="N58" s="165"/>
      <c r="O58" s="165"/>
      <c r="P58" s="165"/>
      <c r="Q58" s="165"/>
      <c r="R58" s="165"/>
      <c r="U58" s="149" t="s">
        <v>15</v>
      </c>
      <c r="V58" s="149"/>
      <c r="W58" s="149"/>
      <c r="Y58" s="163"/>
      <c r="Z58" s="163"/>
      <c r="AA58" s="163"/>
      <c r="AB58" s="163"/>
      <c r="AC58" s="163"/>
      <c r="AD58" s="163"/>
      <c r="AE58" s="163"/>
      <c r="AF58" s="163"/>
      <c r="AG58" s="163"/>
      <c r="AK58" s="6" t="s">
        <v>18</v>
      </c>
      <c r="AL58" s="6"/>
      <c r="AM58" s="6"/>
      <c r="AN58" s="6"/>
      <c r="AO58" s="6"/>
      <c r="AP58" s="6"/>
      <c r="AQ58" s="6"/>
      <c r="AR58" s="28">
        <f>IF(AS58&lt;&gt;"",1,0)</f>
        <v>0</v>
      </c>
      <c r="AS58" s="171"/>
      <c r="AT58" s="171"/>
      <c r="AU58" s="171"/>
      <c r="AV58" s="171"/>
      <c r="AW58" s="171"/>
    </row>
    <row r="59" spans="1:49" ht="11.25" customHeight="1" x14ac:dyDescent="0.2">
      <c r="AR59" s="28">
        <f>SUM(AR55:AR58)</f>
        <v>0</v>
      </c>
    </row>
    <row r="61" spans="1:49" ht="11.25" customHeight="1" x14ac:dyDescent="0.2">
      <c r="A61" s="179" t="s">
        <v>306</v>
      </c>
      <c r="B61" s="179"/>
      <c r="C61" s="179"/>
      <c r="D61" s="179"/>
      <c r="E61" s="179"/>
      <c r="F61" s="179"/>
      <c r="G61" s="179"/>
      <c r="H61" s="179"/>
      <c r="I61" s="179"/>
      <c r="J61" s="179"/>
      <c r="K61" s="179"/>
      <c r="L61" s="179"/>
      <c r="M61" s="179"/>
      <c r="N61" s="179"/>
      <c r="O61" s="179"/>
      <c r="P61" s="179"/>
      <c r="Q61" s="179"/>
      <c r="R61" s="179"/>
      <c r="U61" s="149" t="s">
        <v>16</v>
      </c>
      <c r="V61" s="149"/>
      <c r="W61" s="149"/>
      <c r="Y61" s="158"/>
      <c r="Z61" s="158"/>
      <c r="AA61" s="158"/>
      <c r="AB61" s="158"/>
      <c r="AC61" s="158"/>
      <c r="AD61" s="158"/>
      <c r="AE61" s="158"/>
      <c r="AF61" s="158"/>
      <c r="AG61" s="158"/>
      <c r="AJ61" s="145" t="s">
        <v>15</v>
      </c>
      <c r="AK61" s="145"/>
      <c r="AL61" s="145"/>
      <c r="AN61" s="28">
        <f>IF(AO61&lt;&gt;"",1,0)</f>
        <v>0</v>
      </c>
      <c r="AO61" s="158"/>
      <c r="AP61" s="158"/>
      <c r="AQ61" s="158"/>
      <c r="AR61" s="158"/>
      <c r="AS61" s="158"/>
      <c r="AT61" s="158"/>
      <c r="AU61" s="158"/>
      <c r="AV61" s="158"/>
      <c r="AW61" s="158"/>
    </row>
    <row r="62" spans="1:49" ht="11.25" customHeight="1" x14ac:dyDescent="0.2">
      <c r="A62" s="179"/>
      <c r="B62" s="179"/>
      <c r="C62" s="179"/>
      <c r="D62" s="179"/>
      <c r="E62" s="179"/>
      <c r="F62" s="179"/>
      <c r="G62" s="179"/>
      <c r="H62" s="179"/>
      <c r="I62" s="179"/>
      <c r="J62" s="179"/>
      <c r="K62" s="179"/>
      <c r="L62" s="179"/>
      <c r="M62" s="179"/>
      <c r="N62" s="179"/>
      <c r="O62" s="179"/>
      <c r="P62" s="179"/>
      <c r="Q62" s="179"/>
      <c r="R62" s="179"/>
      <c r="U62" s="149" t="s">
        <v>17</v>
      </c>
      <c r="V62" s="149"/>
      <c r="W62" s="149"/>
      <c r="Y62" s="158"/>
      <c r="Z62" s="159"/>
      <c r="AA62" s="159"/>
      <c r="AB62" s="159"/>
      <c r="AC62" s="159"/>
      <c r="AD62" s="159"/>
      <c r="AE62" s="159"/>
      <c r="AF62" s="159"/>
      <c r="AG62" s="159"/>
      <c r="AH62" s="159"/>
      <c r="AI62" s="159"/>
      <c r="AJ62" s="159"/>
      <c r="AK62" s="159"/>
      <c r="AL62" s="159"/>
      <c r="AM62" s="159"/>
      <c r="AN62" s="159"/>
      <c r="AO62" s="159"/>
      <c r="AP62" s="159"/>
      <c r="AQ62" s="159"/>
      <c r="AR62" s="159"/>
      <c r="AS62" s="159"/>
      <c r="AT62" s="159"/>
      <c r="AU62" s="159"/>
      <c r="AV62" s="159"/>
      <c r="AW62" s="159"/>
    </row>
    <row r="63" spans="1:49" ht="11.25" customHeight="1" x14ac:dyDescent="0.2">
      <c r="A63" s="179"/>
      <c r="B63" s="179"/>
      <c r="C63" s="179"/>
      <c r="D63" s="179"/>
      <c r="E63" s="179"/>
      <c r="F63" s="179"/>
      <c r="G63" s="179"/>
      <c r="H63" s="179"/>
      <c r="I63" s="179"/>
      <c r="J63" s="179"/>
      <c r="K63" s="179"/>
      <c r="L63" s="179"/>
      <c r="M63" s="179"/>
      <c r="N63" s="179"/>
      <c r="O63" s="179"/>
      <c r="P63" s="179"/>
      <c r="Q63" s="179"/>
      <c r="R63" s="179"/>
      <c r="U63" s="6"/>
      <c r="Y63" s="163"/>
      <c r="Z63" s="164"/>
      <c r="AA63" s="164"/>
      <c r="AB63" s="164"/>
      <c r="AC63" s="164"/>
      <c r="AD63" s="164"/>
      <c r="AE63" s="164"/>
      <c r="AF63" s="164"/>
      <c r="AG63" s="164"/>
      <c r="AH63" s="164"/>
      <c r="AI63" s="164"/>
      <c r="AJ63" s="164"/>
      <c r="AK63" s="164"/>
      <c r="AL63" s="164"/>
      <c r="AM63" s="164"/>
      <c r="AN63" s="164"/>
      <c r="AO63" s="164"/>
      <c r="AP63" s="164"/>
      <c r="AQ63" s="164"/>
      <c r="AR63" s="164"/>
      <c r="AS63" s="164"/>
      <c r="AT63" s="164"/>
      <c r="AU63" s="164"/>
      <c r="AV63" s="164"/>
      <c r="AW63" s="164"/>
    </row>
    <row r="64" spans="1:49" ht="11.25" customHeight="1" x14ac:dyDescent="0.2">
      <c r="A64" s="179"/>
      <c r="B64" s="179"/>
      <c r="C64" s="179"/>
      <c r="D64" s="179"/>
      <c r="E64" s="179"/>
      <c r="F64" s="179"/>
      <c r="G64" s="179"/>
      <c r="H64" s="179"/>
      <c r="I64" s="179"/>
      <c r="J64" s="179"/>
      <c r="K64" s="179"/>
      <c r="L64" s="179"/>
      <c r="M64" s="179"/>
      <c r="N64" s="179"/>
      <c r="O64" s="179"/>
      <c r="P64" s="179"/>
      <c r="Q64" s="179"/>
      <c r="R64" s="179"/>
      <c r="U64" s="6"/>
    </row>
    <row r="65" spans="1:49" ht="11.25" customHeight="1" x14ac:dyDescent="0.2">
      <c r="A65" s="179"/>
      <c r="B65" s="179"/>
      <c r="C65" s="179"/>
      <c r="D65" s="179"/>
      <c r="E65" s="179"/>
      <c r="F65" s="179"/>
      <c r="G65" s="179"/>
      <c r="H65" s="179"/>
      <c r="I65" s="179"/>
      <c r="J65" s="179"/>
      <c r="K65" s="179"/>
      <c r="L65" s="179"/>
      <c r="M65" s="179"/>
      <c r="N65" s="179"/>
      <c r="O65" s="179"/>
      <c r="P65" s="179"/>
      <c r="Q65" s="179"/>
      <c r="R65" s="179"/>
      <c r="U65" s="149" t="s">
        <v>16</v>
      </c>
      <c r="V65" s="149"/>
      <c r="W65" s="149"/>
      <c r="Y65" s="158"/>
      <c r="Z65" s="158"/>
      <c r="AA65" s="158"/>
      <c r="AB65" s="158"/>
      <c r="AC65" s="158"/>
      <c r="AD65" s="158"/>
      <c r="AE65" s="158"/>
      <c r="AF65" s="158"/>
      <c r="AG65" s="158"/>
      <c r="AJ65" s="145" t="s">
        <v>15</v>
      </c>
      <c r="AK65" s="145"/>
      <c r="AL65" s="145"/>
      <c r="AN65" s="28">
        <f>IF(AO65&lt;&gt;"",1,0)</f>
        <v>0</v>
      </c>
      <c r="AO65" s="158"/>
      <c r="AP65" s="158"/>
      <c r="AQ65" s="158"/>
      <c r="AR65" s="158"/>
      <c r="AS65" s="158"/>
      <c r="AT65" s="158"/>
      <c r="AU65" s="158"/>
      <c r="AV65" s="158"/>
      <c r="AW65" s="158"/>
    </row>
    <row r="66" spans="1:49" ht="11.25" customHeight="1" x14ac:dyDescent="0.2">
      <c r="A66" s="145"/>
      <c r="B66" s="145"/>
      <c r="C66" s="145"/>
      <c r="D66" s="145"/>
      <c r="E66" s="191"/>
      <c r="F66" s="191"/>
      <c r="G66" s="191"/>
      <c r="H66" s="145"/>
      <c r="I66" s="145"/>
      <c r="J66" s="145"/>
      <c r="K66" s="145"/>
      <c r="L66" s="145"/>
      <c r="M66" s="145"/>
      <c r="N66" s="145"/>
      <c r="O66" s="145"/>
      <c r="U66" s="149" t="s">
        <v>17</v>
      </c>
      <c r="V66" s="149"/>
      <c r="W66" s="149"/>
      <c r="Y66" s="159"/>
      <c r="Z66" s="159"/>
      <c r="AA66" s="159"/>
      <c r="AB66" s="159"/>
      <c r="AC66" s="159"/>
      <c r="AD66" s="159"/>
      <c r="AE66" s="159"/>
      <c r="AF66" s="159"/>
      <c r="AG66" s="159"/>
      <c r="AH66" s="159"/>
      <c r="AI66" s="159"/>
      <c r="AJ66" s="159"/>
      <c r="AK66" s="159"/>
      <c r="AL66" s="159"/>
      <c r="AM66" s="159"/>
      <c r="AN66" s="159"/>
      <c r="AO66" s="159"/>
      <c r="AP66" s="159"/>
      <c r="AQ66" s="159"/>
      <c r="AR66" s="159"/>
      <c r="AS66" s="159"/>
      <c r="AT66" s="159"/>
      <c r="AU66" s="159"/>
      <c r="AV66" s="159"/>
      <c r="AW66" s="159"/>
    </row>
    <row r="67" spans="1:49" ht="11.25" customHeight="1" x14ac:dyDescent="0.2">
      <c r="U67" s="6"/>
      <c r="Y67" s="164"/>
      <c r="Z67" s="164"/>
      <c r="AA67" s="164"/>
      <c r="AB67" s="164"/>
      <c r="AC67" s="164"/>
      <c r="AD67" s="164"/>
      <c r="AE67" s="164"/>
      <c r="AF67" s="164"/>
      <c r="AG67" s="164"/>
      <c r="AH67" s="164"/>
      <c r="AI67" s="164"/>
      <c r="AJ67" s="164"/>
      <c r="AK67" s="164"/>
      <c r="AL67" s="164"/>
      <c r="AM67" s="164"/>
      <c r="AN67" s="164"/>
      <c r="AO67" s="164"/>
      <c r="AP67" s="164"/>
      <c r="AQ67" s="164"/>
      <c r="AR67" s="164"/>
      <c r="AS67" s="164"/>
      <c r="AT67" s="164"/>
      <c r="AU67" s="164"/>
      <c r="AV67" s="164"/>
      <c r="AW67" s="164"/>
    </row>
    <row r="69" spans="1:49" ht="11.25" customHeight="1" x14ac:dyDescent="0.2">
      <c r="A69" s="184" t="s">
        <v>307</v>
      </c>
      <c r="B69" s="185"/>
      <c r="C69" s="185"/>
      <c r="D69" s="185"/>
      <c r="E69" s="185"/>
      <c r="F69" s="185"/>
      <c r="G69" s="185"/>
      <c r="H69" s="185"/>
      <c r="I69" s="185"/>
      <c r="J69" s="185"/>
      <c r="K69" s="185"/>
      <c r="L69" s="185"/>
      <c r="M69" s="185"/>
      <c r="N69" s="185"/>
      <c r="O69" s="185"/>
      <c r="P69" s="185"/>
      <c r="Q69" s="185"/>
      <c r="R69" s="185"/>
    </row>
    <row r="70" spans="1:49" ht="11.25" customHeight="1" x14ac:dyDescent="0.2">
      <c r="A70" s="185"/>
      <c r="B70" s="185"/>
      <c r="C70" s="185"/>
      <c r="D70" s="185"/>
      <c r="E70" s="185"/>
      <c r="F70" s="185"/>
      <c r="G70" s="185"/>
      <c r="H70" s="185"/>
      <c r="I70" s="185"/>
      <c r="J70" s="185"/>
      <c r="K70" s="185"/>
      <c r="L70" s="185"/>
      <c r="M70" s="185"/>
      <c r="N70" s="185"/>
      <c r="O70" s="185"/>
      <c r="P70" s="185"/>
      <c r="Q70" s="185"/>
      <c r="R70" s="185"/>
      <c r="U70" s="34"/>
      <c r="W70" s="14" t="s">
        <v>22</v>
      </c>
      <c r="AE70" s="34"/>
      <c r="AG70" s="14" t="s">
        <v>23</v>
      </c>
    </row>
    <row r="72" spans="1:49" ht="11.25" customHeight="1" x14ac:dyDescent="0.2">
      <c r="U72" s="14" t="s">
        <v>181</v>
      </c>
      <c r="Y72" s="186"/>
      <c r="Z72" s="171"/>
      <c r="AA72" s="171"/>
      <c r="AB72" s="171"/>
      <c r="AC72" s="187"/>
      <c r="AF72" s="14" t="s">
        <v>24</v>
      </c>
      <c r="AI72" s="186"/>
      <c r="AJ72" s="171"/>
      <c r="AK72" s="171"/>
      <c r="AL72" s="171"/>
      <c r="AM72" s="187"/>
      <c r="AP72" s="14" t="s">
        <v>25</v>
      </c>
      <c r="AT72" s="188"/>
      <c r="AU72" s="189"/>
      <c r="AV72" s="189"/>
      <c r="AW72" s="190"/>
    </row>
    <row r="76" spans="1:49" hidden="1" x14ac:dyDescent="0.2">
      <c r="C76" s="14" t="s">
        <v>222</v>
      </c>
      <c r="R76" s="14" t="s">
        <v>223</v>
      </c>
    </row>
    <row r="77" spans="1:49" hidden="1" x14ac:dyDescent="0.2">
      <c r="C77" s="14" t="str">
        <f>IF(AND(AE39="",U41="",AE41="",AO41=""),"x","")</f>
        <v>x</v>
      </c>
      <c r="D77" s="14" t="str">
        <f>IF(AND(U39="",U41="",AE41="",AO41=""),"x","")</f>
        <v>x</v>
      </c>
      <c r="R77" s="14" t="str">
        <f>IF(AE70="","x","")</f>
        <v>x</v>
      </c>
      <c r="S77" s="14" t="str">
        <f>IF(U70="","x","")</f>
        <v>x</v>
      </c>
    </row>
    <row r="78" spans="1:49" hidden="1" x14ac:dyDescent="0.2">
      <c r="C78" s="14" t="str">
        <f>IF(AND(AE39="",U39="",AE41="",AO41=""),"x","")</f>
        <v>x</v>
      </c>
      <c r="D78" s="14" t="str">
        <f>IF(AND(AE39="",U41="",U39="",AO41=""),"x","")</f>
        <v>x</v>
      </c>
      <c r="E78" s="14" t="str">
        <f>IF(AND(AE39="",U41="",AE41="",U39=""),"x","")</f>
        <v>x</v>
      </c>
    </row>
    <row r="79" spans="1:49" hidden="1" x14ac:dyDescent="0.2">
      <c r="J79" s="33" t="s">
        <v>257</v>
      </c>
      <c r="AG79" s="33" t="s">
        <v>288</v>
      </c>
    </row>
    <row r="80" spans="1:49" ht="11.25" hidden="1" customHeight="1" x14ac:dyDescent="0.2">
      <c r="B80" s="145" t="s">
        <v>213</v>
      </c>
      <c r="C80" s="145"/>
      <c r="D80" s="145"/>
      <c r="E80" s="145"/>
      <c r="F80" s="145"/>
      <c r="G80" s="145"/>
      <c r="H80" s="145"/>
      <c r="J80" s="172">
        <v>2018</v>
      </c>
      <c r="K80" s="173"/>
      <c r="L80" s="174"/>
      <c r="M80" s="172">
        <v>2019</v>
      </c>
      <c r="N80" s="173"/>
      <c r="O80" s="174"/>
      <c r="P80" s="172">
        <v>2020</v>
      </c>
      <c r="Q80" s="173"/>
      <c r="R80" s="174"/>
      <c r="S80" s="180">
        <v>2021</v>
      </c>
      <c r="T80" s="181"/>
      <c r="U80" s="182"/>
      <c r="V80" s="183">
        <v>2022</v>
      </c>
      <c r="W80" s="183"/>
      <c r="X80" s="183"/>
      <c r="Y80" s="183">
        <v>2023</v>
      </c>
      <c r="Z80" s="183"/>
      <c r="AA80" s="183"/>
      <c r="AB80" s="145" t="s">
        <v>212</v>
      </c>
      <c r="AC80" s="145"/>
      <c r="AD80" s="145"/>
    </row>
    <row r="81" spans="2:30" ht="11.25" hidden="1" customHeight="1" x14ac:dyDescent="0.2">
      <c r="B81" s="175" t="s">
        <v>237</v>
      </c>
      <c r="C81" s="175"/>
      <c r="D81" s="175"/>
      <c r="E81" s="175"/>
      <c r="F81" s="175"/>
      <c r="G81" s="175"/>
      <c r="H81" s="175"/>
      <c r="J81" s="176">
        <v>43101</v>
      </c>
      <c r="K81" s="177"/>
      <c r="L81" s="178"/>
      <c r="M81" s="176">
        <v>43466</v>
      </c>
      <c r="N81" s="177"/>
      <c r="O81" s="178"/>
      <c r="P81" s="168">
        <v>43831</v>
      </c>
      <c r="Q81" s="169"/>
      <c r="R81" s="170"/>
      <c r="S81" s="167">
        <v>44197</v>
      </c>
      <c r="T81" s="167"/>
      <c r="U81" s="167"/>
      <c r="V81" s="167">
        <v>44562</v>
      </c>
      <c r="W81" s="167"/>
      <c r="X81" s="167"/>
      <c r="Y81" s="167">
        <v>44927</v>
      </c>
      <c r="Z81" s="167"/>
      <c r="AA81" s="167"/>
      <c r="AB81" s="166" t="str">
        <f>IF($AE$5=$J$80,J81,IF($AE$5=$M$80,M81,IF($AE$5=$P$80,P81,IF($AE$5=$S$80,S81,IF($AE$5=$V$80,V81,IF($AE$5=$Y$80,Y81,""))))))</f>
        <v/>
      </c>
      <c r="AC81" s="166"/>
      <c r="AD81" s="166"/>
    </row>
    <row r="82" spans="2:30" ht="11.25" hidden="1" customHeight="1" x14ac:dyDescent="0.2">
      <c r="B82" s="27"/>
      <c r="C82" s="27"/>
      <c r="D82" s="27"/>
      <c r="E82" s="27"/>
      <c r="F82" s="27"/>
      <c r="G82" s="27"/>
      <c r="H82" s="27"/>
      <c r="J82" s="176">
        <v>43465</v>
      </c>
      <c r="K82" s="177"/>
      <c r="L82" s="178"/>
      <c r="M82" s="176">
        <v>43830</v>
      </c>
      <c r="N82" s="177"/>
      <c r="O82" s="178"/>
      <c r="P82" s="168">
        <v>44196</v>
      </c>
      <c r="Q82" s="169"/>
      <c r="R82" s="170"/>
      <c r="S82" s="167">
        <v>44561</v>
      </c>
      <c r="T82" s="167"/>
      <c r="U82" s="167"/>
      <c r="V82" s="167">
        <v>44926</v>
      </c>
      <c r="W82" s="167"/>
      <c r="X82" s="167"/>
      <c r="Y82" s="167">
        <v>45291</v>
      </c>
      <c r="Z82" s="167"/>
      <c r="AA82" s="167"/>
      <c r="AB82" s="166" t="str">
        <f>IF($AE$5=$J$80,J82,IF($AE$5=$M$80,M82,IF($AE$5=$P$80,P82,IF($AE$5=$S$80,S82,IF($AE$5=$V$80,V82,IF($AE$5=$Y$80,Y82,""))))))</f>
        <v/>
      </c>
      <c r="AC82" s="166"/>
      <c r="AD82" s="166"/>
    </row>
    <row r="83" spans="2:30" hidden="1" x14ac:dyDescent="0.2">
      <c r="B83" s="27"/>
      <c r="C83" s="27"/>
      <c r="D83" s="27"/>
      <c r="E83" s="27"/>
      <c r="F83" s="27"/>
      <c r="G83" s="27"/>
      <c r="H83" s="27"/>
      <c r="J83" s="29"/>
      <c r="K83" s="29"/>
      <c r="L83" s="29"/>
      <c r="M83" s="29"/>
      <c r="N83" s="29"/>
      <c r="O83" s="29"/>
      <c r="P83" s="29"/>
      <c r="Q83" s="29"/>
      <c r="R83" s="29"/>
      <c r="S83" s="29"/>
      <c r="T83" s="29"/>
      <c r="U83" s="29"/>
      <c r="V83" s="29"/>
      <c r="W83" s="29"/>
      <c r="X83" s="29"/>
      <c r="Y83" s="29"/>
      <c r="Z83" s="29"/>
      <c r="AA83" s="29"/>
      <c r="AB83" s="29"/>
      <c r="AC83" s="29"/>
      <c r="AD83" s="29"/>
    </row>
    <row r="84" spans="2:30" ht="11.25" hidden="1" customHeight="1" x14ac:dyDescent="0.2">
      <c r="B84" s="27" t="s">
        <v>241</v>
      </c>
      <c r="C84" s="27"/>
      <c r="D84" s="27"/>
      <c r="E84" s="27"/>
      <c r="F84" s="27"/>
      <c r="G84" s="27"/>
      <c r="H84" s="27"/>
      <c r="J84" s="145">
        <f>J80</f>
        <v>2018</v>
      </c>
      <c r="K84" s="145"/>
      <c r="L84" s="145"/>
      <c r="M84" s="145">
        <f>M80</f>
        <v>2019</v>
      </c>
      <c r="N84" s="145"/>
      <c r="O84" s="145"/>
      <c r="P84" s="145">
        <f>P80</f>
        <v>2020</v>
      </c>
      <c r="Q84" s="145"/>
      <c r="R84" s="145"/>
      <c r="S84" s="145">
        <f>S80</f>
        <v>2021</v>
      </c>
      <c r="T84" s="145"/>
      <c r="U84" s="145"/>
      <c r="V84" s="145">
        <f>V80</f>
        <v>2022</v>
      </c>
      <c r="W84" s="145"/>
      <c r="X84" s="145"/>
      <c r="Y84" s="145">
        <f>Y80</f>
        <v>2023</v>
      </c>
      <c r="Z84" s="145"/>
      <c r="AA84" s="145"/>
      <c r="AB84" s="145" t="s">
        <v>212</v>
      </c>
      <c r="AC84" s="145"/>
      <c r="AD84" s="145"/>
    </row>
    <row r="85" spans="2:30" ht="11.25" hidden="1" customHeight="1" x14ac:dyDescent="0.2">
      <c r="B85" s="27" t="s">
        <v>242</v>
      </c>
      <c r="C85" s="27"/>
      <c r="D85" s="27"/>
      <c r="E85" s="27"/>
      <c r="F85" s="27"/>
      <c r="G85" s="27"/>
      <c r="H85" s="27"/>
      <c r="J85" s="166" t="str">
        <f>IF($U$70&lt;&gt;"",J81,"")</f>
        <v/>
      </c>
      <c r="K85" s="166"/>
      <c r="L85" s="166"/>
      <c r="M85" s="166" t="str">
        <f>IF($U$70&lt;&gt;"",M81,"")</f>
        <v/>
      </c>
      <c r="N85" s="166"/>
      <c r="O85" s="166"/>
      <c r="P85" s="166" t="str">
        <f>IF($U$70&lt;&gt;"",P81,"")</f>
        <v/>
      </c>
      <c r="Q85" s="166"/>
      <c r="R85" s="166"/>
      <c r="S85" s="166" t="str">
        <f>IF($U$70&lt;&gt;"",S81,"")</f>
        <v/>
      </c>
      <c r="T85" s="166"/>
      <c r="U85" s="166"/>
      <c r="V85" s="166" t="str">
        <f>IF($U$70&lt;&gt;"",V81,"")</f>
        <v/>
      </c>
      <c r="W85" s="166"/>
      <c r="X85" s="166"/>
      <c r="Y85" s="166" t="str">
        <f>IF($U$70&lt;&gt;"",Y81,"")</f>
        <v/>
      </c>
      <c r="Z85" s="166"/>
      <c r="AA85" s="166"/>
      <c r="AB85" s="166" t="str">
        <f>IF($AE$5=$J$80,J85,IF($AE$5=$M$80,M85,IF($AE$5=$P$80,P85,IF($AE$5=$S$80,S85,IF($AE$5=$V$80,V85,IF($AE$5=$Y$80,Y85,""))))))</f>
        <v/>
      </c>
      <c r="AC85" s="166"/>
      <c r="AD85" s="166"/>
    </row>
    <row r="86" spans="2:30" ht="11.25" hidden="1" customHeight="1" x14ac:dyDescent="0.2">
      <c r="J86" s="166" t="str">
        <f>IF($U$70&lt;&gt;"",J82,"")</f>
        <v/>
      </c>
      <c r="K86" s="166"/>
      <c r="L86" s="166"/>
      <c r="M86" s="166" t="str">
        <f>IF($U$70&lt;&gt;"",M82,"")</f>
        <v/>
      </c>
      <c r="N86" s="166"/>
      <c r="O86" s="166"/>
      <c r="P86" s="166" t="str">
        <f>IF($U$70&lt;&gt;"",P82,"")</f>
        <v/>
      </c>
      <c r="Q86" s="166"/>
      <c r="R86" s="166"/>
      <c r="S86" s="166" t="str">
        <f>IF($U$70&lt;&gt;"",S82,"")</f>
        <v/>
      </c>
      <c r="T86" s="166"/>
      <c r="U86" s="166"/>
      <c r="V86" s="166" t="str">
        <f>IF($U$70&lt;&gt;"",V82,"")</f>
        <v/>
      </c>
      <c r="W86" s="166"/>
      <c r="X86" s="166"/>
      <c r="Y86" s="166" t="str">
        <f>IF($U$70&lt;&gt;"",Y82,"")</f>
        <v/>
      </c>
      <c r="Z86" s="166"/>
      <c r="AA86" s="166"/>
      <c r="AB86" s="166" t="str">
        <f>IF($AE$5=$J$80,J86,IF($AE$5=$M$80,M86,IF($AE$5=$P$80,P86,IF($AE$5=$S$80,S86,IF($AE$5=$V$80,V86,IF($AE$5=$Y$80,Y86,""))))))</f>
        <v/>
      </c>
      <c r="AC86" s="166"/>
      <c r="AD86" s="166"/>
    </row>
    <row r="87" spans="2:30" hidden="1" x14ac:dyDescent="0.2"/>
    <row r="88" spans="2:30" ht="11.25" hidden="1" customHeight="1" x14ac:dyDescent="0.2">
      <c r="B88" s="145" t="s">
        <v>219</v>
      </c>
      <c r="C88" s="145"/>
      <c r="D88" s="145"/>
      <c r="E88" s="145"/>
      <c r="F88" s="145"/>
      <c r="G88" s="145"/>
      <c r="H88" s="145"/>
      <c r="I88" s="14">
        <f>AR55+AR56+AR57+AR58</f>
        <v>0</v>
      </c>
    </row>
    <row r="89" spans="2:30" ht="11.25" hidden="1" customHeight="1" x14ac:dyDescent="0.2">
      <c r="B89" s="145" t="s">
        <v>220</v>
      </c>
      <c r="C89" s="145"/>
      <c r="D89" s="145"/>
      <c r="E89" s="145"/>
      <c r="F89" s="145"/>
      <c r="G89" s="145"/>
      <c r="H89" s="145"/>
      <c r="I89" s="14">
        <f>AN61+AN65</f>
        <v>0</v>
      </c>
    </row>
    <row r="90" spans="2:30" ht="11.25" hidden="1" customHeight="1" x14ac:dyDescent="0.2">
      <c r="B90" s="145" t="s">
        <v>229</v>
      </c>
      <c r="C90" s="145"/>
      <c r="D90" s="145"/>
      <c r="E90" s="145"/>
      <c r="F90" s="145"/>
      <c r="I90" s="14">
        <f>SUM(I88:I89)</f>
        <v>0</v>
      </c>
    </row>
    <row r="91" spans="2:30" hidden="1" x14ac:dyDescent="0.2">
      <c r="B91" s="145" t="s">
        <v>221</v>
      </c>
      <c r="C91" s="145"/>
      <c r="D91" s="145"/>
      <c r="F91" s="145" t="str">
        <f>IF(OR(AND(U39="x",AR59=0),AND(U41="x",AR59=0),AND(AQ39="x",AR59=0),AND(AQ41="x",U40=0)),"seul","")</f>
        <v/>
      </c>
      <c r="G91" s="145"/>
      <c r="H91" s="145"/>
      <c r="I91" s="145" t="str">
        <f>IF(OR(U39="x",AND(U40="x",AR59&lt;&gt;0),AND(U41="x",AR59&lt;&gt;0),AND(AQ40="x",AR59&lt;&gt;0),AND(AQ41="x",AR59&lt;&gt;0)),"marié","")</f>
        <v/>
      </c>
      <c r="J91" s="145"/>
      <c r="K91" s="145"/>
    </row>
  </sheetData>
  <sheetProtection algorithmName="SHA-512" hashValue="Oowu5woY+WolOApnFl8L3yJqcKFOE7JcBDVLojl/L8SW4NDdSrzFpdA/9oPz2tIiqiQJh0z0VAaHZE4GbW3MJw==" saltValue="L828jtBUCO/33ALk3OjwLQ==" spinCount="100000" sheet="1" selectLockedCells="1"/>
  <mergeCells count="132">
    <mergeCell ref="S80:U80"/>
    <mergeCell ref="B80:H80"/>
    <mergeCell ref="Y80:AA80"/>
    <mergeCell ref="V80:X80"/>
    <mergeCell ref="P80:R80"/>
    <mergeCell ref="AB80:AD80"/>
    <mergeCell ref="U66:W66"/>
    <mergeCell ref="A69:R70"/>
    <mergeCell ref="Y72:AC72"/>
    <mergeCell ref="Y66:AW66"/>
    <mergeCell ref="AI72:AM72"/>
    <mergeCell ref="AT72:AW72"/>
    <mergeCell ref="E66:G66"/>
    <mergeCell ref="A66:D66"/>
    <mergeCell ref="B81:H81"/>
    <mergeCell ref="AB84:AD84"/>
    <mergeCell ref="J85:L85"/>
    <mergeCell ref="M85:O85"/>
    <mergeCell ref="P85:R85"/>
    <mergeCell ref="S85:U85"/>
    <mergeCell ref="V85:X85"/>
    <mergeCell ref="Y85:AA85"/>
    <mergeCell ref="AB85:AD85"/>
    <mergeCell ref="M82:O82"/>
    <mergeCell ref="J81:L81"/>
    <mergeCell ref="V84:X84"/>
    <mergeCell ref="Y84:AA84"/>
    <mergeCell ref="J82:L82"/>
    <mergeCell ref="AB81:AD81"/>
    <mergeCell ref="AB82:AD82"/>
    <mergeCell ref="Y81:AA81"/>
    <mergeCell ref="V82:X82"/>
    <mergeCell ref="M81:O81"/>
    <mergeCell ref="I91:K91"/>
    <mergeCell ref="J86:L86"/>
    <mergeCell ref="M86:O86"/>
    <mergeCell ref="P86:R86"/>
    <mergeCell ref="S86:U86"/>
    <mergeCell ref="B88:H88"/>
    <mergeCell ref="B89:H89"/>
    <mergeCell ref="B91:D91"/>
    <mergeCell ref="F91:H91"/>
    <mergeCell ref="B90:F90"/>
    <mergeCell ref="V86:X86"/>
    <mergeCell ref="Y86:AA86"/>
    <mergeCell ref="AB86:AD86"/>
    <mergeCell ref="J84:L84"/>
    <mergeCell ref="M84:O84"/>
    <mergeCell ref="P84:R84"/>
    <mergeCell ref="S84:U84"/>
    <mergeCell ref="U56:W56"/>
    <mergeCell ref="U57:W57"/>
    <mergeCell ref="U58:W58"/>
    <mergeCell ref="H66:O66"/>
    <mergeCell ref="U61:W61"/>
    <mergeCell ref="Y82:AA82"/>
    <mergeCell ref="S81:U81"/>
    <mergeCell ref="P82:R82"/>
    <mergeCell ref="S82:U82"/>
    <mergeCell ref="Y67:AW67"/>
    <mergeCell ref="AS58:AW58"/>
    <mergeCell ref="Y61:AG61"/>
    <mergeCell ref="P81:R81"/>
    <mergeCell ref="V81:X81"/>
    <mergeCell ref="J80:L80"/>
    <mergeCell ref="M80:O80"/>
    <mergeCell ref="Y58:AG58"/>
    <mergeCell ref="Y65:AG65"/>
    <mergeCell ref="AO65:AW65"/>
    <mergeCell ref="AJ65:AL65"/>
    <mergeCell ref="Y63:AW63"/>
    <mergeCell ref="U47:AW47"/>
    <mergeCell ref="U49:AW49"/>
    <mergeCell ref="U51:AW51"/>
    <mergeCell ref="A55:R58"/>
    <mergeCell ref="U55:W55"/>
    <mergeCell ref="U62:W62"/>
    <mergeCell ref="AJ61:AL61"/>
    <mergeCell ref="Y62:AW62"/>
    <mergeCell ref="Y55:AG55"/>
    <mergeCell ref="Y56:AG56"/>
    <mergeCell ref="AS55:AW55"/>
    <mergeCell ref="AS56:AW56"/>
    <mergeCell ref="AS57:AW57"/>
    <mergeCell ref="AO61:AW61"/>
    <mergeCell ref="Y57:AG57"/>
    <mergeCell ref="A61:R65"/>
    <mergeCell ref="U65:W65"/>
    <mergeCell ref="A49:K49"/>
    <mergeCell ref="X43:AC43"/>
    <mergeCell ref="AH43:AM43"/>
    <mergeCell ref="AR43:AW43"/>
    <mergeCell ref="A47:D47"/>
    <mergeCell ref="U45:AW45"/>
    <mergeCell ref="A43:D43"/>
    <mergeCell ref="A51:G51"/>
    <mergeCell ref="A45:C45"/>
    <mergeCell ref="A36:AB36"/>
    <mergeCell ref="AC36:AE36"/>
    <mergeCell ref="W39:Z39"/>
    <mergeCell ref="W40:Y40"/>
    <mergeCell ref="W41:AG41"/>
    <mergeCell ref="Z40:AB40"/>
    <mergeCell ref="AH41:AJ41"/>
    <mergeCell ref="AK41:AO41"/>
    <mergeCell ref="AS39:AT39"/>
    <mergeCell ref="AS40:AU40"/>
    <mergeCell ref="AS41:AU41"/>
    <mergeCell ref="AC40:AG40"/>
    <mergeCell ref="A15:M15"/>
    <mergeCell ref="A12:M12"/>
    <mergeCell ref="A13:M13"/>
    <mergeCell ref="A14:M14"/>
    <mergeCell ref="A18:X20"/>
    <mergeCell ref="A16:M16"/>
    <mergeCell ref="AD16:AR16"/>
    <mergeCell ref="A23:X25"/>
    <mergeCell ref="A39:D39"/>
    <mergeCell ref="A26:F26"/>
    <mergeCell ref="A32:E32"/>
    <mergeCell ref="F32:M32"/>
    <mergeCell ref="F33:M33"/>
    <mergeCell ref="A33:E33"/>
    <mergeCell ref="T2:AC3"/>
    <mergeCell ref="T5:AD6"/>
    <mergeCell ref="AD19:AR19"/>
    <mergeCell ref="AD29:AK29"/>
    <mergeCell ref="AL29:AP29"/>
    <mergeCell ref="AD17:AR17"/>
    <mergeCell ref="AD18:AR18"/>
    <mergeCell ref="AE5:AG6"/>
    <mergeCell ref="AD15:AG15"/>
  </mergeCells>
  <phoneticPr fontId="4" type="noConversion"/>
  <dataValidations count="19">
    <dataValidation type="date" operator="lessThanOrEqual" allowBlank="1" showInputMessage="1" showErrorMessage="1" error="La date ne peut pas être ultérieure au 31 décembre de l'année d'assujettissement." prompt="Veuillez indiquer la date de votre mariage. Pour rappel, c'est la situation au 31 décembre de l'année d'assujettissement qui fait foi." sqref="AK41:AO41 AC40:AG40">
      <formula1>N83</formula1>
    </dataValidation>
    <dataValidation type="date" allowBlank="1" showInputMessage="1" showErrorMessage="1" error="Veuillez vous assurer que vous avez coché la case &quot;oui&quot;._x000a_Note: Seuls les jours accomplis durant l'année d'assujettissement sont pris en considération." prompt="Veuillez introduire une date au format jj.mm.aaaa" sqref="AI72:AM72">
      <formula1>AB85</formula1>
      <formula2>AB86</formula2>
    </dataValidation>
    <dataValidation type="date" allowBlank="1" showInputMessage="1" showErrorMessage="1" error="Veuillez vous assurer que vous avez coché la case &quot;oui&quot;._x000a_Note: Seuls les jours accomplis durant l'année d'assujettissement sont pris en considération." prompt="Veuillez introduire une date au format jj.mm.aaaa" sqref="Y72:AC72">
      <formula1>AB85</formula1>
      <formula2>AB86</formula2>
    </dataValidation>
    <dataValidation type="date" operator="lessThanOrEqual" allowBlank="1" showInputMessage="1" showErrorMessage="1" error="La date ne peut pas être ultérieure au 31 décembre de l'année d'assujettissement." prompt="Veuillez indiquer la date de naissance de votre enfant. Pour rappel, c'est la situation au 31 décembre de l'année d'assujettissement qui fait foi." sqref="AS58:AW58">
      <formula1>AB2</formula1>
    </dataValidation>
    <dataValidation type="date" operator="lessThanOrEqual" allowBlank="1" showInputMessage="1" showErrorMessage="1" error="La date ne peut pas être ultérieure au 31 décembre de l'année d'assujettissement." prompt="Veuillez indiquer la date de naissance de votre enfant. Pour rappel, c'est la situation au 31 décembre de l'année d'assujettissement qui fait foi." sqref="AS55:AW55">
      <formula1>AB82</formula1>
    </dataValidation>
    <dataValidation type="date" operator="lessThanOrEqual" allowBlank="1" showInputMessage="1" showErrorMessage="1" error="La date ne peut pas être ultérieure au 31 décembre de l'année d'assujettissement." prompt="Veuillez indiquer la date de naissance de votre enfant. Pour rappel, c'est la situation au 31 décembre de l'année d'assujettissement qui fait foi." sqref="AS56:AW56">
      <formula1>AB82</formula1>
    </dataValidation>
    <dataValidation type="date" operator="lessThanOrEqual" allowBlank="1" showInputMessage="1" showErrorMessage="1" error="La date ne peut pas être ultérieure au 31 décembre de l'année d'assujettissement." prompt="Veuillez indiquer la date de naissance de votre enfant. Pour rappel, c'est la situation au 31 décembre de l'année d'assujettissement qui fait foi." sqref="AS57:AW57">
      <formula1>AB82</formula1>
    </dataValidation>
    <dataValidation allowBlank="1" showInputMessage="1" showErrorMessage="1" prompt="Veuillez indiquer vos_x000a_Noms, prénom_x000a_Adresse_x000a_(complément d'adresse)_x000a_N° postal - ville" sqref="AD16:AR19"/>
    <dataValidation type="date" operator="greaterThanOrEqual" allowBlank="1" showInputMessage="1" showErrorMessage="1" error="La date ne peut pas être antérieure à la date du jour." prompt="Veuillez saisir la date à laquelle vous allez nous renvoyer la présente déclaration." sqref="AL29:AP29">
      <formula1>TODAY()</formula1>
    </dataValidation>
    <dataValidation type="textLength" operator="equal" allowBlank="1" showInputMessage="1" showErrorMessage="1" errorTitle="N° AVS (ancien)" error="L'ancien N° AVS comprend 11 chiffres sous le format suivant :_x000a_111.11.111.111" promptTitle="N° AVS (ancien)" prompt="Veuillez saisir le N° AVS sans les &quot;points&quot;._x000a__x000a_Le format du N° AVS est le suivant :_x000a_111.11.111.111" sqref="F32">
      <formula1>11</formula1>
    </dataValidation>
    <dataValidation type="textLength" operator="equal" allowBlank="1" showInputMessage="1" showErrorMessage="1" errorTitle="N° Assuré (nouveau N° AVS)" error="Le N° Assuré comprend 13 chiffres sous le format suivant :_x000a_756.XXXX.XXXX.XX" promptTitle="N° Assuré (nouveau N° AVS)" prompt="Veuillez saisir le N° Assuré sans les &quot;points&quot;._x000a__x000a_Le format du N° Assuré est le suivant :_x000a_756.XXXX.XXXX.XX" sqref="F33">
      <formula1>13</formula1>
    </dataValidation>
    <dataValidation type="decimal" operator="greaterThan" allowBlank="1" showInputMessage="1" showErrorMessage="1" error="Vous ne pouvez pas saisir autre chose qu'un chiffre supérieur à 0." prompt="Veuillez indiquer le nombre de jours accomplis tel qu'il figure dans votre livret de service." sqref="AT72:AW72">
      <formula1>0</formula1>
    </dataValidation>
    <dataValidation type="whole" showInputMessage="1" showErrorMessage="1" error="Le présent formulaire ne peut être rempli que pour les années 2024 à 2029 y comprises." prompt="Veuillez indiquer l'année d'assujettissement pour laquelle vous souhaitez remplir la présente déclaration." sqref="AE5:AG6">
      <formula1>2024</formula1>
      <formula2>2029</formula2>
    </dataValidation>
    <dataValidation type="list" allowBlank="1" showDropDown="1" showInputMessage="1" showErrorMessage="1" error="Veuillez ne saisir que la lettre &quot;x&quot; (majuscule ou minuscule)._x000a_Note: vous ne pouvez cocher &quot;non&quot; si vous avez déjà coché &quot;oui&quot;" prompt="Veuillez saisir un &quot;x&quot; afin de cocher la case" sqref="AE70">
      <formula1>$S$77</formula1>
    </dataValidation>
    <dataValidation type="list" allowBlank="1" showDropDown="1" showInputMessage="1" showErrorMessage="1" error="Veuillez ne saisir que la lettre &quot;x&quot; (majuscule ou minuscule)._x000a_Note: vous ne pouvez indiquer qu'un seul état civil (situation au 31 décembre de l'année d'assujettissement)" prompt="Veuillez saisir un &quot;x&quot; pour cocher la case._x000a_Attention, c'est la situation au 31 décembre de l'année d'assujettissement qui fait foi." sqref="AE39">
      <formula1>$D$77</formula1>
    </dataValidation>
    <dataValidation type="list" allowBlank="1" showDropDown="1" showInputMessage="1" showErrorMessage="1" error="Veuillez ne saisir que la lettre &quot;x&quot; (majuscule ou minuscule)._x000a_Note: vous ne pouvez indiquer qu'un seul état civil (situation au 31 décembre de l'année d'assujettissement)" prompt="Veuillez saisir un &quot;x&quot; afin de cocher la case" sqref="U41 AO39">
      <formula1>$C$78</formula1>
    </dataValidation>
    <dataValidation type="list" allowBlank="1" showDropDown="1" showInputMessage="1" showErrorMessage="1" error="Veuillez ne saisir que la lettre &quot;x&quot; (majuscule ou minuscule)._x000a_Note: vous ne pouvez indiquer qu'un seul état civil (situation au 31 décembre de l'année d'assujettissement)" prompt="Veuillez saisir un &quot;x&quot; afin de cocher la case" sqref="AO40">
      <formula1>$D$78</formula1>
    </dataValidation>
    <dataValidation type="list" allowBlank="1" showDropDown="1" showInputMessage="1" showErrorMessage="1" error="Veuillez ne saisir que la lettre &quot;x&quot; (majuscule ou minuscule)._x000a_Note: vous ne pouvez indiquer qu'un seul état civil (situation au 31 décembre de l'année d'assujettissement)" prompt="Veuillez saisir un &quot;x&quot; afin de cocher la case" sqref="U39:U40 AQ39:AQ41">
      <formula1>$C$77</formula1>
    </dataValidation>
    <dataValidation type="list" allowBlank="1" showDropDown="1" showInputMessage="1" showErrorMessage="1" error="Veuillez ne saisir que la lettre &quot;x&quot; (majuscule ou minuscule)._x000a_Note: vous ne pouvez cocher &quot;oui&quot; si vous avez déjà coché &quot;non&quot;" prompt="Veuillez saisir un &quot;x&quot; afin de cocher la case" sqref="U70">
      <formula1>$R$77</formula1>
    </dataValidation>
  </dataValidations>
  <hyperlinks>
    <hyperlink ref="A26" r:id="rId1"/>
  </hyperlinks>
  <printOptions verticalCentered="1"/>
  <pageMargins left="0.7" right="0.7" top="0.75" bottom="0.75" header="0.3" footer="0.3"/>
  <pageSetup paperSize="9" orientation="portrait" r:id="rId2"/>
  <headerFooter alignWithMargins="0"/>
  <drawing r:id="rId3"/>
  <legacyDrawing r:id="rId4"/>
  <mc:AlternateContent xmlns:mc="http://schemas.openxmlformats.org/markup-compatibility/2006">
    <mc:Choice Requires="x14">
      <controls>
        <mc:AlternateContent xmlns:mc="http://schemas.openxmlformats.org/markup-compatibility/2006">
          <mc:Choice Requires="x14">
            <control shapeId="5129" r:id="rId5" name="Button 9">
              <controlPr defaultSize="0" print="0" autoFill="0" autoPict="0" macro="[0]!Remise_à_zéro">
                <anchor moveWithCells="1">
                  <from>
                    <xdr:col>202</xdr:col>
                    <xdr:colOff>0</xdr:colOff>
                    <xdr:row>504</xdr:row>
                    <xdr:rowOff>47625</xdr:rowOff>
                  </from>
                  <to>
                    <xdr:col>207</xdr:col>
                    <xdr:colOff>104775</xdr:colOff>
                    <xdr:row>514</xdr:row>
                    <xdr:rowOff>47625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dimension ref="A1:AY103"/>
  <sheetViews>
    <sheetView showGridLines="0" showRowColHeaders="0" showZeros="0" zoomScale="120" workbookViewId="0">
      <selection activeCell="O8" sqref="O8:S8"/>
    </sheetView>
  </sheetViews>
  <sheetFormatPr baseColWidth="10" defaultColWidth="8.625" defaultRowHeight="11.25" customHeight="1" x14ac:dyDescent="0.2"/>
  <cols>
    <col min="1" max="1" width="1.75" style="37" customWidth="1"/>
    <col min="2" max="2" width="1.75" style="47" customWidth="1"/>
    <col min="3" max="39" width="1.75" style="37" customWidth="1"/>
    <col min="40" max="51" width="1.625" style="38" customWidth="1"/>
    <col min="52" max="16384" width="8.625" style="37"/>
  </cols>
  <sheetData>
    <row r="1" spans="1:51" ht="11.25" customHeight="1" x14ac:dyDescent="0.2">
      <c r="A1" s="36" t="s">
        <v>96</v>
      </c>
      <c r="B1" s="216" t="s">
        <v>97</v>
      </c>
      <c r="C1" s="216"/>
      <c r="D1" s="216"/>
      <c r="E1" s="216"/>
      <c r="F1" s="216"/>
      <c r="G1" s="216"/>
      <c r="H1" s="216"/>
      <c r="I1" s="216"/>
      <c r="J1" s="216"/>
      <c r="K1" s="216"/>
      <c r="L1" s="216"/>
      <c r="M1" s="216"/>
      <c r="N1" s="216"/>
      <c r="O1" s="216"/>
      <c r="P1" s="216"/>
      <c r="Q1" s="216"/>
      <c r="R1" s="216"/>
      <c r="S1" s="216"/>
      <c r="T1" s="216"/>
      <c r="U1" s="216"/>
      <c r="V1" s="216"/>
      <c r="W1" s="216"/>
      <c r="X1" s="216"/>
      <c r="Y1" s="216"/>
      <c r="Z1" s="216"/>
      <c r="AA1" s="216"/>
      <c r="AB1" s="216"/>
      <c r="AC1" s="216"/>
      <c r="AD1" s="216"/>
    </row>
    <row r="2" spans="1:51" ht="12.75" customHeight="1" x14ac:dyDescent="0.2">
      <c r="B2" s="37"/>
      <c r="C2" s="39" t="str">
        <f>IF('Page de garde'!AE5="","Veuillez saisir l'année d'assujettissement sur la page de garde !","")</f>
        <v/>
      </c>
      <c r="AN2" s="208" t="s">
        <v>35</v>
      </c>
      <c r="AO2" s="209"/>
      <c r="AP2" s="209"/>
      <c r="AQ2" s="209"/>
      <c r="AR2" s="209"/>
      <c r="AS2" s="210"/>
      <c r="AT2" s="208" t="s">
        <v>36</v>
      </c>
      <c r="AU2" s="209"/>
      <c r="AV2" s="209"/>
      <c r="AW2" s="209"/>
      <c r="AX2" s="209"/>
      <c r="AY2" s="210"/>
    </row>
    <row r="3" spans="1:51" ht="12.75" customHeight="1" x14ac:dyDescent="0.2">
      <c r="B3" s="217" t="s">
        <v>249</v>
      </c>
      <c r="C3" s="217"/>
      <c r="D3" s="217"/>
      <c r="E3" s="217"/>
      <c r="F3" s="217"/>
      <c r="G3" s="217"/>
      <c r="H3" s="217"/>
      <c r="I3" s="217"/>
      <c r="J3" s="217"/>
      <c r="K3" s="217"/>
      <c r="L3" s="217"/>
      <c r="M3" s="217"/>
      <c r="N3" s="217"/>
      <c r="O3" s="217"/>
      <c r="P3" s="219">
        <f>'Page de garde'!AE5</f>
        <v>2024</v>
      </c>
      <c r="Q3" s="219"/>
      <c r="R3" s="217" t="s">
        <v>250</v>
      </c>
      <c r="S3" s="229"/>
      <c r="T3" s="229"/>
      <c r="U3" s="229"/>
      <c r="V3" s="229"/>
      <c r="W3" s="229"/>
      <c r="X3" s="229"/>
      <c r="Y3" s="229"/>
      <c r="Z3" s="229"/>
      <c r="AA3" s="229"/>
      <c r="AB3" s="229"/>
      <c r="AC3" s="229"/>
      <c r="AD3" s="229"/>
      <c r="AE3" s="229"/>
      <c r="AF3" s="229"/>
      <c r="AG3" s="229"/>
      <c r="AH3" s="229"/>
      <c r="AI3" s="229"/>
      <c r="AJ3" s="229"/>
      <c r="AM3" s="40"/>
      <c r="AN3" s="211" t="s">
        <v>37</v>
      </c>
      <c r="AO3" s="212"/>
      <c r="AP3" s="212"/>
      <c r="AQ3" s="212"/>
      <c r="AR3" s="212"/>
      <c r="AS3" s="213"/>
      <c r="AT3" s="211" t="s">
        <v>37</v>
      </c>
      <c r="AU3" s="212"/>
      <c r="AV3" s="212"/>
      <c r="AW3" s="212"/>
      <c r="AX3" s="212"/>
      <c r="AY3" s="213"/>
    </row>
    <row r="4" spans="1:51" ht="12.75" customHeight="1" x14ac:dyDescent="0.2">
      <c r="B4" s="217" t="s">
        <v>26</v>
      </c>
      <c r="C4" s="217"/>
      <c r="D4" s="217"/>
      <c r="E4" s="217"/>
      <c r="F4" s="217"/>
      <c r="G4" s="217"/>
      <c r="H4" s="217"/>
      <c r="I4" s="217"/>
      <c r="J4" s="217"/>
      <c r="K4" s="217"/>
      <c r="L4" s="217"/>
      <c r="M4" s="217"/>
      <c r="N4" s="217"/>
      <c r="O4" s="217"/>
      <c r="P4" s="217"/>
      <c r="Q4" s="217"/>
      <c r="R4" s="217"/>
      <c r="S4" s="217"/>
      <c r="T4" s="217"/>
      <c r="U4" s="217"/>
      <c r="V4" s="217"/>
      <c r="W4" s="217"/>
      <c r="X4" s="217"/>
      <c r="Y4" s="217"/>
      <c r="Z4" s="217"/>
      <c r="AA4" s="218" t="s">
        <v>27</v>
      </c>
      <c r="AB4" s="218"/>
      <c r="AC4" s="218"/>
      <c r="AD4" s="40"/>
      <c r="AE4" s="40"/>
      <c r="AF4" s="40"/>
      <c r="AG4" s="40"/>
      <c r="AH4" s="40"/>
      <c r="AI4" s="40"/>
      <c r="AJ4" s="40"/>
      <c r="AK4" s="40"/>
      <c r="AL4" s="40"/>
      <c r="AM4" s="40"/>
      <c r="AN4" s="41"/>
      <c r="AO4" s="42"/>
      <c r="AP4" s="42"/>
      <c r="AQ4" s="42"/>
      <c r="AR4" s="42"/>
      <c r="AS4" s="43"/>
      <c r="AT4" s="41"/>
      <c r="AU4" s="42"/>
      <c r="AV4" s="42"/>
      <c r="AW4" s="42"/>
      <c r="AX4" s="42"/>
      <c r="AY4" s="43"/>
    </row>
    <row r="5" spans="1:51" s="40" customFormat="1" ht="12.75" customHeight="1" x14ac:dyDescent="0.2">
      <c r="B5" s="217" t="s">
        <v>28</v>
      </c>
      <c r="C5" s="217"/>
      <c r="D5" s="217"/>
      <c r="E5" s="217"/>
      <c r="F5" s="217"/>
      <c r="G5" s="217"/>
      <c r="H5" s="217"/>
      <c r="I5" s="217"/>
      <c r="J5" s="217"/>
      <c r="K5" s="217"/>
      <c r="L5" s="217"/>
      <c r="M5" s="217"/>
      <c r="N5" s="217"/>
      <c r="O5" s="217"/>
      <c r="P5" s="217"/>
      <c r="Q5" s="217"/>
      <c r="R5" s="217"/>
      <c r="S5" s="217"/>
      <c r="T5" s="217"/>
      <c r="U5" s="217"/>
      <c r="V5" s="217"/>
      <c r="W5" s="217"/>
      <c r="X5" s="217"/>
      <c r="Y5" s="217"/>
      <c r="Z5" s="217"/>
      <c r="AA5" s="217"/>
      <c r="AB5" s="218" t="s">
        <v>29</v>
      </c>
      <c r="AC5" s="218"/>
      <c r="AD5" s="218"/>
      <c r="AE5" s="218"/>
      <c r="AF5" s="218"/>
      <c r="AG5" s="218"/>
      <c r="AN5" s="41"/>
      <c r="AO5" s="42"/>
      <c r="AP5" s="42"/>
      <c r="AQ5" s="42"/>
      <c r="AR5" s="42"/>
      <c r="AS5" s="43"/>
      <c r="AT5" s="41"/>
      <c r="AU5" s="42"/>
      <c r="AV5" s="42"/>
      <c r="AW5" s="42"/>
      <c r="AX5" s="42"/>
      <c r="AY5" s="43"/>
    </row>
    <row r="6" spans="1:51" ht="12.75" customHeight="1" x14ac:dyDescent="0.2">
      <c r="B6" s="37"/>
      <c r="AN6" s="44"/>
      <c r="AS6" s="45"/>
      <c r="AT6" s="44"/>
      <c r="AY6" s="45"/>
    </row>
    <row r="7" spans="1:51" ht="12.75" customHeight="1" x14ac:dyDescent="0.2">
      <c r="B7" s="46" t="s">
        <v>30</v>
      </c>
      <c r="C7" s="224" t="s">
        <v>38</v>
      </c>
      <c r="D7" s="224"/>
      <c r="E7" s="224"/>
      <c r="F7" s="224"/>
      <c r="G7" s="224"/>
      <c r="H7" s="224"/>
      <c r="I7" s="224"/>
      <c r="J7" s="224"/>
      <c r="K7" s="224"/>
      <c r="L7" s="224"/>
      <c r="M7" s="224"/>
      <c r="N7" s="224"/>
      <c r="O7" s="224"/>
      <c r="P7" s="224"/>
      <c r="Q7" s="224"/>
      <c r="R7" s="224"/>
      <c r="S7" s="224"/>
      <c r="T7" s="224"/>
      <c r="U7" s="224"/>
      <c r="V7" s="224"/>
      <c r="W7" s="224"/>
      <c r="X7" s="224"/>
      <c r="Y7" s="224"/>
      <c r="Z7" s="224"/>
      <c r="AN7" s="44"/>
      <c r="AS7" s="45"/>
      <c r="AT7" s="44"/>
      <c r="AY7" s="45"/>
    </row>
    <row r="8" spans="1:51" ht="12.75" customHeight="1" x14ac:dyDescent="0.2">
      <c r="B8" s="47" t="s">
        <v>31</v>
      </c>
      <c r="C8" s="200" t="s">
        <v>32</v>
      </c>
      <c r="D8" s="200"/>
      <c r="E8" s="200"/>
      <c r="F8" s="200"/>
      <c r="G8" s="200"/>
      <c r="H8" s="200"/>
      <c r="I8" s="200"/>
      <c r="J8" s="200"/>
      <c r="K8" s="200"/>
      <c r="L8" s="200"/>
      <c r="M8" s="200"/>
      <c r="N8" s="200"/>
      <c r="O8" s="220"/>
      <c r="P8" s="220"/>
      <c r="Q8" s="220"/>
      <c r="R8" s="220"/>
      <c r="S8" s="220"/>
      <c r="U8" s="37" t="s">
        <v>24</v>
      </c>
      <c r="W8" s="220"/>
      <c r="X8" s="220"/>
      <c r="Y8" s="220"/>
      <c r="Z8" s="220"/>
      <c r="AA8" s="220"/>
      <c r="AC8" s="199" t="s">
        <v>251</v>
      </c>
      <c r="AD8" s="200"/>
      <c r="AE8" s="200"/>
      <c r="AF8" s="200"/>
      <c r="AG8" s="200"/>
      <c r="AH8" s="200"/>
      <c r="AI8" s="200"/>
      <c r="AJ8" s="200"/>
      <c r="AK8" s="200"/>
      <c r="AL8" s="200"/>
      <c r="AM8" s="194"/>
      <c r="AN8" s="44"/>
      <c r="AO8" s="207"/>
      <c r="AP8" s="207"/>
      <c r="AQ8" s="207"/>
      <c r="AR8" s="207"/>
      <c r="AS8" s="45"/>
      <c r="AT8" s="44"/>
      <c r="AU8" s="196"/>
      <c r="AV8" s="196"/>
      <c r="AW8" s="196"/>
      <c r="AX8" s="196"/>
      <c r="AY8" s="45"/>
    </row>
    <row r="9" spans="1:51" ht="12.75" customHeight="1" x14ac:dyDescent="0.2">
      <c r="B9" s="47" t="s">
        <v>33</v>
      </c>
      <c r="C9" s="200" t="s">
        <v>34</v>
      </c>
      <c r="D9" s="200"/>
      <c r="E9" s="200"/>
      <c r="F9" s="200"/>
      <c r="G9" s="200"/>
      <c r="H9" s="200"/>
      <c r="I9" s="200"/>
      <c r="J9" s="200"/>
      <c r="K9" s="200"/>
      <c r="L9" s="200"/>
      <c r="M9" s="200"/>
      <c r="N9" s="194"/>
      <c r="O9" s="231"/>
      <c r="P9" s="231"/>
      <c r="Q9" s="231"/>
      <c r="R9" s="231"/>
      <c r="S9" s="231"/>
      <c r="U9" s="37" t="s">
        <v>24</v>
      </c>
      <c r="W9" s="231"/>
      <c r="X9" s="231"/>
      <c r="Y9" s="231"/>
      <c r="Z9" s="231"/>
      <c r="AA9" s="231"/>
      <c r="AN9" s="44"/>
      <c r="AO9" s="201"/>
      <c r="AP9" s="201"/>
      <c r="AQ9" s="201"/>
      <c r="AR9" s="201"/>
      <c r="AS9" s="45"/>
      <c r="AT9" s="44"/>
      <c r="AU9" s="192"/>
      <c r="AV9" s="192"/>
      <c r="AW9" s="192"/>
      <c r="AX9" s="192"/>
      <c r="AY9" s="45"/>
    </row>
    <row r="10" spans="1:51" ht="12.75" customHeight="1" x14ac:dyDescent="0.2">
      <c r="C10" s="232" t="str">
        <f>IF(OR(AND(O75&lt;12,AO8&lt;&gt;"",W8&lt;&gt;""),AND(O77&lt;12,AO15&lt;&gt;"",U11&lt;&gt;"")),"En cas de période sans activité, veuillez compléter la rubrique idoine en page 4","")</f>
        <v/>
      </c>
      <c r="D10" s="232"/>
      <c r="E10" s="232"/>
      <c r="F10" s="232"/>
      <c r="G10" s="232"/>
      <c r="H10" s="232"/>
      <c r="I10" s="232"/>
      <c r="J10" s="232"/>
      <c r="K10" s="232"/>
      <c r="L10" s="232"/>
      <c r="M10" s="232"/>
      <c r="N10" s="232"/>
      <c r="O10" s="232"/>
      <c r="P10" s="232"/>
      <c r="Q10" s="232"/>
      <c r="R10" s="232"/>
      <c r="S10" s="232"/>
      <c r="T10" s="232"/>
      <c r="U10" s="232"/>
      <c r="V10" s="232"/>
      <c r="W10" s="232"/>
      <c r="X10" s="232"/>
      <c r="Y10" s="232"/>
      <c r="Z10" s="232"/>
      <c r="AA10" s="232"/>
      <c r="AB10" s="232"/>
      <c r="AC10" s="233"/>
      <c r="AD10" s="51"/>
      <c r="AE10" s="228" t="s">
        <v>39</v>
      </c>
      <c r="AF10" s="228"/>
      <c r="AG10" s="228"/>
      <c r="AH10" s="228"/>
      <c r="AI10" s="227"/>
      <c r="AJ10" s="227"/>
      <c r="AK10" s="52"/>
      <c r="AL10" s="52"/>
      <c r="AM10" s="52"/>
      <c r="AN10" s="44"/>
      <c r="AO10" s="53"/>
      <c r="AP10" s="53"/>
      <c r="AQ10" s="53"/>
      <c r="AR10" s="53"/>
      <c r="AS10" s="45"/>
      <c r="AT10" s="44"/>
      <c r="AU10" s="54"/>
      <c r="AV10" s="54"/>
      <c r="AW10" s="54"/>
      <c r="AX10" s="54"/>
      <c r="AY10" s="45"/>
    </row>
    <row r="11" spans="1:51" ht="12.75" customHeight="1" x14ac:dyDescent="0.2">
      <c r="B11" s="47" t="s">
        <v>47</v>
      </c>
      <c r="C11" s="200" t="s">
        <v>48</v>
      </c>
      <c r="D11" s="200"/>
      <c r="E11" s="200"/>
      <c r="F11" s="200"/>
      <c r="G11" s="200"/>
      <c r="H11" s="200"/>
      <c r="I11" s="200"/>
      <c r="J11" s="200"/>
      <c r="K11" s="200"/>
      <c r="M11" s="220"/>
      <c r="N11" s="220"/>
      <c r="O11" s="220"/>
      <c r="P11" s="220"/>
      <c r="Q11" s="220"/>
      <c r="S11" s="37" t="s">
        <v>24</v>
      </c>
      <c r="U11" s="220"/>
      <c r="V11" s="220"/>
      <c r="W11" s="220"/>
      <c r="X11" s="220"/>
      <c r="Y11" s="220"/>
      <c r="AD11" s="44"/>
      <c r="AE11" s="52"/>
      <c r="AF11" s="203"/>
      <c r="AG11" s="203"/>
      <c r="AH11" s="203"/>
      <c r="AI11" s="203"/>
      <c r="AJ11" s="203"/>
      <c r="AK11" s="203"/>
      <c r="AL11" s="52"/>
      <c r="AM11" s="38"/>
      <c r="AN11" s="44"/>
      <c r="AO11" s="53"/>
      <c r="AP11" s="53"/>
      <c r="AQ11" s="53"/>
      <c r="AR11" s="53"/>
      <c r="AS11" s="45"/>
      <c r="AT11" s="44"/>
      <c r="AU11" s="54"/>
      <c r="AV11" s="54"/>
      <c r="AW11" s="54"/>
      <c r="AX11" s="54"/>
      <c r="AY11" s="45"/>
    </row>
    <row r="12" spans="1:51" ht="12.75" customHeight="1" x14ac:dyDescent="0.2">
      <c r="C12" s="200" t="s">
        <v>49</v>
      </c>
      <c r="D12" s="200"/>
      <c r="E12" s="200"/>
      <c r="F12" s="200"/>
      <c r="G12" s="200"/>
      <c r="H12" s="200"/>
      <c r="I12" s="200"/>
      <c r="J12" s="200"/>
      <c r="K12" s="200"/>
      <c r="L12" s="200"/>
      <c r="M12" s="200"/>
      <c r="N12" s="200"/>
      <c r="O12" s="200"/>
      <c r="P12" s="200"/>
      <c r="Q12" s="200"/>
      <c r="R12" s="200"/>
      <c r="S12" s="200"/>
      <c r="T12" s="200"/>
      <c r="U12" s="200"/>
      <c r="V12" s="200"/>
      <c r="W12" s="200"/>
      <c r="X12" s="200"/>
      <c r="Y12" s="200"/>
      <c r="AD12" s="55" t="s">
        <v>46</v>
      </c>
      <c r="AE12" s="56"/>
      <c r="AF12" s="221"/>
      <c r="AG12" s="221"/>
      <c r="AH12" s="221"/>
      <c r="AI12" s="221"/>
      <c r="AJ12" s="221"/>
      <c r="AK12" s="221"/>
      <c r="AL12" s="56"/>
      <c r="AM12" s="38"/>
      <c r="AN12" s="44"/>
      <c r="AO12" s="53"/>
      <c r="AP12" s="53"/>
      <c r="AQ12" s="53"/>
      <c r="AR12" s="53"/>
      <c r="AS12" s="45"/>
      <c r="AT12" s="44"/>
      <c r="AU12" s="54"/>
      <c r="AV12" s="54"/>
      <c r="AW12" s="54"/>
      <c r="AX12" s="54"/>
      <c r="AY12" s="45"/>
    </row>
    <row r="13" spans="1:51" ht="12.75" customHeight="1" x14ac:dyDescent="0.2">
      <c r="C13" s="200" t="s">
        <v>50</v>
      </c>
      <c r="D13" s="200"/>
      <c r="E13" s="200"/>
      <c r="F13" s="200"/>
      <c r="G13" s="200"/>
      <c r="H13" s="200"/>
      <c r="I13" s="200"/>
      <c r="J13" s="200"/>
      <c r="K13" s="200"/>
      <c r="L13" s="200"/>
      <c r="M13" s="200"/>
      <c r="N13" s="200"/>
      <c r="O13" s="200"/>
      <c r="P13" s="200"/>
      <c r="Q13" s="200"/>
      <c r="R13" s="200"/>
      <c r="S13" s="200"/>
      <c r="T13" s="200"/>
      <c r="U13" s="200"/>
      <c r="V13" s="200"/>
      <c r="AD13" s="55" t="s">
        <v>46</v>
      </c>
      <c r="AE13" s="57"/>
      <c r="AF13" s="223"/>
      <c r="AG13" s="223"/>
      <c r="AH13" s="223"/>
      <c r="AI13" s="223"/>
      <c r="AJ13" s="223"/>
      <c r="AK13" s="223"/>
      <c r="AL13" s="57"/>
      <c r="AM13" s="38"/>
      <c r="AN13" s="44"/>
      <c r="AO13" s="53"/>
      <c r="AP13" s="53"/>
      <c r="AQ13" s="53"/>
      <c r="AR13" s="53"/>
      <c r="AS13" s="45"/>
      <c r="AT13" s="44"/>
      <c r="AU13" s="54"/>
      <c r="AV13" s="54"/>
      <c r="AW13" s="54"/>
      <c r="AX13" s="54"/>
      <c r="AY13" s="45"/>
    </row>
    <row r="14" spans="1:51" ht="12.75" customHeight="1" x14ac:dyDescent="0.2">
      <c r="C14" s="200" t="s">
        <v>51</v>
      </c>
      <c r="D14" s="200"/>
      <c r="E14" s="200"/>
      <c r="F14" s="200"/>
      <c r="G14" s="200"/>
      <c r="H14" s="200"/>
      <c r="I14" s="200"/>
      <c r="J14" s="200"/>
      <c r="AC14" s="38"/>
      <c r="AD14" s="58"/>
      <c r="AE14" s="57"/>
      <c r="AF14" s="202">
        <f>AF11-AF12-AF13</f>
        <v>0</v>
      </c>
      <c r="AG14" s="202"/>
      <c r="AH14" s="202"/>
      <c r="AI14" s="202"/>
      <c r="AJ14" s="202"/>
      <c r="AK14" s="202"/>
      <c r="AL14" s="52"/>
      <c r="AM14" s="57"/>
      <c r="AN14" s="44"/>
      <c r="AO14" s="53"/>
      <c r="AP14" s="53"/>
      <c r="AQ14" s="53"/>
      <c r="AR14" s="53"/>
      <c r="AS14" s="45"/>
      <c r="AT14" s="44"/>
      <c r="AU14" s="54"/>
      <c r="AV14" s="54"/>
      <c r="AW14" s="54"/>
      <c r="AX14" s="54"/>
      <c r="AY14" s="45"/>
    </row>
    <row r="15" spans="1:51" ht="12.75" customHeight="1" x14ac:dyDescent="0.2">
      <c r="C15" s="200" t="s">
        <v>52</v>
      </c>
      <c r="D15" s="200"/>
      <c r="E15" s="200"/>
      <c r="F15" s="200"/>
      <c r="G15" s="200"/>
      <c r="H15" s="200"/>
      <c r="I15" s="200"/>
      <c r="J15" s="200"/>
      <c r="K15" s="200"/>
      <c r="L15" s="200"/>
      <c r="M15" s="200"/>
      <c r="N15" s="200"/>
      <c r="O15" s="200"/>
      <c r="P15" s="200"/>
      <c r="V15" s="200" t="s">
        <v>53</v>
      </c>
      <c r="W15" s="200"/>
      <c r="X15" s="194"/>
      <c r="Y15" s="222"/>
      <c r="Z15" s="222"/>
      <c r="AA15" s="222"/>
      <c r="AB15" s="222"/>
      <c r="AC15" s="38" t="s">
        <v>54</v>
      </c>
      <c r="AE15" s="59"/>
      <c r="AF15" s="59"/>
      <c r="AG15" s="59"/>
      <c r="AH15" s="59"/>
      <c r="AI15" s="59"/>
      <c r="AJ15" s="59"/>
      <c r="AK15" s="59"/>
      <c r="AL15" s="59"/>
      <c r="AM15" s="59"/>
      <c r="AN15" s="44"/>
      <c r="AO15" s="214">
        <f>IF(AF14="","",IF(AND(AF14&lt;&gt;"",Y15=""),AF14,AF14*Y15))</f>
        <v>0</v>
      </c>
      <c r="AP15" s="214"/>
      <c r="AQ15" s="214"/>
      <c r="AR15" s="214"/>
      <c r="AS15" s="45"/>
      <c r="AT15" s="44"/>
      <c r="AU15" s="196"/>
      <c r="AV15" s="196"/>
      <c r="AW15" s="196"/>
      <c r="AX15" s="196"/>
      <c r="AY15" s="45"/>
    </row>
    <row r="16" spans="1:51" ht="12.75" customHeight="1" x14ac:dyDescent="0.2">
      <c r="Q16" s="234" t="s">
        <v>286</v>
      </c>
      <c r="R16" s="234"/>
      <c r="S16" s="234"/>
      <c r="T16" s="234"/>
      <c r="U16" s="234"/>
      <c r="V16" s="234"/>
      <c r="W16" s="234"/>
      <c r="X16" s="234"/>
      <c r="Y16" s="234"/>
      <c r="Z16" s="234"/>
      <c r="AA16" s="234"/>
      <c r="AB16" s="234"/>
      <c r="AC16" s="234"/>
      <c r="AD16" s="234"/>
      <c r="AE16" s="234"/>
      <c r="AF16" s="234"/>
      <c r="AG16" s="234"/>
      <c r="AH16" s="234"/>
      <c r="AI16" s="234"/>
      <c r="AJ16" s="234"/>
      <c r="AK16" s="234"/>
      <c r="AL16" s="234"/>
      <c r="AM16" s="235"/>
      <c r="AN16" s="44"/>
      <c r="AO16" s="53"/>
      <c r="AP16" s="53"/>
      <c r="AQ16" s="53"/>
      <c r="AR16" s="53"/>
      <c r="AS16" s="45"/>
      <c r="AT16" s="44"/>
      <c r="AU16" s="54"/>
      <c r="AV16" s="54"/>
      <c r="AW16" s="54"/>
      <c r="AX16" s="54"/>
      <c r="AY16" s="45"/>
    </row>
    <row r="17" spans="2:51" ht="12.75" customHeight="1" x14ac:dyDescent="0.2">
      <c r="B17" s="47" t="s">
        <v>55</v>
      </c>
      <c r="C17" s="200" t="s">
        <v>243</v>
      </c>
      <c r="D17" s="200"/>
      <c r="E17" s="200"/>
      <c r="F17" s="200"/>
      <c r="G17" s="200"/>
      <c r="H17" s="200"/>
      <c r="I17" s="200"/>
      <c r="K17" s="225"/>
      <c r="L17" s="226"/>
      <c r="M17" s="226"/>
      <c r="N17" s="226"/>
      <c r="O17" s="226"/>
      <c r="P17" s="226"/>
      <c r="Q17" s="226"/>
      <c r="R17" s="226"/>
      <c r="S17" s="226"/>
      <c r="T17" s="226"/>
      <c r="U17" s="226"/>
      <c r="V17" s="226"/>
      <c r="AN17" s="44"/>
      <c r="AO17" s="207"/>
      <c r="AP17" s="207"/>
      <c r="AQ17" s="207"/>
      <c r="AR17" s="207"/>
      <c r="AS17" s="45"/>
      <c r="AT17" s="44"/>
      <c r="AU17" s="196"/>
      <c r="AV17" s="196"/>
      <c r="AW17" s="196"/>
      <c r="AX17" s="196"/>
      <c r="AY17" s="45"/>
    </row>
    <row r="18" spans="2:51" ht="12.75" customHeight="1" x14ac:dyDescent="0.2">
      <c r="B18" s="47" t="s">
        <v>56</v>
      </c>
      <c r="C18" s="200" t="s">
        <v>244</v>
      </c>
      <c r="D18" s="200"/>
      <c r="E18" s="200"/>
      <c r="F18" s="200"/>
      <c r="G18" s="200"/>
      <c r="H18" s="200"/>
      <c r="I18" s="200"/>
      <c r="J18" s="200"/>
      <c r="K18" s="200"/>
      <c r="L18" s="200"/>
      <c r="M18" s="200"/>
      <c r="N18" s="200"/>
      <c r="O18" s="200"/>
      <c r="P18" s="200"/>
      <c r="Q18" s="200"/>
      <c r="R18" s="200"/>
      <c r="S18" s="200"/>
      <c r="T18" s="200"/>
      <c r="V18" s="225"/>
      <c r="W18" s="226"/>
      <c r="X18" s="226"/>
      <c r="Y18" s="226"/>
      <c r="Z18" s="226"/>
      <c r="AA18" s="226"/>
      <c r="AB18" s="226"/>
      <c r="AC18" s="226"/>
      <c r="AD18" s="226"/>
      <c r="AE18" s="226"/>
      <c r="AF18" s="226"/>
      <c r="AG18" s="226"/>
      <c r="AN18" s="44"/>
      <c r="AO18" s="201"/>
      <c r="AP18" s="201"/>
      <c r="AQ18" s="201"/>
      <c r="AR18" s="201"/>
      <c r="AS18" s="45"/>
      <c r="AT18" s="44"/>
      <c r="AU18" s="192"/>
      <c r="AV18" s="192"/>
      <c r="AW18" s="192"/>
      <c r="AX18" s="192"/>
      <c r="AY18" s="45"/>
    </row>
    <row r="19" spans="2:51" ht="12.75" customHeight="1" x14ac:dyDescent="0.2">
      <c r="AN19" s="44"/>
      <c r="AO19" s="53"/>
      <c r="AP19" s="53"/>
      <c r="AQ19" s="53"/>
      <c r="AR19" s="53"/>
      <c r="AS19" s="45"/>
      <c r="AT19" s="44"/>
      <c r="AU19" s="54"/>
      <c r="AV19" s="54"/>
      <c r="AW19" s="54"/>
      <c r="AX19" s="54"/>
      <c r="AY19" s="45"/>
    </row>
    <row r="20" spans="2:51" ht="12.75" customHeight="1" x14ac:dyDescent="0.2">
      <c r="B20" s="60" t="s">
        <v>57</v>
      </c>
      <c r="C20" s="198" t="s">
        <v>58</v>
      </c>
      <c r="D20" s="198"/>
      <c r="E20" s="198"/>
      <c r="F20" s="198"/>
      <c r="G20" s="198"/>
      <c r="H20" s="198"/>
      <c r="I20" s="198"/>
      <c r="J20" s="198"/>
      <c r="K20" s="198"/>
      <c r="L20" s="198"/>
      <c r="M20" s="198"/>
      <c r="N20" s="198"/>
      <c r="O20" s="198"/>
      <c r="P20" s="198"/>
      <c r="Q20" s="198"/>
      <c r="R20" s="198"/>
      <c r="S20" s="198"/>
      <c r="T20" s="198"/>
      <c r="U20" s="198"/>
      <c r="V20" s="198"/>
      <c r="W20" s="198"/>
      <c r="X20" s="198"/>
      <c r="Y20" s="198"/>
      <c r="Z20" s="198"/>
      <c r="AA20" s="198"/>
      <c r="AB20" s="198"/>
      <c r="AC20" s="198"/>
      <c r="AD20" s="198"/>
      <c r="AE20" s="198"/>
      <c r="AF20" s="198"/>
      <c r="AG20" s="198"/>
      <c r="AH20" s="198"/>
      <c r="AI20" s="198"/>
      <c r="AJ20" s="198"/>
      <c r="AK20" s="198"/>
      <c r="AL20" s="198"/>
      <c r="AM20" s="230"/>
      <c r="AN20" s="61"/>
      <c r="AO20" s="62"/>
      <c r="AP20" s="62"/>
      <c r="AQ20" s="62"/>
      <c r="AR20" s="62"/>
      <c r="AS20" s="63"/>
      <c r="AT20" s="61"/>
      <c r="AU20" s="64"/>
      <c r="AV20" s="64"/>
      <c r="AW20" s="64"/>
      <c r="AX20" s="64"/>
      <c r="AY20" s="63"/>
    </row>
    <row r="21" spans="2:51" ht="12.75" customHeight="1" x14ac:dyDescent="0.2">
      <c r="C21" s="200" t="s">
        <v>59</v>
      </c>
      <c r="D21" s="200"/>
      <c r="E21" s="200"/>
      <c r="F21" s="200"/>
      <c r="G21" s="200"/>
      <c r="H21" s="200"/>
      <c r="I21" s="200"/>
      <c r="J21" s="200"/>
      <c r="K21" s="200"/>
      <c r="L21" s="200"/>
      <c r="M21" s="200"/>
      <c r="N21" s="200"/>
      <c r="O21" s="200"/>
      <c r="P21" s="200"/>
      <c r="Q21" s="200"/>
      <c r="R21" s="200"/>
      <c r="S21" s="200"/>
      <c r="T21" s="200"/>
      <c r="U21" s="200"/>
      <c r="V21" s="200"/>
      <c r="W21" s="200"/>
      <c r="X21" s="200"/>
      <c r="Y21" s="200"/>
      <c r="Z21" s="200"/>
      <c r="AA21" s="200"/>
      <c r="AB21" s="200"/>
      <c r="AC21" s="200"/>
      <c r="AD21" s="200"/>
      <c r="AE21" s="200"/>
      <c r="AF21" s="200"/>
      <c r="AG21" s="200"/>
      <c r="AH21" s="200"/>
      <c r="AI21" s="200"/>
      <c r="AJ21" s="200"/>
      <c r="AK21" s="200"/>
      <c r="AL21" s="200"/>
      <c r="AN21" s="44"/>
      <c r="AO21" s="53"/>
      <c r="AP21" s="53"/>
      <c r="AQ21" s="53"/>
      <c r="AR21" s="53"/>
      <c r="AS21" s="45"/>
      <c r="AT21" s="44"/>
      <c r="AU21" s="54"/>
      <c r="AV21" s="54"/>
      <c r="AW21" s="54"/>
      <c r="AX21" s="54"/>
      <c r="AY21" s="45"/>
    </row>
    <row r="22" spans="2:51" ht="12.75" customHeight="1" x14ac:dyDescent="0.2">
      <c r="B22" s="47" t="s">
        <v>31</v>
      </c>
      <c r="C22" s="200" t="s">
        <v>60</v>
      </c>
      <c r="D22" s="200"/>
      <c r="E22" s="200"/>
      <c r="F22" s="200"/>
      <c r="G22" s="200"/>
      <c r="H22" s="200"/>
      <c r="I22" s="200"/>
      <c r="AN22" s="44"/>
      <c r="AO22" s="207"/>
      <c r="AP22" s="207"/>
      <c r="AQ22" s="207"/>
      <c r="AR22" s="207"/>
      <c r="AS22" s="45"/>
      <c r="AT22" s="44"/>
      <c r="AU22" s="196"/>
      <c r="AV22" s="196"/>
      <c r="AW22" s="196"/>
      <c r="AX22" s="196"/>
      <c r="AY22" s="45"/>
    </row>
    <row r="23" spans="2:51" ht="12.75" customHeight="1" x14ac:dyDescent="0.2">
      <c r="B23" s="47" t="s">
        <v>33</v>
      </c>
      <c r="C23" s="200" t="s">
        <v>61</v>
      </c>
      <c r="D23" s="200"/>
      <c r="E23" s="200"/>
      <c r="F23" s="200"/>
      <c r="G23" s="200"/>
      <c r="H23" s="200"/>
      <c r="I23" s="200"/>
      <c r="AN23" s="44"/>
      <c r="AO23" s="201"/>
      <c r="AP23" s="201"/>
      <c r="AQ23" s="201"/>
      <c r="AR23" s="201"/>
      <c r="AS23" s="45"/>
      <c r="AT23" s="44"/>
      <c r="AU23" s="192"/>
      <c r="AV23" s="192"/>
      <c r="AW23" s="192"/>
      <c r="AX23" s="192"/>
      <c r="AY23" s="45"/>
    </row>
    <row r="24" spans="2:51" ht="12.75" customHeight="1" x14ac:dyDescent="0.2">
      <c r="AN24" s="44"/>
      <c r="AO24" s="204">
        <f>(SUM(AO8:AR23)+(IF(OR(R33=H99,R33=H100,R33=H101),AO33,0)))</f>
        <v>0</v>
      </c>
      <c r="AP24" s="204"/>
      <c r="AQ24" s="204"/>
      <c r="AR24" s="204"/>
      <c r="AS24" s="45"/>
      <c r="AT24" s="44"/>
      <c r="AU24" s="54"/>
      <c r="AV24" s="54"/>
      <c r="AW24" s="54"/>
      <c r="AX24" s="54"/>
      <c r="AY24" s="45"/>
    </row>
    <row r="25" spans="2:51" ht="12.75" customHeight="1" x14ac:dyDescent="0.2">
      <c r="B25" s="60" t="s">
        <v>62</v>
      </c>
      <c r="C25" s="198" t="s">
        <v>63</v>
      </c>
      <c r="D25" s="198"/>
      <c r="E25" s="198"/>
      <c r="F25" s="198"/>
      <c r="G25" s="198"/>
      <c r="H25" s="198"/>
      <c r="I25" s="198"/>
      <c r="J25" s="198"/>
      <c r="K25" s="198"/>
      <c r="L25" s="198"/>
      <c r="M25" s="198"/>
      <c r="N25" s="198"/>
      <c r="O25" s="198"/>
      <c r="P25" s="198"/>
      <c r="Q25" s="198"/>
      <c r="R25" s="198"/>
      <c r="S25" s="198"/>
      <c r="T25" s="198"/>
      <c r="U25" s="198"/>
      <c r="V25" s="198"/>
      <c r="W25" s="198"/>
      <c r="X25" s="198"/>
      <c r="Y25" s="198"/>
      <c r="Z25" s="198"/>
      <c r="AA25" s="198"/>
      <c r="AB25" s="198"/>
      <c r="AC25" s="198"/>
      <c r="AD25" s="198"/>
      <c r="AE25" s="198"/>
      <c r="AF25" s="198"/>
      <c r="AG25" s="198"/>
      <c r="AH25" s="198"/>
      <c r="AI25" s="198"/>
      <c r="AN25" s="44"/>
      <c r="AO25" s="53"/>
      <c r="AP25" s="53"/>
      <c r="AQ25" s="53"/>
      <c r="AR25" s="53"/>
      <c r="AS25" s="45"/>
      <c r="AT25" s="44"/>
      <c r="AU25" s="54"/>
      <c r="AV25" s="54"/>
      <c r="AW25" s="54"/>
      <c r="AX25" s="54"/>
      <c r="AY25" s="45"/>
    </row>
    <row r="26" spans="2:51" ht="12.75" customHeight="1" x14ac:dyDescent="0.2">
      <c r="B26" s="47" t="s">
        <v>31</v>
      </c>
      <c r="C26" s="200" t="s">
        <v>182</v>
      </c>
      <c r="D26" s="200"/>
      <c r="E26" s="200"/>
      <c r="F26" s="200"/>
      <c r="G26" s="200"/>
      <c r="H26" s="200"/>
      <c r="I26" s="200"/>
      <c r="J26" s="200"/>
      <c r="K26" s="200"/>
      <c r="L26" s="200"/>
      <c r="M26" s="200"/>
      <c r="N26" s="200"/>
      <c r="O26" s="200"/>
      <c r="P26" s="200"/>
      <c r="Q26" s="200"/>
      <c r="R26" s="236">
        <f>'Page de garde'!AE5</f>
        <v>2024</v>
      </c>
      <c r="S26" s="236"/>
      <c r="T26" s="37" t="s">
        <v>54</v>
      </c>
      <c r="U26" s="199" t="s">
        <v>266</v>
      </c>
      <c r="V26" s="199"/>
      <c r="W26" s="199"/>
      <c r="X26" s="226"/>
      <c r="Y26" s="226"/>
      <c r="Z26" s="226"/>
      <c r="AA26" s="226"/>
      <c r="AB26" s="226"/>
      <c r="AC26" s="226"/>
      <c r="AD26" s="226"/>
      <c r="AE26" s="226"/>
      <c r="AF26" s="226"/>
      <c r="AG26" s="226"/>
      <c r="AN26" s="44"/>
      <c r="AO26" s="207"/>
      <c r="AP26" s="207"/>
      <c r="AQ26" s="207"/>
      <c r="AR26" s="207"/>
      <c r="AS26" s="45"/>
      <c r="AT26" s="44"/>
      <c r="AU26" s="214" t="str">
        <f>IF(OR(AO26="",X26=H90,X26=H91),"",AO26-(AO26*2))</f>
        <v/>
      </c>
      <c r="AV26" s="214"/>
      <c r="AW26" s="214"/>
      <c r="AX26" s="214"/>
      <c r="AY26" s="45"/>
    </row>
    <row r="27" spans="2:51" ht="12.75" customHeight="1" x14ac:dyDescent="0.2">
      <c r="B27" s="47" t="s">
        <v>33</v>
      </c>
      <c r="C27" s="200" t="s">
        <v>64</v>
      </c>
      <c r="D27" s="200"/>
      <c r="E27" s="200"/>
      <c r="F27" s="200"/>
      <c r="G27" s="200"/>
      <c r="H27" s="200"/>
      <c r="I27" s="200"/>
      <c r="J27" s="200"/>
      <c r="K27" s="200"/>
      <c r="L27" s="200"/>
      <c r="M27" s="200"/>
      <c r="N27" s="200"/>
      <c r="O27" s="200"/>
      <c r="P27" s="200"/>
      <c r="Q27" s="200"/>
      <c r="R27" s="200"/>
      <c r="S27" s="200"/>
      <c r="T27" s="200"/>
      <c r="U27" s="200"/>
      <c r="V27" s="200"/>
      <c r="W27" s="200"/>
      <c r="X27" s="200"/>
      <c r="Y27" s="200"/>
      <c r="Z27" s="200"/>
      <c r="AA27" s="200"/>
      <c r="AB27" s="200"/>
      <c r="AC27" s="200"/>
      <c r="AD27" s="200"/>
      <c r="AE27" s="200"/>
      <c r="AF27" s="200"/>
      <c r="AN27" s="44"/>
      <c r="AO27" s="201"/>
      <c r="AP27" s="201"/>
      <c r="AQ27" s="201"/>
      <c r="AR27" s="201"/>
      <c r="AS27" s="45"/>
      <c r="AT27" s="44"/>
      <c r="AU27" s="192"/>
      <c r="AV27" s="192"/>
      <c r="AW27" s="192"/>
      <c r="AX27" s="192"/>
      <c r="AY27" s="45"/>
    </row>
    <row r="28" spans="2:51" ht="12.75" customHeight="1" x14ac:dyDescent="0.2">
      <c r="B28" s="47" t="s">
        <v>47</v>
      </c>
      <c r="C28" s="200" t="s">
        <v>65</v>
      </c>
      <c r="D28" s="200"/>
      <c r="E28" s="200"/>
      <c r="F28" s="200"/>
      <c r="G28" s="200"/>
      <c r="H28" s="200"/>
      <c r="I28" s="200"/>
      <c r="J28" s="200"/>
      <c r="K28" s="200"/>
      <c r="L28" s="200"/>
      <c r="M28" s="200"/>
      <c r="N28" s="200"/>
      <c r="O28" s="200"/>
      <c r="P28" s="200"/>
      <c r="Q28" s="200"/>
      <c r="R28" s="200"/>
      <c r="S28" s="200"/>
      <c r="T28" s="200"/>
      <c r="U28" s="200"/>
      <c r="V28" s="200"/>
      <c r="W28" s="200"/>
      <c r="AN28" s="44"/>
      <c r="AO28" s="201"/>
      <c r="AP28" s="201"/>
      <c r="AQ28" s="201"/>
      <c r="AR28" s="201"/>
      <c r="AS28" s="45"/>
      <c r="AT28" s="44"/>
      <c r="AU28" s="192"/>
      <c r="AV28" s="192"/>
      <c r="AW28" s="192"/>
      <c r="AX28" s="192"/>
      <c r="AY28" s="45"/>
    </row>
    <row r="29" spans="2:51" ht="12.75" customHeight="1" x14ac:dyDescent="0.2">
      <c r="B29" s="47" t="s">
        <v>55</v>
      </c>
      <c r="C29" s="200" t="s">
        <v>66</v>
      </c>
      <c r="D29" s="200"/>
      <c r="E29" s="200"/>
      <c r="F29" s="200"/>
      <c r="G29" s="200"/>
      <c r="H29" s="200"/>
      <c r="I29" s="200"/>
      <c r="J29" s="200"/>
      <c r="K29" s="200"/>
      <c r="L29" s="200"/>
      <c r="M29" s="200"/>
      <c r="AN29" s="44"/>
      <c r="AO29" s="201"/>
      <c r="AP29" s="201"/>
      <c r="AQ29" s="201"/>
      <c r="AR29" s="201"/>
      <c r="AS29" s="45"/>
      <c r="AT29" s="44"/>
      <c r="AU29" s="205" t="str">
        <f>IF(AO29&lt;&gt;"",AO29-(AO29*2),"")</f>
        <v/>
      </c>
      <c r="AV29" s="205"/>
      <c r="AW29" s="205"/>
      <c r="AX29" s="205"/>
      <c r="AY29" s="45"/>
    </row>
    <row r="30" spans="2:51" ht="12.75" customHeight="1" x14ac:dyDescent="0.2">
      <c r="B30" s="47" t="s">
        <v>56</v>
      </c>
      <c r="C30" s="200" t="s">
        <v>67</v>
      </c>
      <c r="D30" s="200"/>
      <c r="E30" s="200"/>
      <c r="F30" s="200"/>
      <c r="G30" s="200"/>
      <c r="H30" s="200"/>
      <c r="I30" s="200"/>
      <c r="J30" s="200"/>
      <c r="K30" s="200"/>
      <c r="L30" s="200"/>
      <c r="M30" s="200"/>
      <c r="N30" s="200"/>
      <c r="O30" s="200"/>
      <c r="P30" s="200"/>
      <c r="Q30" s="200"/>
      <c r="R30" s="200"/>
      <c r="S30" s="200"/>
      <c r="T30" s="200"/>
      <c r="U30" s="200"/>
      <c r="V30" s="200"/>
      <c r="W30" s="200"/>
      <c r="X30" s="200"/>
      <c r="Y30" s="200"/>
      <c r="Z30" s="200"/>
      <c r="AA30" s="200"/>
      <c r="AB30" s="200"/>
      <c r="AC30" s="200"/>
      <c r="AD30" s="200"/>
      <c r="AE30" s="200"/>
      <c r="AF30" s="200"/>
      <c r="AG30" s="200"/>
      <c r="AH30" s="200"/>
      <c r="AI30" s="200"/>
      <c r="AJ30" s="200"/>
      <c r="AN30" s="44"/>
      <c r="AO30" s="53"/>
      <c r="AP30" s="53"/>
      <c r="AQ30" s="53"/>
      <c r="AR30" s="53"/>
      <c r="AS30" s="45"/>
      <c r="AT30" s="44"/>
      <c r="AU30" s="54"/>
      <c r="AV30" s="54"/>
      <c r="AW30" s="54"/>
      <c r="AX30" s="54"/>
      <c r="AY30" s="45"/>
    </row>
    <row r="31" spans="2:51" ht="12.75" customHeight="1" x14ac:dyDescent="0.2">
      <c r="C31" s="238" t="s">
        <v>68</v>
      </c>
      <c r="D31" s="238"/>
      <c r="E31" s="238"/>
      <c r="F31" s="238"/>
      <c r="G31" s="238"/>
      <c r="H31" s="238"/>
      <c r="I31" s="238"/>
      <c r="J31" s="238"/>
      <c r="K31" s="238"/>
      <c r="L31" s="238"/>
      <c r="M31" s="238"/>
      <c r="N31" s="238"/>
      <c r="O31" s="238"/>
      <c r="P31" s="238"/>
      <c r="Q31" s="238"/>
      <c r="R31" s="238"/>
      <c r="S31" s="238"/>
      <c r="T31" s="238"/>
      <c r="U31" s="238"/>
      <c r="V31" s="238"/>
      <c r="W31" s="238"/>
      <c r="X31" s="238"/>
      <c r="AN31" s="44"/>
      <c r="AO31" s="207"/>
      <c r="AP31" s="207"/>
      <c r="AQ31" s="207"/>
      <c r="AR31" s="207"/>
      <c r="AS31" s="45"/>
      <c r="AT31" s="44"/>
      <c r="AU31" s="196"/>
      <c r="AV31" s="196"/>
      <c r="AW31" s="196"/>
      <c r="AX31" s="196"/>
      <c r="AY31" s="45"/>
    </row>
    <row r="32" spans="2:51" ht="12.75" customHeight="1" x14ac:dyDescent="0.2">
      <c r="B32" s="47" t="s">
        <v>69</v>
      </c>
      <c r="C32" s="200" t="s">
        <v>70</v>
      </c>
      <c r="D32" s="200"/>
      <c r="E32" s="200"/>
      <c r="F32" s="200"/>
      <c r="G32" s="200"/>
      <c r="H32" s="200"/>
      <c r="I32" s="200"/>
      <c r="J32" s="200"/>
      <c r="K32" s="200"/>
      <c r="L32" s="200"/>
      <c r="M32" s="200"/>
      <c r="N32" s="200"/>
      <c r="O32" s="200"/>
      <c r="P32" s="200"/>
      <c r="Q32" s="200"/>
      <c r="R32" s="200"/>
      <c r="S32" s="200"/>
      <c r="T32" s="200"/>
      <c r="U32" s="200"/>
      <c r="V32" s="200"/>
      <c r="W32" s="200"/>
      <c r="X32" s="200"/>
      <c r="Y32" s="200"/>
      <c r="Z32" s="200"/>
      <c r="AA32" s="200"/>
      <c r="AN32" s="44"/>
      <c r="AO32" s="201"/>
      <c r="AP32" s="201"/>
      <c r="AQ32" s="201"/>
      <c r="AR32" s="201"/>
      <c r="AS32" s="45"/>
      <c r="AT32" s="44"/>
      <c r="AU32" s="49"/>
      <c r="AV32" s="49"/>
      <c r="AW32" s="49"/>
      <c r="AX32" s="49"/>
      <c r="AY32" s="45"/>
    </row>
    <row r="33" spans="2:51" ht="12.75" customHeight="1" x14ac:dyDescent="0.2">
      <c r="B33" s="47" t="s">
        <v>71</v>
      </c>
      <c r="C33" s="200" t="s">
        <v>72</v>
      </c>
      <c r="D33" s="200"/>
      <c r="E33" s="200"/>
      <c r="F33" s="200"/>
      <c r="G33" s="200"/>
      <c r="H33" s="200"/>
      <c r="I33" s="200"/>
      <c r="J33" s="200"/>
      <c r="K33" s="200"/>
      <c r="L33" s="200"/>
      <c r="M33" s="200"/>
      <c r="O33" s="199" t="s">
        <v>274</v>
      </c>
      <c r="P33" s="199"/>
      <c r="Q33" s="199"/>
      <c r="R33" s="226"/>
      <c r="S33" s="226"/>
      <c r="T33" s="226"/>
      <c r="U33" s="226"/>
      <c r="V33" s="226"/>
      <c r="AE33" s="239" t="s">
        <v>73</v>
      </c>
      <c r="AF33" s="239"/>
      <c r="AG33" s="239"/>
      <c r="AH33" s="239"/>
      <c r="AI33" s="239"/>
      <c r="AJ33" s="239"/>
      <c r="AK33" s="239"/>
      <c r="AL33" s="239"/>
      <c r="AM33" s="240"/>
      <c r="AN33" s="66"/>
      <c r="AO33" s="215"/>
      <c r="AP33" s="215"/>
      <c r="AQ33" s="215"/>
      <c r="AR33" s="215"/>
      <c r="AS33" s="67"/>
      <c r="AT33" s="66"/>
      <c r="AU33" s="205" t="str">
        <f>IF(OR(AO33="",R33=H99,R33=H100,R33=H101),"",AO33-(AO33*2))</f>
        <v/>
      </c>
      <c r="AV33" s="205"/>
      <c r="AW33" s="205"/>
      <c r="AX33" s="205"/>
      <c r="AY33" s="67"/>
    </row>
    <row r="34" spans="2:51" ht="12.75" customHeight="1" x14ac:dyDescent="0.2">
      <c r="B34" s="47" t="s">
        <v>74</v>
      </c>
      <c r="C34" s="199" t="s">
        <v>296</v>
      </c>
      <c r="D34" s="200"/>
      <c r="E34" s="200"/>
      <c r="F34" s="200"/>
      <c r="G34" s="200"/>
      <c r="H34" s="200"/>
      <c r="I34" s="200"/>
      <c r="J34" s="200"/>
      <c r="K34" s="200"/>
      <c r="L34" s="200"/>
      <c r="M34" s="200"/>
      <c r="N34" s="200"/>
      <c r="O34" s="200"/>
      <c r="P34" s="200"/>
      <c r="Q34" s="200"/>
      <c r="R34" s="200"/>
      <c r="S34" s="200"/>
      <c r="T34" s="200"/>
      <c r="U34" s="200"/>
      <c r="V34" s="200"/>
      <c r="W34" s="200"/>
      <c r="X34" s="200"/>
      <c r="Y34" s="200"/>
      <c r="Z34" s="200"/>
      <c r="AA34" s="200"/>
      <c r="AB34" s="200"/>
      <c r="AC34" s="200"/>
      <c r="AD34" s="200"/>
      <c r="AE34" s="200"/>
      <c r="AF34" s="200"/>
      <c r="AG34" s="200"/>
      <c r="AH34" s="200"/>
      <c r="AI34" s="200"/>
      <c r="AJ34" s="200"/>
      <c r="AN34" s="44"/>
      <c r="AO34" s="53"/>
      <c r="AP34" s="53"/>
      <c r="AQ34" s="53"/>
      <c r="AR34" s="53"/>
      <c r="AS34" s="45"/>
      <c r="AT34" s="44"/>
      <c r="AU34" s="54"/>
      <c r="AV34" s="54"/>
      <c r="AW34" s="54"/>
      <c r="AX34" s="54"/>
      <c r="AY34" s="45"/>
    </row>
    <row r="35" spans="2:51" ht="12.75" customHeight="1" x14ac:dyDescent="0.2">
      <c r="C35" s="200"/>
      <c r="D35" s="200"/>
      <c r="E35" s="200"/>
      <c r="F35" s="200"/>
      <c r="G35" s="200"/>
      <c r="H35" s="200"/>
      <c r="I35" s="200"/>
      <c r="J35" s="200"/>
      <c r="K35" s="200"/>
      <c r="AN35" s="44"/>
      <c r="AO35" s="207"/>
      <c r="AP35" s="207"/>
      <c r="AQ35" s="207"/>
      <c r="AR35" s="207"/>
      <c r="AS35" s="45"/>
      <c r="AT35" s="44"/>
      <c r="AU35" s="196"/>
      <c r="AV35" s="196"/>
      <c r="AW35" s="196"/>
      <c r="AX35" s="196"/>
      <c r="AY35" s="45"/>
    </row>
    <row r="36" spans="2:51" ht="12.75" customHeight="1" x14ac:dyDescent="0.2">
      <c r="AN36" s="44"/>
      <c r="AO36" s="53"/>
      <c r="AP36" s="53"/>
      <c r="AQ36" s="53"/>
      <c r="AR36" s="53"/>
      <c r="AS36" s="45"/>
      <c r="AT36" s="44"/>
      <c r="AU36" s="54"/>
      <c r="AV36" s="54"/>
      <c r="AW36" s="54"/>
      <c r="AX36" s="54"/>
      <c r="AY36" s="45"/>
    </row>
    <row r="37" spans="2:51" ht="12.75" customHeight="1" x14ac:dyDescent="0.2">
      <c r="AN37" s="44"/>
      <c r="AO37" s="53"/>
      <c r="AP37" s="53"/>
      <c r="AQ37" s="53"/>
      <c r="AR37" s="53"/>
      <c r="AS37" s="45"/>
      <c r="AT37" s="44"/>
      <c r="AU37" s="54"/>
      <c r="AV37" s="54"/>
      <c r="AW37" s="54"/>
      <c r="AX37" s="54"/>
      <c r="AY37" s="45"/>
    </row>
    <row r="38" spans="2:51" ht="12.75" customHeight="1" x14ac:dyDescent="0.2">
      <c r="B38" s="60" t="s">
        <v>75</v>
      </c>
      <c r="C38" s="198" t="s">
        <v>76</v>
      </c>
      <c r="D38" s="198"/>
      <c r="E38" s="198"/>
      <c r="F38" s="198"/>
      <c r="G38" s="198"/>
      <c r="H38" s="198"/>
      <c r="I38" s="198"/>
      <c r="J38" s="198"/>
      <c r="K38" s="198"/>
      <c r="L38" s="198"/>
      <c r="M38" s="198"/>
      <c r="N38" s="198"/>
      <c r="O38" s="198"/>
      <c r="P38" s="198"/>
      <c r="Q38" s="198"/>
      <c r="AD38" s="68"/>
      <c r="AE38" s="59"/>
      <c r="AF38" s="59"/>
      <c r="AG38" s="59"/>
      <c r="AH38" s="59"/>
      <c r="AI38" s="59"/>
      <c r="AJ38" s="59"/>
      <c r="AK38" s="59"/>
      <c r="AL38" s="59"/>
      <c r="AM38" s="59"/>
      <c r="AN38" s="44"/>
      <c r="AO38" s="53"/>
      <c r="AP38" s="53"/>
      <c r="AQ38" s="53"/>
      <c r="AR38" s="53"/>
      <c r="AS38" s="45"/>
      <c r="AT38" s="44"/>
      <c r="AU38" s="54"/>
      <c r="AV38" s="54"/>
      <c r="AW38" s="54"/>
      <c r="AX38" s="54"/>
      <c r="AY38" s="45"/>
    </row>
    <row r="39" spans="2:51" ht="12.75" customHeight="1" x14ac:dyDescent="0.2">
      <c r="C39" s="200" t="s">
        <v>77</v>
      </c>
      <c r="D39" s="200"/>
      <c r="E39" s="200"/>
      <c r="F39" s="200"/>
      <c r="G39" s="200"/>
      <c r="H39" s="200"/>
      <c r="I39" s="200"/>
      <c r="J39" s="200"/>
      <c r="K39" s="200"/>
      <c r="L39" s="200"/>
      <c r="M39" s="200"/>
      <c r="N39" s="200"/>
      <c r="O39" s="200"/>
      <c r="P39" s="200"/>
      <c r="Q39" s="200"/>
      <c r="R39" s="200"/>
      <c r="S39" s="200"/>
      <c r="T39" s="200"/>
      <c r="AD39" s="44"/>
      <c r="AE39" s="57"/>
      <c r="AF39" s="241"/>
      <c r="AG39" s="241"/>
      <c r="AH39" s="241"/>
      <c r="AI39" s="241"/>
      <c r="AJ39" s="241"/>
      <c r="AK39" s="241"/>
      <c r="AL39" s="57"/>
      <c r="AM39" s="38"/>
      <c r="AN39" s="44"/>
      <c r="AO39" s="53"/>
      <c r="AP39" s="53"/>
      <c r="AQ39" s="53"/>
      <c r="AR39" s="53"/>
      <c r="AS39" s="45"/>
      <c r="AT39" s="44"/>
      <c r="AU39" s="54"/>
      <c r="AV39" s="54"/>
      <c r="AW39" s="54"/>
      <c r="AX39" s="54"/>
      <c r="AY39" s="45"/>
    </row>
    <row r="40" spans="2:51" ht="12.75" customHeight="1" x14ac:dyDescent="0.2">
      <c r="C40" s="200" t="s">
        <v>78</v>
      </c>
      <c r="D40" s="200"/>
      <c r="E40" s="200"/>
      <c r="F40" s="200"/>
      <c r="G40" s="200"/>
      <c r="H40" s="200"/>
      <c r="I40" s="200"/>
      <c r="J40" s="200"/>
      <c r="K40" s="200"/>
      <c r="L40" s="200"/>
      <c r="AD40" s="55" t="s">
        <v>46</v>
      </c>
      <c r="AE40" s="57"/>
      <c r="AF40" s="203"/>
      <c r="AG40" s="203"/>
      <c r="AH40" s="203"/>
      <c r="AI40" s="203"/>
      <c r="AJ40" s="203"/>
      <c r="AK40" s="203"/>
      <c r="AL40" s="57"/>
      <c r="AM40" s="38"/>
      <c r="AN40" s="44"/>
      <c r="AO40" s="53"/>
      <c r="AP40" s="53"/>
      <c r="AQ40" s="53"/>
      <c r="AR40" s="53"/>
      <c r="AS40" s="45"/>
      <c r="AT40" s="44"/>
      <c r="AU40" s="54"/>
      <c r="AV40" s="54"/>
      <c r="AW40" s="54"/>
      <c r="AX40" s="54"/>
      <c r="AY40" s="45"/>
    </row>
    <row r="41" spans="2:51" ht="12.75" customHeight="1" x14ac:dyDescent="0.2">
      <c r="AD41" s="58"/>
      <c r="AE41" s="57"/>
      <c r="AF41" s="202">
        <f>AF38+AF39-AF40</f>
        <v>0</v>
      </c>
      <c r="AG41" s="202"/>
      <c r="AH41" s="202"/>
      <c r="AI41" s="202"/>
      <c r="AJ41" s="202"/>
      <c r="AK41" s="202"/>
      <c r="AL41" s="57"/>
      <c r="AM41" s="57"/>
      <c r="AN41" s="44"/>
      <c r="AO41" s="214">
        <f>AF41</f>
        <v>0</v>
      </c>
      <c r="AP41" s="214"/>
      <c r="AQ41" s="214"/>
      <c r="AR41" s="214"/>
      <c r="AS41" s="45"/>
      <c r="AT41" s="44"/>
      <c r="AU41" s="206"/>
      <c r="AV41" s="196"/>
      <c r="AW41" s="196"/>
      <c r="AX41" s="196"/>
      <c r="AY41" s="45"/>
    </row>
    <row r="42" spans="2:51" ht="12.75" customHeight="1" x14ac:dyDescent="0.2">
      <c r="AN42" s="44"/>
      <c r="AO42" s="53"/>
      <c r="AP42" s="53"/>
      <c r="AQ42" s="53"/>
      <c r="AR42" s="53"/>
      <c r="AS42" s="45"/>
      <c r="AT42" s="44"/>
      <c r="AU42" s="54"/>
      <c r="AV42" s="54"/>
      <c r="AW42" s="54"/>
      <c r="AX42" s="54"/>
      <c r="AY42" s="45"/>
    </row>
    <row r="43" spans="2:51" ht="12.75" customHeight="1" x14ac:dyDescent="0.2">
      <c r="AD43" s="68"/>
      <c r="AE43" s="237" t="s">
        <v>79</v>
      </c>
      <c r="AF43" s="237"/>
      <c r="AG43" s="237"/>
      <c r="AH43" s="237"/>
      <c r="AI43" s="237"/>
      <c r="AJ43" s="237"/>
      <c r="AK43" s="237"/>
      <c r="AL43" s="237"/>
      <c r="AM43" s="59"/>
      <c r="AN43" s="44"/>
      <c r="AO43" s="53"/>
      <c r="AP43" s="53"/>
      <c r="AQ43" s="53"/>
      <c r="AR43" s="53"/>
      <c r="AS43" s="45"/>
      <c r="AT43" s="44"/>
      <c r="AU43" s="54"/>
      <c r="AV43" s="54"/>
      <c r="AW43" s="54"/>
      <c r="AX43" s="54"/>
      <c r="AY43" s="45"/>
    </row>
    <row r="44" spans="2:51" ht="12.75" customHeight="1" x14ac:dyDescent="0.2">
      <c r="B44" s="60" t="s">
        <v>81</v>
      </c>
      <c r="C44" s="198" t="s">
        <v>82</v>
      </c>
      <c r="D44" s="198"/>
      <c r="E44" s="198"/>
      <c r="F44" s="198"/>
      <c r="G44" s="198"/>
      <c r="H44" s="198"/>
      <c r="I44" s="198"/>
      <c r="J44" s="198"/>
      <c r="K44" s="198"/>
      <c r="L44" s="198"/>
      <c r="M44" s="198"/>
      <c r="N44" s="198"/>
      <c r="O44" s="198"/>
      <c r="P44" s="198"/>
      <c r="Q44" s="198"/>
      <c r="R44" s="198"/>
      <c r="S44" s="198"/>
      <c r="T44" s="198"/>
      <c r="AD44" s="44"/>
      <c r="AE44" s="243" t="s">
        <v>80</v>
      </c>
      <c r="AF44" s="243"/>
      <c r="AG44" s="243"/>
      <c r="AH44" s="243"/>
      <c r="AI44" s="243"/>
      <c r="AJ44" s="38"/>
      <c r="AK44" s="38"/>
      <c r="AL44" s="38"/>
      <c r="AM44" s="38"/>
      <c r="AN44" s="44"/>
      <c r="AO44" s="53"/>
      <c r="AP44" s="53"/>
      <c r="AQ44" s="53"/>
      <c r="AR44" s="53"/>
      <c r="AS44" s="45"/>
      <c r="AT44" s="44"/>
      <c r="AU44" s="54"/>
      <c r="AV44" s="54"/>
      <c r="AW44" s="54"/>
      <c r="AX44" s="54"/>
      <c r="AY44" s="45"/>
    </row>
    <row r="45" spans="2:51" ht="12.75" customHeight="1" x14ac:dyDescent="0.2">
      <c r="B45" s="47" t="s">
        <v>31</v>
      </c>
      <c r="C45" s="200" t="s">
        <v>83</v>
      </c>
      <c r="D45" s="200"/>
      <c r="E45" s="200"/>
      <c r="F45" s="200"/>
      <c r="G45" s="200"/>
      <c r="H45" s="200"/>
      <c r="I45" s="200"/>
      <c r="J45" s="200"/>
      <c r="K45" s="200"/>
      <c r="L45" s="200"/>
      <c r="M45" s="200"/>
      <c r="N45" s="200"/>
      <c r="O45" s="200"/>
      <c r="P45" s="200"/>
      <c r="Q45" s="200"/>
      <c r="R45" s="200"/>
      <c r="S45" s="200"/>
      <c r="T45" s="200"/>
      <c r="AD45" s="247"/>
      <c r="AE45" s="248"/>
      <c r="AF45" s="248"/>
      <c r="AG45" s="248"/>
      <c r="AH45" s="248"/>
      <c r="AI45" s="248"/>
      <c r="AJ45" s="248"/>
      <c r="AK45" s="248"/>
      <c r="AL45" s="248"/>
      <c r="AM45" s="248"/>
      <c r="AN45" s="69"/>
      <c r="AO45" s="207"/>
      <c r="AP45" s="207"/>
      <c r="AQ45" s="207"/>
      <c r="AR45" s="207"/>
      <c r="AS45" s="70"/>
      <c r="AT45" s="69"/>
      <c r="AU45" s="196"/>
      <c r="AV45" s="196"/>
      <c r="AW45" s="196"/>
      <c r="AX45" s="196"/>
      <c r="AY45" s="70"/>
    </row>
    <row r="46" spans="2:51" ht="12.75" customHeight="1" x14ac:dyDescent="0.2">
      <c r="B46" s="47" t="s">
        <v>33</v>
      </c>
      <c r="C46" s="200" t="s">
        <v>84</v>
      </c>
      <c r="D46" s="200"/>
      <c r="E46" s="200"/>
      <c r="F46" s="200"/>
      <c r="G46" s="200"/>
      <c r="H46" s="200"/>
      <c r="I46" s="200"/>
      <c r="J46" s="200"/>
      <c r="K46" s="200"/>
      <c r="L46" s="200"/>
      <c r="M46" s="200"/>
      <c r="N46" s="200"/>
      <c r="O46" s="200"/>
      <c r="P46" s="200"/>
      <c r="Q46" s="200"/>
      <c r="R46" s="200"/>
      <c r="AD46" s="244"/>
      <c r="AE46" s="245"/>
      <c r="AF46" s="245"/>
      <c r="AG46" s="245"/>
      <c r="AH46" s="245"/>
      <c r="AI46" s="245"/>
      <c r="AJ46" s="245"/>
      <c r="AK46" s="245"/>
      <c r="AL46" s="245"/>
      <c r="AM46" s="246"/>
      <c r="AN46" s="69"/>
      <c r="AO46" s="201"/>
      <c r="AP46" s="201"/>
      <c r="AQ46" s="201"/>
      <c r="AR46" s="201"/>
      <c r="AS46" s="70"/>
      <c r="AT46" s="69"/>
      <c r="AU46" s="192"/>
      <c r="AV46" s="192"/>
      <c r="AW46" s="192"/>
      <c r="AX46" s="192"/>
      <c r="AY46" s="70"/>
    </row>
    <row r="47" spans="2:51" ht="12.75" customHeight="1" x14ac:dyDescent="0.2">
      <c r="B47" s="47" t="s">
        <v>47</v>
      </c>
      <c r="C47" s="200" t="s">
        <v>122</v>
      </c>
      <c r="D47" s="200"/>
      <c r="E47" s="200"/>
      <c r="F47" s="200"/>
      <c r="G47" s="200"/>
      <c r="H47" s="200"/>
      <c r="I47" s="200"/>
      <c r="J47" s="200"/>
      <c r="K47" s="200"/>
      <c r="L47" s="200"/>
      <c r="M47" s="200"/>
      <c r="N47" s="200"/>
      <c r="O47" s="200"/>
      <c r="P47" s="200"/>
      <c r="Q47" s="200"/>
      <c r="R47" s="200"/>
      <c r="S47" s="200"/>
      <c r="T47" s="200"/>
      <c r="U47" s="200"/>
      <c r="V47" s="200"/>
      <c r="W47" s="200"/>
      <c r="X47" s="200"/>
      <c r="Y47" s="200"/>
      <c r="Z47" s="200"/>
      <c r="AA47" s="200"/>
      <c r="AB47" s="200"/>
      <c r="AC47" s="200"/>
      <c r="AD47" s="200"/>
      <c r="AE47" s="200"/>
      <c r="AF47" s="200"/>
      <c r="AG47" s="200"/>
      <c r="AH47" s="200"/>
      <c r="AN47" s="44"/>
      <c r="AO47" s="53"/>
      <c r="AP47" s="53"/>
      <c r="AQ47" s="53"/>
      <c r="AR47" s="53"/>
      <c r="AS47" s="45"/>
      <c r="AT47" s="44"/>
      <c r="AU47" s="54"/>
      <c r="AV47" s="54"/>
      <c r="AW47" s="54"/>
      <c r="AX47" s="54"/>
      <c r="AY47" s="45"/>
    </row>
    <row r="48" spans="2:51" ht="12.75" customHeight="1" x14ac:dyDescent="0.2">
      <c r="C48" s="200" t="s">
        <v>85</v>
      </c>
      <c r="D48" s="200"/>
      <c r="E48" s="200"/>
      <c r="F48" s="200"/>
      <c r="G48" s="200"/>
      <c r="H48" s="200"/>
      <c r="I48" s="200"/>
      <c r="J48" s="200"/>
      <c r="K48" s="200"/>
      <c r="L48" s="200"/>
      <c r="M48" s="200"/>
      <c r="N48" s="200"/>
      <c r="AN48" s="44"/>
      <c r="AO48" s="207"/>
      <c r="AP48" s="207"/>
      <c r="AQ48" s="207"/>
      <c r="AR48" s="207"/>
      <c r="AS48" s="45"/>
      <c r="AT48" s="44"/>
      <c r="AU48" s="196"/>
      <c r="AV48" s="196"/>
      <c r="AW48" s="196"/>
      <c r="AX48" s="196"/>
      <c r="AY48" s="45"/>
    </row>
    <row r="49" spans="2:51" ht="12.75" customHeight="1" x14ac:dyDescent="0.2">
      <c r="B49" s="47" t="s">
        <v>55</v>
      </c>
      <c r="C49" s="200" t="s">
        <v>86</v>
      </c>
      <c r="D49" s="200"/>
      <c r="E49" s="200"/>
      <c r="F49" s="200"/>
      <c r="G49" s="200"/>
      <c r="H49" s="200"/>
      <c r="I49" s="200"/>
      <c r="J49" s="200"/>
      <c r="K49" s="200"/>
      <c r="L49" s="200"/>
      <c r="M49" s="200"/>
      <c r="N49" s="200"/>
      <c r="O49" s="194"/>
      <c r="P49" s="225"/>
      <c r="Q49" s="226"/>
      <c r="R49" s="226"/>
      <c r="S49" s="226"/>
      <c r="T49" s="226"/>
      <c r="U49" s="226"/>
      <c r="V49" s="226"/>
      <c r="W49" s="226"/>
      <c r="X49" s="226"/>
      <c r="Y49" s="226"/>
      <c r="Z49" s="226"/>
      <c r="AA49" s="226"/>
      <c r="AB49" s="226"/>
      <c r="AC49" s="226"/>
      <c r="AD49" s="226"/>
      <c r="AE49" s="226"/>
      <c r="AF49" s="226"/>
      <c r="AG49" s="226"/>
      <c r="AH49" s="226"/>
      <c r="AI49" s="226"/>
      <c r="AJ49" s="226"/>
      <c r="AK49" s="226"/>
      <c r="AL49" s="226"/>
      <c r="AM49" s="71"/>
      <c r="AN49" s="69"/>
      <c r="AO49" s="201"/>
      <c r="AP49" s="201"/>
      <c r="AQ49" s="201"/>
      <c r="AR49" s="201"/>
      <c r="AS49" s="70"/>
      <c r="AT49" s="69"/>
      <c r="AU49" s="49"/>
      <c r="AV49" s="49"/>
      <c r="AW49" s="49"/>
      <c r="AX49" s="49"/>
      <c r="AY49" s="70"/>
    </row>
    <row r="50" spans="2:51" ht="12.75" customHeight="1" x14ac:dyDescent="0.2">
      <c r="B50" s="47" t="s">
        <v>56</v>
      </c>
      <c r="C50" s="200" t="s">
        <v>87</v>
      </c>
      <c r="D50" s="200"/>
      <c r="E50" s="200"/>
      <c r="F50" s="200"/>
      <c r="G50" s="200"/>
      <c r="H50" s="200"/>
      <c r="I50" s="200"/>
      <c r="J50" s="200"/>
      <c r="K50" s="200"/>
      <c r="L50" s="200"/>
      <c r="M50" s="200"/>
      <c r="N50" s="200"/>
      <c r="O50" s="200"/>
      <c r="P50" s="200"/>
      <c r="Q50" s="200"/>
      <c r="R50" s="200"/>
      <c r="S50" s="200"/>
      <c r="T50" s="200"/>
      <c r="U50" s="200"/>
      <c r="V50" s="200"/>
      <c r="W50" s="200"/>
      <c r="X50" s="200"/>
      <c r="Y50" s="200"/>
      <c r="AN50" s="44"/>
      <c r="AO50" s="201"/>
      <c r="AP50" s="201"/>
      <c r="AQ50" s="201"/>
      <c r="AR50" s="201"/>
      <c r="AS50" s="45"/>
      <c r="AT50" s="44"/>
      <c r="AU50" s="192"/>
      <c r="AV50" s="192"/>
      <c r="AW50" s="192"/>
      <c r="AX50" s="192"/>
      <c r="AY50" s="45"/>
    </row>
    <row r="51" spans="2:51" ht="12.75" customHeight="1" x14ac:dyDescent="0.2">
      <c r="AN51" s="44"/>
      <c r="AO51" s="53"/>
      <c r="AP51" s="53"/>
      <c r="AQ51" s="53"/>
      <c r="AR51" s="53"/>
      <c r="AS51" s="45"/>
      <c r="AT51" s="44"/>
      <c r="AU51" s="54"/>
      <c r="AV51" s="54"/>
      <c r="AW51" s="54"/>
      <c r="AX51" s="54"/>
      <c r="AY51" s="45"/>
    </row>
    <row r="52" spans="2:51" ht="12.75" customHeight="1" x14ac:dyDescent="0.2">
      <c r="B52" s="60" t="s">
        <v>88</v>
      </c>
      <c r="C52" s="198" t="s">
        <v>253</v>
      </c>
      <c r="D52" s="198"/>
      <c r="E52" s="198"/>
      <c r="F52" s="198"/>
      <c r="G52" s="198"/>
      <c r="H52" s="198"/>
      <c r="I52" s="198"/>
      <c r="J52" s="198"/>
      <c r="K52" s="198"/>
      <c r="L52" s="198"/>
      <c r="M52" s="198"/>
      <c r="N52" s="198"/>
      <c r="O52" s="198"/>
      <c r="P52" s="198"/>
      <c r="Q52" s="198"/>
      <c r="R52" s="198"/>
      <c r="S52" s="198"/>
      <c r="T52" s="198"/>
      <c r="U52" s="198"/>
      <c r="V52" s="198"/>
      <c r="AN52" s="44"/>
      <c r="AO52" s="53"/>
      <c r="AP52" s="53"/>
      <c r="AQ52" s="53"/>
      <c r="AR52" s="53"/>
      <c r="AS52" s="45"/>
      <c r="AT52" s="44"/>
      <c r="AU52" s="54"/>
      <c r="AV52" s="54"/>
      <c r="AW52" s="54"/>
      <c r="AX52" s="54"/>
      <c r="AY52" s="45"/>
    </row>
    <row r="53" spans="2:51" ht="12.75" customHeight="1" x14ac:dyDescent="0.2">
      <c r="B53" s="47" t="s">
        <v>31</v>
      </c>
      <c r="C53" s="200" t="s">
        <v>89</v>
      </c>
      <c r="D53" s="200"/>
      <c r="E53" s="200"/>
      <c r="F53" s="200"/>
      <c r="G53" s="200"/>
      <c r="H53" s="200"/>
      <c r="I53" s="200"/>
      <c r="J53" s="200"/>
      <c r="K53" s="200"/>
      <c r="L53" s="200"/>
      <c r="M53" s="200"/>
      <c r="N53" s="200"/>
      <c r="O53" s="200"/>
      <c r="P53" s="200"/>
      <c r="Q53" s="200"/>
      <c r="R53" s="200"/>
      <c r="S53" s="200"/>
      <c r="T53" s="200"/>
      <c r="U53" s="200"/>
      <c r="V53" s="200"/>
      <c r="AD53" s="68"/>
      <c r="AE53" s="59"/>
      <c r="AF53" s="59"/>
      <c r="AG53" s="59"/>
      <c r="AH53" s="59"/>
      <c r="AI53" s="59"/>
      <c r="AJ53" s="59"/>
      <c r="AK53" s="59"/>
      <c r="AL53" s="59"/>
      <c r="AM53" s="59"/>
      <c r="AN53" s="44"/>
      <c r="AO53" s="53"/>
      <c r="AP53" s="53"/>
      <c r="AQ53" s="53"/>
      <c r="AR53" s="53"/>
      <c r="AS53" s="45"/>
      <c r="AT53" s="44"/>
      <c r="AU53" s="54"/>
      <c r="AV53" s="54"/>
      <c r="AW53" s="54"/>
      <c r="AX53" s="54"/>
      <c r="AY53" s="45"/>
    </row>
    <row r="54" spans="2:51" ht="12.75" customHeight="1" x14ac:dyDescent="0.2">
      <c r="C54" s="200" t="s">
        <v>90</v>
      </c>
      <c r="D54" s="200"/>
      <c r="E54" s="200"/>
      <c r="F54" s="200"/>
      <c r="G54" s="200"/>
      <c r="H54" s="200"/>
      <c r="AD54" s="44"/>
      <c r="AE54" s="57"/>
      <c r="AF54" s="241"/>
      <c r="AG54" s="241"/>
      <c r="AH54" s="241"/>
      <c r="AI54" s="241"/>
      <c r="AJ54" s="241"/>
      <c r="AK54" s="241"/>
      <c r="AL54" s="57"/>
      <c r="AM54" s="38"/>
      <c r="AN54" s="44"/>
      <c r="AO54" s="53"/>
      <c r="AP54" s="53"/>
      <c r="AQ54" s="53"/>
      <c r="AR54" s="53"/>
      <c r="AS54" s="45"/>
      <c r="AT54" s="44"/>
      <c r="AU54" s="54"/>
      <c r="AV54" s="54"/>
      <c r="AW54" s="54"/>
      <c r="AX54" s="54"/>
      <c r="AY54" s="45"/>
    </row>
    <row r="55" spans="2:51" ht="12.75" customHeight="1" x14ac:dyDescent="0.2">
      <c r="C55" s="199" t="s">
        <v>252</v>
      </c>
      <c r="D55" s="199"/>
      <c r="E55" s="199"/>
      <c r="F55" s="199"/>
      <c r="G55" s="199"/>
      <c r="H55" s="199"/>
      <c r="I55" s="199"/>
      <c r="AD55" s="44"/>
      <c r="AE55" s="52"/>
      <c r="AF55" s="203"/>
      <c r="AG55" s="203"/>
      <c r="AH55" s="203"/>
      <c r="AI55" s="203"/>
      <c r="AJ55" s="203"/>
      <c r="AK55" s="203"/>
      <c r="AL55" s="52"/>
      <c r="AM55" s="38"/>
      <c r="AN55" s="44"/>
      <c r="AO55" s="53"/>
      <c r="AP55" s="53"/>
      <c r="AQ55" s="53"/>
      <c r="AR55" s="53"/>
      <c r="AS55" s="45"/>
      <c r="AT55" s="44"/>
      <c r="AU55" s="54"/>
      <c r="AV55" s="54"/>
      <c r="AW55" s="54"/>
      <c r="AX55" s="54"/>
      <c r="AY55" s="45"/>
    </row>
    <row r="56" spans="2:51" ht="12.75" customHeight="1" x14ac:dyDescent="0.2">
      <c r="C56" s="200" t="s">
        <v>91</v>
      </c>
      <c r="D56" s="200"/>
      <c r="E56" s="200"/>
      <c r="F56" s="200"/>
      <c r="G56" s="200"/>
      <c r="H56" s="200"/>
      <c r="I56" s="200"/>
      <c r="AD56" s="44"/>
      <c r="AE56" s="52"/>
      <c r="AF56" s="202">
        <f>AF54+AF55</f>
        <v>0</v>
      </c>
      <c r="AG56" s="202"/>
      <c r="AH56" s="202"/>
      <c r="AI56" s="202"/>
      <c r="AJ56" s="202"/>
      <c r="AK56" s="202"/>
      <c r="AL56" s="52"/>
      <c r="AM56" s="38"/>
      <c r="AN56" s="44"/>
      <c r="AO56" s="53"/>
      <c r="AP56" s="53"/>
      <c r="AQ56" s="53"/>
      <c r="AR56" s="53"/>
      <c r="AS56" s="45"/>
      <c r="AT56" s="44"/>
      <c r="AU56" s="54"/>
      <c r="AV56" s="54"/>
      <c r="AW56" s="54"/>
      <c r="AX56" s="54"/>
      <c r="AY56" s="45"/>
    </row>
    <row r="57" spans="2:51" ht="12.75" customHeight="1" x14ac:dyDescent="0.2">
      <c r="B57" s="47" t="s">
        <v>33</v>
      </c>
      <c r="C57" s="200" t="s">
        <v>92</v>
      </c>
      <c r="D57" s="200"/>
      <c r="E57" s="200"/>
      <c r="F57" s="200"/>
      <c r="G57" s="200"/>
      <c r="H57" s="200"/>
      <c r="I57" s="200"/>
      <c r="J57" s="200"/>
      <c r="K57" s="200"/>
      <c r="L57" s="200"/>
      <c r="M57" s="200"/>
      <c r="N57" s="200"/>
      <c r="O57" s="200"/>
      <c r="P57" s="200"/>
      <c r="Q57" s="200"/>
      <c r="R57" s="200"/>
      <c r="S57" s="200"/>
      <c r="T57" s="200"/>
      <c r="U57" s="200"/>
      <c r="V57" s="200"/>
      <c r="W57" s="200"/>
      <c r="X57" s="200"/>
      <c r="AD57" s="55" t="s">
        <v>46</v>
      </c>
      <c r="AE57" s="52"/>
      <c r="AF57" s="203"/>
      <c r="AG57" s="203"/>
      <c r="AH57" s="203"/>
      <c r="AI57" s="203"/>
      <c r="AJ57" s="203"/>
      <c r="AK57" s="203"/>
      <c r="AL57" s="52"/>
      <c r="AM57" s="38"/>
      <c r="AN57" s="44"/>
      <c r="AO57" s="53"/>
      <c r="AP57" s="53"/>
      <c r="AQ57" s="53"/>
      <c r="AR57" s="53"/>
      <c r="AS57" s="45"/>
      <c r="AT57" s="44"/>
      <c r="AU57" s="54"/>
      <c r="AV57" s="54"/>
      <c r="AW57" s="54"/>
      <c r="AX57" s="54"/>
      <c r="AY57" s="45"/>
    </row>
    <row r="58" spans="2:51" ht="12.75" customHeight="1" x14ac:dyDescent="0.2">
      <c r="C58" s="200" t="s">
        <v>93</v>
      </c>
      <c r="D58" s="200"/>
      <c r="E58" s="200"/>
      <c r="F58" s="200"/>
      <c r="G58" s="200"/>
      <c r="H58" s="200"/>
      <c r="AD58" s="58"/>
      <c r="AE58" s="57"/>
      <c r="AF58" s="202">
        <f>AF56-AF57</f>
        <v>0</v>
      </c>
      <c r="AG58" s="202"/>
      <c r="AH58" s="202"/>
      <c r="AI58" s="202"/>
      <c r="AJ58" s="202"/>
      <c r="AK58" s="202"/>
      <c r="AL58" s="57"/>
      <c r="AM58" s="57"/>
      <c r="AN58" s="44"/>
      <c r="AO58" s="197">
        <f>AF58</f>
        <v>0</v>
      </c>
      <c r="AP58" s="197"/>
      <c r="AQ58" s="197"/>
      <c r="AR58" s="197"/>
      <c r="AS58" s="45"/>
      <c r="AT58" s="44"/>
      <c r="AU58" s="196"/>
      <c r="AV58" s="196"/>
      <c r="AW58" s="196"/>
      <c r="AX58" s="196"/>
      <c r="AY58" s="45"/>
    </row>
    <row r="59" spans="2:51" ht="12.75" customHeight="1" x14ac:dyDescent="0.2">
      <c r="AN59" s="44"/>
      <c r="AO59" s="53"/>
      <c r="AP59" s="53"/>
      <c r="AQ59" s="53"/>
      <c r="AR59" s="53"/>
      <c r="AS59" s="45"/>
      <c r="AT59" s="44"/>
      <c r="AU59" s="54"/>
      <c r="AV59" s="54"/>
      <c r="AW59" s="54"/>
      <c r="AX59" s="54"/>
      <c r="AY59" s="45"/>
    </row>
    <row r="60" spans="2:51" ht="12.75" customHeight="1" x14ac:dyDescent="0.2">
      <c r="B60" s="60" t="s">
        <v>94</v>
      </c>
      <c r="C60" s="198" t="s">
        <v>95</v>
      </c>
      <c r="D60" s="198"/>
      <c r="E60" s="198"/>
      <c r="F60" s="198"/>
      <c r="G60" s="198"/>
      <c r="H60" s="198"/>
      <c r="I60" s="198"/>
      <c r="AN60" s="58"/>
      <c r="AO60" s="197">
        <f>(SUM(AO8:AR23)+SUM(AO26:AR58))</f>
        <v>0</v>
      </c>
      <c r="AP60" s="197"/>
      <c r="AQ60" s="197"/>
      <c r="AR60" s="197"/>
      <c r="AS60" s="72"/>
      <c r="AT60" s="58"/>
      <c r="AU60" s="196"/>
      <c r="AV60" s="196"/>
      <c r="AW60" s="196"/>
      <c r="AX60" s="196"/>
      <c r="AY60" s="72"/>
    </row>
    <row r="61" spans="2:51" s="38" customFormat="1" ht="11.25" customHeight="1" x14ac:dyDescent="0.2">
      <c r="B61" s="73"/>
    </row>
    <row r="62" spans="2:51" s="38" customFormat="1" ht="11.25" customHeight="1" x14ac:dyDescent="0.2">
      <c r="B62" s="73"/>
    </row>
    <row r="63" spans="2:51" s="38" customFormat="1" ht="11.25" customHeight="1" x14ac:dyDescent="0.2">
      <c r="B63" s="73"/>
    </row>
    <row r="64" spans="2:51" s="38" customFormat="1" ht="11.25" customHeight="1" x14ac:dyDescent="0.2">
      <c r="B64" s="73"/>
    </row>
    <row r="65" spans="1:30" s="38" customFormat="1" ht="11.25" customHeight="1" x14ac:dyDescent="0.2">
      <c r="B65" s="73"/>
    </row>
    <row r="66" spans="1:30" s="38" customFormat="1" ht="11.25" customHeight="1" x14ac:dyDescent="0.2">
      <c r="B66" s="73"/>
    </row>
    <row r="67" spans="1:30" s="38" customFormat="1" ht="11.25" customHeight="1" x14ac:dyDescent="0.2">
      <c r="B67" s="73"/>
    </row>
    <row r="68" spans="1:30" s="38" customFormat="1" x14ac:dyDescent="0.2">
      <c r="B68" s="73"/>
    </row>
    <row r="69" spans="1:30" s="38" customFormat="1" ht="11.25" hidden="1" customHeight="1" x14ac:dyDescent="0.2">
      <c r="A69" s="38" t="s">
        <v>236</v>
      </c>
      <c r="B69" s="73"/>
    </row>
    <row r="70" spans="1:30" s="38" customFormat="1" ht="11.25" hidden="1" customHeight="1" x14ac:dyDescent="0.2">
      <c r="A70" s="195" t="str">
        <f>'Page de garde'!AB81</f>
        <v/>
      </c>
      <c r="B70" s="195"/>
      <c r="C70" s="195"/>
      <c r="D70" s="195"/>
      <c r="E70" s="195" t="str">
        <f>'Page de garde'!AB82</f>
        <v/>
      </c>
      <c r="F70" s="195"/>
      <c r="G70" s="195"/>
      <c r="H70" s="195"/>
    </row>
    <row r="71" spans="1:30" s="38" customFormat="1" ht="11.25" hidden="1" customHeight="1" x14ac:dyDescent="0.2"/>
    <row r="72" spans="1:30" s="38" customFormat="1" ht="11.25" hidden="1" customHeight="1" x14ac:dyDescent="0.2">
      <c r="B72" s="73"/>
    </row>
    <row r="73" spans="1:30" s="38" customFormat="1" ht="11.25" hidden="1" customHeight="1" x14ac:dyDescent="0.2">
      <c r="A73" s="38" t="s">
        <v>230</v>
      </c>
      <c r="B73" s="73"/>
    </row>
    <row r="74" spans="1:30" s="38" customFormat="1" ht="11.25" hidden="1" customHeight="1" x14ac:dyDescent="0.2">
      <c r="B74" s="73"/>
      <c r="G74" s="38" t="s">
        <v>234</v>
      </c>
      <c r="K74" s="38" t="s">
        <v>24</v>
      </c>
      <c r="O74" s="38" t="s">
        <v>235</v>
      </c>
    </row>
    <row r="75" spans="1:30" s="38" customFormat="1" ht="11.25" hidden="1" customHeight="1" x14ac:dyDescent="0.2">
      <c r="A75" s="194" t="s">
        <v>231</v>
      </c>
      <c r="B75" s="194"/>
      <c r="C75" s="194"/>
      <c r="D75" s="194"/>
      <c r="E75" s="194"/>
      <c r="F75" s="194"/>
      <c r="G75" s="195" t="str">
        <f>IF(O8="","",O8)</f>
        <v/>
      </c>
      <c r="H75" s="195"/>
      <c r="I75" s="195"/>
      <c r="J75" s="195"/>
      <c r="K75" s="195" t="str">
        <f>IF(W8="","",W8)</f>
        <v/>
      </c>
      <c r="L75" s="195"/>
      <c r="M75" s="195"/>
      <c r="N75" s="195"/>
      <c r="O75" s="193" t="str">
        <f>IF(OR(G75="",W8=""),"",ROUND(((DAYS360(G75,K75))/30),1))</f>
        <v/>
      </c>
      <c r="P75" s="193"/>
      <c r="Q75" s="193"/>
      <c r="R75" s="193"/>
      <c r="T75" s="74"/>
      <c r="U75" s="74"/>
      <c r="V75" s="74"/>
      <c r="W75" s="74"/>
      <c r="X75" s="74"/>
      <c r="Y75" s="74"/>
      <c r="Z75" s="74"/>
      <c r="AA75" s="74"/>
    </row>
    <row r="76" spans="1:30" s="38" customFormat="1" ht="11.25" hidden="1" customHeight="1" x14ac:dyDescent="0.2">
      <c r="A76" s="194" t="s">
        <v>232</v>
      </c>
      <c r="B76" s="194"/>
      <c r="C76" s="194"/>
      <c r="D76" s="194"/>
      <c r="E76" s="194"/>
      <c r="F76" s="194"/>
      <c r="G76" s="195" t="str">
        <f>IF(O9="","",O9)</f>
        <v/>
      </c>
      <c r="H76" s="195"/>
      <c r="I76" s="195"/>
      <c r="J76" s="195"/>
      <c r="K76" s="195" t="str">
        <f>IF(W9="","",W9)</f>
        <v/>
      </c>
      <c r="L76" s="195"/>
      <c r="M76" s="195"/>
      <c r="N76" s="195"/>
      <c r="O76" s="193" t="str">
        <f>IF(OR(G76="",W9=""),"",ROUND(((DAYS360(G76,K76))/30),1))</f>
        <v/>
      </c>
      <c r="P76" s="193"/>
      <c r="Q76" s="193"/>
      <c r="R76" s="193"/>
      <c r="T76" s="74"/>
      <c r="U76" s="74"/>
      <c r="V76" s="74"/>
      <c r="W76" s="74"/>
      <c r="X76" s="74"/>
      <c r="Y76" s="74"/>
      <c r="Z76" s="74"/>
      <c r="AA76" s="74"/>
    </row>
    <row r="77" spans="1:30" s="38" customFormat="1" ht="11.25" hidden="1" customHeight="1" x14ac:dyDescent="0.2">
      <c r="A77" s="194" t="s">
        <v>233</v>
      </c>
      <c r="B77" s="194"/>
      <c r="C77" s="194"/>
      <c r="D77" s="194"/>
      <c r="E77" s="194"/>
      <c r="F77" s="194"/>
      <c r="G77" s="195" t="str">
        <f>IF(M11="","",M11)</f>
        <v/>
      </c>
      <c r="H77" s="195"/>
      <c r="I77" s="195"/>
      <c r="J77" s="195"/>
      <c r="K77" s="195" t="str">
        <f>IF(U11="","",U11)</f>
        <v/>
      </c>
      <c r="L77" s="195"/>
      <c r="M77" s="195"/>
      <c r="N77" s="195"/>
      <c r="O77" s="193" t="str">
        <f>IF(OR(G77="",U11=""),"",ROUND(((DAYS360(G77,K77))/30),1))</f>
        <v/>
      </c>
      <c r="P77" s="193"/>
      <c r="Q77" s="193"/>
      <c r="R77" s="193"/>
      <c r="T77" s="74"/>
      <c r="U77" s="74"/>
      <c r="V77" s="74"/>
      <c r="W77" s="74"/>
      <c r="X77" s="74"/>
      <c r="Y77" s="74"/>
      <c r="Z77" s="74"/>
      <c r="AA77" s="74"/>
    </row>
    <row r="78" spans="1:30" s="38" customFormat="1" ht="11.25" hidden="1" customHeight="1" x14ac:dyDescent="0.2">
      <c r="A78" s="194" t="s">
        <v>238</v>
      </c>
      <c r="B78" s="194"/>
      <c r="C78" s="194"/>
      <c r="D78" s="194"/>
      <c r="E78" s="194"/>
      <c r="F78" s="194"/>
      <c r="O78" s="193">
        <f>SUM(O75:R77)</f>
        <v>0</v>
      </c>
      <c r="P78" s="193"/>
      <c r="Q78" s="193"/>
      <c r="R78" s="193"/>
    </row>
    <row r="79" spans="1:30" s="38" customFormat="1" ht="11.25" hidden="1" customHeight="1" x14ac:dyDescent="0.2">
      <c r="A79" s="194" t="s">
        <v>239</v>
      </c>
      <c r="B79" s="194"/>
      <c r="C79" s="194"/>
      <c r="D79" s="194"/>
      <c r="E79" s="194"/>
      <c r="F79" s="194"/>
      <c r="O79" s="193">
        <f>IF(O78&gt;12,12,O78)</f>
        <v>0</v>
      </c>
      <c r="P79" s="193"/>
      <c r="Q79" s="193"/>
      <c r="R79" s="193"/>
    </row>
    <row r="80" spans="1:30" ht="11.25" hidden="1" customHeight="1" x14ac:dyDescent="0.2">
      <c r="AD80" s="40"/>
    </row>
    <row r="81" spans="1:18" ht="11.25" hidden="1" customHeight="1" x14ac:dyDescent="0.2"/>
    <row r="82" spans="1:18" ht="11.25" hidden="1" customHeight="1" x14ac:dyDescent="0.2"/>
    <row r="83" spans="1:18" ht="11.25" hidden="1" customHeight="1" x14ac:dyDescent="0.2">
      <c r="B83" s="238" t="s">
        <v>40</v>
      </c>
      <c r="C83" s="238"/>
    </row>
    <row r="84" spans="1:18" ht="11.25" hidden="1" customHeight="1" x14ac:dyDescent="0.2">
      <c r="B84" s="238" t="s">
        <v>41</v>
      </c>
      <c r="C84" s="238"/>
    </row>
    <row r="85" spans="1:18" ht="11.25" hidden="1" customHeight="1" x14ac:dyDescent="0.2">
      <c r="B85" s="238" t="s">
        <v>42</v>
      </c>
      <c r="C85" s="238"/>
    </row>
    <row r="86" spans="1:18" ht="11.25" hidden="1" customHeight="1" x14ac:dyDescent="0.2">
      <c r="B86" s="238" t="s">
        <v>44</v>
      </c>
      <c r="C86" s="238"/>
    </row>
    <row r="87" spans="1:18" ht="11.25" hidden="1" customHeight="1" x14ac:dyDescent="0.2">
      <c r="B87" s="238" t="s">
        <v>43</v>
      </c>
      <c r="C87" s="238"/>
    </row>
    <row r="88" spans="1:18" ht="11.25" hidden="1" customHeight="1" x14ac:dyDescent="0.2">
      <c r="B88" s="238" t="s">
        <v>45</v>
      </c>
      <c r="C88" s="238"/>
    </row>
    <row r="89" spans="1:18" ht="11.25" hidden="1" customHeight="1" x14ac:dyDescent="0.2">
      <c r="H89" s="48"/>
      <c r="R89" s="48"/>
    </row>
    <row r="90" spans="1:18" ht="11.25" hidden="1" customHeight="1" x14ac:dyDescent="0.2">
      <c r="A90" s="199" t="s">
        <v>261</v>
      </c>
      <c r="B90" s="199"/>
      <c r="C90" s="199"/>
      <c r="D90" s="199"/>
      <c r="E90" s="199"/>
      <c r="F90" s="199"/>
      <c r="H90" s="242" t="s">
        <v>262</v>
      </c>
      <c r="I90" s="242"/>
      <c r="J90" s="242"/>
      <c r="K90" s="242"/>
      <c r="L90" s="242"/>
      <c r="M90" s="242"/>
      <c r="N90" s="242"/>
      <c r="O90" s="242"/>
      <c r="P90" s="242"/>
      <c r="Q90" s="242"/>
    </row>
    <row r="91" spans="1:18" ht="11.25" hidden="1" customHeight="1" x14ac:dyDescent="0.2">
      <c r="H91" s="242" t="s">
        <v>263</v>
      </c>
      <c r="I91" s="242"/>
      <c r="J91" s="242"/>
      <c r="K91" s="242"/>
      <c r="L91" s="242"/>
      <c r="M91" s="242"/>
      <c r="N91" s="242"/>
      <c r="O91" s="242"/>
      <c r="P91" s="242"/>
      <c r="Q91" s="242"/>
    </row>
    <row r="92" spans="1:18" ht="11.25" hidden="1" customHeight="1" x14ac:dyDescent="0.2">
      <c r="H92" s="242" t="s">
        <v>264</v>
      </c>
      <c r="I92" s="242"/>
      <c r="J92" s="242"/>
      <c r="K92" s="242"/>
      <c r="L92" s="242"/>
      <c r="M92" s="242"/>
      <c r="N92" s="242"/>
      <c r="O92" s="242"/>
      <c r="P92" s="242"/>
      <c r="Q92" s="242"/>
    </row>
    <row r="93" spans="1:18" ht="11.25" hidden="1" customHeight="1" x14ac:dyDescent="0.2">
      <c r="H93" s="242" t="s">
        <v>265</v>
      </c>
      <c r="I93" s="242"/>
      <c r="J93" s="242"/>
      <c r="K93" s="242"/>
      <c r="L93" s="242"/>
      <c r="M93" s="242"/>
      <c r="N93" s="242"/>
      <c r="O93" s="242"/>
      <c r="P93" s="242"/>
      <c r="Q93" s="242"/>
    </row>
    <row r="94" spans="1:18" ht="11.25" hidden="1" customHeight="1" x14ac:dyDescent="0.2">
      <c r="A94" s="199" t="s">
        <v>267</v>
      </c>
      <c r="B94" s="199"/>
      <c r="C94" s="199"/>
      <c r="D94" s="199"/>
      <c r="E94" s="199"/>
      <c r="F94" s="199"/>
      <c r="G94" s="199"/>
      <c r="H94" s="199"/>
      <c r="I94" s="249"/>
      <c r="J94" s="75">
        <f>IF(X26&lt;&gt;"",100000,0)</f>
        <v>0</v>
      </c>
    </row>
    <row r="95" spans="1:18" ht="11.25" hidden="1" customHeight="1" x14ac:dyDescent="0.2"/>
    <row r="96" spans="1:18" ht="11.25" hidden="1" customHeight="1" x14ac:dyDescent="0.2">
      <c r="A96" s="199" t="s">
        <v>268</v>
      </c>
      <c r="B96" s="199"/>
      <c r="C96" s="199"/>
      <c r="D96" s="199"/>
      <c r="E96" s="199"/>
      <c r="F96" s="199"/>
      <c r="H96" s="250" t="s">
        <v>269</v>
      </c>
      <c r="I96" s="251"/>
      <c r="J96" s="251"/>
      <c r="K96" s="251"/>
      <c r="L96" s="252"/>
      <c r="M96" s="76"/>
      <c r="N96" s="77"/>
      <c r="O96" s="77"/>
      <c r="P96" s="77"/>
      <c r="Q96" s="77"/>
    </row>
    <row r="97" spans="1:17" ht="11.25" hidden="1" customHeight="1" x14ac:dyDescent="0.2">
      <c r="H97" s="250" t="s">
        <v>270</v>
      </c>
      <c r="I97" s="251"/>
      <c r="J97" s="251"/>
      <c r="K97" s="251"/>
      <c r="L97" s="252"/>
      <c r="M97" s="76"/>
      <c r="N97" s="77"/>
      <c r="O97" s="77"/>
      <c r="P97" s="77"/>
      <c r="Q97" s="77"/>
    </row>
    <row r="98" spans="1:17" ht="11.25" hidden="1" customHeight="1" x14ac:dyDescent="0.2">
      <c r="H98" s="250" t="s">
        <v>271</v>
      </c>
      <c r="I98" s="251"/>
      <c r="J98" s="251"/>
      <c r="K98" s="251"/>
      <c r="L98" s="252"/>
      <c r="M98" s="76"/>
      <c r="N98" s="77"/>
      <c r="O98" s="77"/>
      <c r="P98" s="77"/>
      <c r="Q98" s="77"/>
    </row>
    <row r="99" spans="1:17" ht="11.25" hidden="1" customHeight="1" x14ac:dyDescent="0.2">
      <c r="H99" s="250" t="s">
        <v>272</v>
      </c>
      <c r="I99" s="251"/>
      <c r="J99" s="251"/>
      <c r="K99" s="251"/>
      <c r="L99" s="252"/>
      <c r="M99" s="76"/>
      <c r="N99" s="77"/>
      <c r="O99" s="77"/>
      <c r="P99" s="77"/>
      <c r="Q99" s="77"/>
    </row>
    <row r="100" spans="1:17" ht="11.25" hidden="1" customHeight="1" x14ac:dyDescent="0.2">
      <c r="H100" s="250" t="s">
        <v>276</v>
      </c>
      <c r="I100" s="251"/>
      <c r="J100" s="251"/>
      <c r="K100" s="251"/>
      <c r="L100" s="252"/>
      <c r="M100" s="76"/>
      <c r="N100" s="77"/>
      <c r="O100" s="77"/>
      <c r="P100" s="77"/>
      <c r="Q100" s="77"/>
    </row>
    <row r="101" spans="1:17" ht="11.25" hidden="1" customHeight="1" x14ac:dyDescent="0.2">
      <c r="H101" s="250" t="s">
        <v>273</v>
      </c>
      <c r="I101" s="251"/>
      <c r="J101" s="251"/>
      <c r="K101" s="251"/>
      <c r="L101" s="252"/>
      <c r="M101" s="76"/>
      <c r="N101" s="77"/>
      <c r="O101" s="77"/>
      <c r="P101" s="77"/>
      <c r="Q101" s="77"/>
    </row>
    <row r="102" spans="1:17" ht="11.25" hidden="1" customHeight="1" x14ac:dyDescent="0.2"/>
    <row r="103" spans="1:17" ht="11.25" hidden="1" customHeight="1" x14ac:dyDescent="0.2">
      <c r="A103" s="199" t="s">
        <v>275</v>
      </c>
      <c r="B103" s="199"/>
      <c r="C103" s="199"/>
      <c r="D103" s="199"/>
      <c r="E103" s="199"/>
      <c r="F103" s="199"/>
      <c r="G103" s="199"/>
      <c r="H103" s="199"/>
      <c r="I103" s="249"/>
      <c r="J103" s="75">
        <f>IF(R33&lt;&gt;"",1000000,0)</f>
        <v>0</v>
      </c>
    </row>
  </sheetData>
  <sheetProtection password="88C3" sheet="1" objects="1" scenarios="1" selectLockedCells="1"/>
  <mergeCells count="176">
    <mergeCell ref="A77:F77"/>
    <mergeCell ref="O76:R76"/>
    <mergeCell ref="G76:J76"/>
    <mergeCell ref="O77:R77"/>
    <mergeCell ref="A76:F76"/>
    <mergeCell ref="A103:I103"/>
    <mergeCell ref="H100:L100"/>
    <mergeCell ref="A96:F96"/>
    <mergeCell ref="H96:L96"/>
    <mergeCell ref="H97:L97"/>
    <mergeCell ref="H98:L98"/>
    <mergeCell ref="H99:L99"/>
    <mergeCell ref="H101:L101"/>
    <mergeCell ref="A94:I94"/>
    <mergeCell ref="AF56:AK56"/>
    <mergeCell ref="AF55:AK55"/>
    <mergeCell ref="AF54:AK54"/>
    <mergeCell ref="AF41:AK41"/>
    <mergeCell ref="C49:O49"/>
    <mergeCell ref="C50:Y50"/>
    <mergeCell ref="H93:Q93"/>
    <mergeCell ref="B85:C85"/>
    <mergeCell ref="B86:C86"/>
    <mergeCell ref="B87:C87"/>
    <mergeCell ref="AE44:AI44"/>
    <mergeCell ref="O79:R79"/>
    <mergeCell ref="B88:C88"/>
    <mergeCell ref="B83:C83"/>
    <mergeCell ref="B84:C84"/>
    <mergeCell ref="H92:Q92"/>
    <mergeCell ref="H91:Q91"/>
    <mergeCell ref="H90:Q90"/>
    <mergeCell ref="A90:F90"/>
    <mergeCell ref="AD46:AM46"/>
    <mergeCell ref="AD45:AM45"/>
    <mergeCell ref="C58:H58"/>
    <mergeCell ref="C56:I56"/>
    <mergeCell ref="C57:X57"/>
    <mergeCell ref="O33:Q33"/>
    <mergeCell ref="R33:V33"/>
    <mergeCell ref="C34:AJ34"/>
    <mergeCell ref="C30:AJ30"/>
    <mergeCell ref="C40:L40"/>
    <mergeCell ref="C44:T44"/>
    <mergeCell ref="C31:X31"/>
    <mergeCell ref="C53:V53"/>
    <mergeCell ref="C45:T45"/>
    <mergeCell ref="C46:R46"/>
    <mergeCell ref="C47:AH47"/>
    <mergeCell ref="C48:N48"/>
    <mergeCell ref="P49:AL49"/>
    <mergeCell ref="AE33:AM33"/>
    <mergeCell ref="AF39:AK39"/>
    <mergeCell ref="C25:AI25"/>
    <mergeCell ref="C23:I23"/>
    <mergeCell ref="C29:M29"/>
    <mergeCell ref="U26:W26"/>
    <mergeCell ref="AO23:AR23"/>
    <mergeCell ref="Q16:AM16"/>
    <mergeCell ref="AO48:AR48"/>
    <mergeCell ref="AO46:AR46"/>
    <mergeCell ref="AO32:AR32"/>
    <mergeCell ref="AO45:AR45"/>
    <mergeCell ref="C38:Q38"/>
    <mergeCell ref="C39:T39"/>
    <mergeCell ref="C21:AL21"/>
    <mergeCell ref="C22:I22"/>
    <mergeCell ref="C32:AA32"/>
    <mergeCell ref="C26:Q26"/>
    <mergeCell ref="C27:AF27"/>
    <mergeCell ref="R26:S26"/>
    <mergeCell ref="X26:AG26"/>
    <mergeCell ref="C28:W28"/>
    <mergeCell ref="C35:K35"/>
    <mergeCell ref="C33:M33"/>
    <mergeCell ref="AE43:AL43"/>
    <mergeCell ref="AF40:AK40"/>
    <mergeCell ref="R3:AJ3"/>
    <mergeCell ref="U11:Y11"/>
    <mergeCell ref="C13:V13"/>
    <mergeCell ref="C14:J14"/>
    <mergeCell ref="V15:X15"/>
    <mergeCell ref="C18:T18"/>
    <mergeCell ref="C20:AM20"/>
    <mergeCell ref="C8:N8"/>
    <mergeCell ref="O9:S9"/>
    <mergeCell ref="W8:AA8"/>
    <mergeCell ref="W9:AA9"/>
    <mergeCell ref="C10:AC10"/>
    <mergeCell ref="C9:N9"/>
    <mergeCell ref="AC8:AM8"/>
    <mergeCell ref="V18:AG18"/>
    <mergeCell ref="B1:AD1"/>
    <mergeCell ref="B4:Z4"/>
    <mergeCell ref="B5:AA5"/>
    <mergeCell ref="AB5:AG5"/>
    <mergeCell ref="AA4:AC4"/>
    <mergeCell ref="P3:Q3"/>
    <mergeCell ref="B3:O3"/>
    <mergeCell ref="AO18:AR18"/>
    <mergeCell ref="O8:S8"/>
    <mergeCell ref="AF11:AK11"/>
    <mergeCell ref="AF12:AK12"/>
    <mergeCell ref="Y15:AB15"/>
    <mergeCell ref="AF13:AK13"/>
    <mergeCell ref="C12:Y12"/>
    <mergeCell ref="M11:Q11"/>
    <mergeCell ref="C11:K11"/>
    <mergeCell ref="C17:I17"/>
    <mergeCell ref="C7:Z7"/>
    <mergeCell ref="K17:V17"/>
    <mergeCell ref="AO17:AR17"/>
    <mergeCell ref="AI10:AJ10"/>
    <mergeCell ref="AE10:AH10"/>
    <mergeCell ref="C15:P15"/>
    <mergeCell ref="AF14:AK14"/>
    <mergeCell ref="AT2:AY2"/>
    <mergeCell ref="AT3:AY3"/>
    <mergeCell ref="AN3:AS3"/>
    <mergeCell ref="AO41:AR41"/>
    <mergeCell ref="AO35:AR35"/>
    <mergeCell ref="AO9:AR9"/>
    <mergeCell ref="AO8:AR8"/>
    <mergeCell ref="AU33:AX33"/>
    <mergeCell ref="AO26:AR26"/>
    <mergeCell ref="AO22:AR22"/>
    <mergeCell ref="AO15:AR15"/>
    <mergeCell ref="AO33:AR33"/>
    <mergeCell ref="AU8:AX8"/>
    <mergeCell ref="AU9:AX9"/>
    <mergeCell ref="AU15:AX15"/>
    <mergeCell ref="AU17:AX17"/>
    <mergeCell ref="AU18:AX18"/>
    <mergeCell ref="AU22:AX22"/>
    <mergeCell ref="AU23:AX23"/>
    <mergeCell ref="AU26:AX26"/>
    <mergeCell ref="AN2:AS2"/>
    <mergeCell ref="AO29:AR29"/>
    <mergeCell ref="AO28:AR28"/>
    <mergeCell ref="AO27:AR27"/>
    <mergeCell ref="AO49:AR49"/>
    <mergeCell ref="AO24:AR24"/>
    <mergeCell ref="AU48:AX48"/>
    <mergeCell ref="AU28:AX28"/>
    <mergeCell ref="AU29:AX29"/>
    <mergeCell ref="AU31:AX31"/>
    <mergeCell ref="AU27:AX27"/>
    <mergeCell ref="AU35:AX35"/>
    <mergeCell ref="AU41:AX41"/>
    <mergeCell ref="AU45:AX45"/>
    <mergeCell ref="AU46:AX46"/>
    <mergeCell ref="AO31:AR31"/>
    <mergeCell ref="AU50:AX50"/>
    <mergeCell ref="O78:R78"/>
    <mergeCell ref="A78:F78"/>
    <mergeCell ref="A79:F79"/>
    <mergeCell ref="G77:J77"/>
    <mergeCell ref="K75:N75"/>
    <mergeCell ref="K76:N76"/>
    <mergeCell ref="K77:N77"/>
    <mergeCell ref="AU60:AX60"/>
    <mergeCell ref="G75:J75"/>
    <mergeCell ref="AO60:AR60"/>
    <mergeCell ref="A70:D70"/>
    <mergeCell ref="E70:H70"/>
    <mergeCell ref="C60:I60"/>
    <mergeCell ref="O75:R75"/>
    <mergeCell ref="A75:F75"/>
    <mergeCell ref="AO58:AR58"/>
    <mergeCell ref="AU58:AX58"/>
    <mergeCell ref="C55:I55"/>
    <mergeCell ref="C52:V52"/>
    <mergeCell ref="C54:H54"/>
    <mergeCell ref="AO50:AR50"/>
    <mergeCell ref="AF58:AK58"/>
    <mergeCell ref="AF57:AK57"/>
  </mergeCells>
  <phoneticPr fontId="4" type="noConversion"/>
  <dataValidations xWindow="480" yWindow="431" count="14">
    <dataValidation type="date" allowBlank="1" showInputMessage="1" showErrorMessage="1" error="La date doit être comprise entre le 1er janvier et le 31 décembre de l'année d'assujettissement" sqref="O8:S8">
      <formula1>A70</formula1>
      <formula2>E70</formula2>
    </dataValidation>
    <dataValidation type="date" allowBlank="1" showInputMessage="1" showErrorMessage="1" error="La date doit être comprise entre le 1er janvier et le 31 décembre de l'année d'assujettissement" sqref="U11:Y11">
      <formula1>A70</formula1>
      <formula2>E70</formula2>
    </dataValidation>
    <dataValidation type="date" allowBlank="1" showInputMessage="1" showErrorMessage="1" error="La date doit être comprise entre le 1er janvier et le 31 décembre de l'année d'assujettissement" sqref="W8:AA8">
      <formula1>A70</formula1>
      <formula2>E70</formula2>
    </dataValidation>
    <dataValidation type="date" allowBlank="1" showInputMessage="1" showErrorMessage="1" error="La date doit être comprise entre le 1er janvier et le 31 décembre de l'année d'assujettissement" sqref="O9:S9">
      <formula1>A70</formula1>
      <formula2>E70</formula2>
    </dataValidation>
    <dataValidation type="date" allowBlank="1" showInputMessage="1" showErrorMessage="1" error="La date doit être comprise entre le 1er janvier et le 31 décembre de l'année d'assujettissement" sqref="W9:AA9">
      <formula1>A70</formula1>
      <formula2>E70</formula2>
    </dataValidation>
    <dataValidation type="date" allowBlank="1" showInputMessage="1" showErrorMessage="1" error="La date doit être comprise entre le 1er janvier et le 31 décembre de l'année d'assujettissement" sqref="M11:Q11">
      <formula1>A70</formula1>
      <formula2>E70</formula2>
    </dataValidation>
    <dataValidation type="list" allowBlank="1" showInputMessage="1" prompt="Sélectionnez la monnaie dans la liste déroulante ou saisissez son abréviation." sqref="AI10:AJ10">
      <formula1>$B$83:$B$88</formula1>
    </dataValidation>
    <dataValidation allowBlank="1" showInputMessage="1" showErrorMessage="1" prompt="Veuillez saisir les nom et adresse du débiteur de la pension." sqref="AD45:AM46"/>
    <dataValidation allowBlank="1" showInputMessage="1" showErrorMessage="1" prompt="Veuillez indiquer le taux annuel moyen selon l'année d'assujettissement (voir lien internet ci-dessous)." sqref="Y15:AB15"/>
    <dataValidation allowBlank="1" showInputMessage="1" showErrorMessage="1" prompt="Veuillez joindre certificat de salaire à la déclaration." sqref="AO8:AR8"/>
    <dataValidation type="list" allowBlank="1" showInputMessage="1" showErrorMessage="1" errorTitle="Type de rente" error="Veuillez vous limiter aux motifs proposés." prompt="Veuillez indiquer le type de rente perçue" sqref="X26:AG26">
      <formula1>$H$90:$H$93</formula1>
    </dataValidation>
    <dataValidation type="decimal" operator="lessThanOrEqual" allowBlank="1" showInputMessage="1" showErrorMessage="1" error="Veuillez renseigner le type de rente perçue." sqref="AO26:AR26">
      <formula1>J94</formula1>
    </dataValidation>
    <dataValidation type="list" allowBlank="1" showInputMessage="1" showErrorMessage="1" errorTitle="Nature de l'indemnité" error="Veuillez vous limiter aux motifs proposés." prompt="Veuillez indiquer la nature de l'indemnité perçue" sqref="R33:V33">
      <formula1>$H$96:$H$101</formula1>
    </dataValidation>
    <dataValidation type="decimal" operator="lessThanOrEqual" allowBlank="1" showInputMessage="1" showErrorMessage="1" error="Veuillez renseigner la nature de l'indemnité perçue." sqref="AO33:AR33">
      <formula1>J103</formula1>
    </dataValidation>
  </dataValidations>
  <hyperlinks>
    <hyperlink ref="AA4:AC4" location="'Autres prestations-observations'!J25" tooltip="Voir la page 4" display="page 4."/>
    <hyperlink ref="AB5:AG5" location="Revenus!AO8" tooltip="voir ch. 1a" display="voir aussi ch. 1a)"/>
    <hyperlink ref="C10:AC10" location="'Autres prestations-observations'!J25" tooltip="Voir page 4" display="'Autres prestations-observations'!J25"/>
    <hyperlink ref="Q16" r:id="rId1"/>
  </hyperlinks>
  <printOptions verticalCentered="1"/>
  <pageMargins left="0.39370078740157483" right="0.39370078740157483" top="0.39370078740157483" bottom="0.39370078740157483" header="0.39370078740157483" footer="0.39370078740157483"/>
  <pageSetup paperSize="9" orientation="portrait"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dimension ref="A1:AY114"/>
  <sheetViews>
    <sheetView showGridLines="0" showRowColHeaders="0" showZeros="0" topLeftCell="A4" zoomScale="120" workbookViewId="0">
      <selection activeCell="AO66" sqref="AO66:AR66"/>
    </sheetView>
  </sheetViews>
  <sheetFormatPr baseColWidth="10" defaultColWidth="8.625" defaultRowHeight="11.25" customHeight="1" x14ac:dyDescent="0.2"/>
  <cols>
    <col min="1" max="1" width="1.75" style="37" customWidth="1"/>
    <col min="2" max="2" width="1.75" style="47" customWidth="1"/>
    <col min="3" max="38" width="1.75" style="37" customWidth="1"/>
    <col min="39" max="39" width="1.5" style="78" customWidth="1"/>
    <col min="40" max="51" width="1.625" style="38" customWidth="1"/>
    <col min="52" max="16384" width="8.625" style="37"/>
  </cols>
  <sheetData>
    <row r="1" spans="1:51" ht="11.25" customHeight="1" x14ac:dyDescent="0.2">
      <c r="A1" s="36" t="s">
        <v>98</v>
      </c>
      <c r="B1" s="293" t="s">
        <v>99</v>
      </c>
      <c r="C1" s="293"/>
      <c r="D1" s="293"/>
      <c r="E1" s="293"/>
      <c r="F1" s="293"/>
    </row>
    <row r="2" spans="1:51" ht="12" customHeight="1" x14ac:dyDescent="0.2">
      <c r="B2" s="37"/>
      <c r="C2" s="39" t="str">
        <f>IF('Page de garde'!AE5="","Veuillez saisir l'année d'assujettissement sur la page de garde !","")</f>
        <v/>
      </c>
      <c r="AN2" s="208" t="s">
        <v>35</v>
      </c>
      <c r="AO2" s="209"/>
      <c r="AP2" s="209"/>
      <c r="AQ2" s="209"/>
      <c r="AR2" s="209"/>
      <c r="AS2" s="210"/>
      <c r="AT2" s="208" t="s">
        <v>36</v>
      </c>
      <c r="AU2" s="209"/>
      <c r="AV2" s="209"/>
      <c r="AW2" s="209"/>
      <c r="AX2" s="209"/>
      <c r="AY2" s="210"/>
    </row>
    <row r="3" spans="1:51" ht="12" customHeight="1" x14ac:dyDescent="0.2">
      <c r="B3" s="46" t="s">
        <v>100</v>
      </c>
      <c r="C3" s="198" t="s">
        <v>101</v>
      </c>
      <c r="D3" s="198"/>
      <c r="E3" s="198"/>
      <c r="F3" s="198"/>
      <c r="G3" s="198"/>
      <c r="H3" s="198"/>
      <c r="I3" s="198"/>
      <c r="J3" s="198"/>
      <c r="K3" s="198"/>
      <c r="L3" s="198"/>
      <c r="M3" s="198"/>
      <c r="N3" s="198"/>
      <c r="O3" s="198"/>
      <c r="P3" s="198"/>
      <c r="Q3" s="198"/>
      <c r="R3" s="198"/>
      <c r="S3" s="198"/>
      <c r="T3" s="198"/>
      <c r="U3" s="198"/>
      <c r="V3" s="198"/>
      <c r="W3" s="198"/>
      <c r="X3" s="198"/>
      <c r="Y3" s="198"/>
      <c r="Z3" s="198"/>
      <c r="AA3" s="198"/>
      <c r="AB3" s="198"/>
      <c r="AC3" s="198"/>
      <c r="AD3" s="198"/>
      <c r="AE3" s="198"/>
      <c r="AF3" s="198"/>
      <c r="AN3" s="272" t="s">
        <v>37</v>
      </c>
      <c r="AO3" s="273"/>
      <c r="AP3" s="273"/>
      <c r="AQ3" s="273"/>
      <c r="AR3" s="273"/>
      <c r="AS3" s="274"/>
      <c r="AT3" s="211" t="s">
        <v>37</v>
      </c>
      <c r="AU3" s="212"/>
      <c r="AV3" s="212"/>
      <c r="AW3" s="212"/>
      <c r="AX3" s="212"/>
      <c r="AY3" s="213"/>
    </row>
    <row r="4" spans="1:51" ht="12" customHeight="1" x14ac:dyDescent="0.2">
      <c r="B4" s="47" t="s">
        <v>31</v>
      </c>
      <c r="C4" s="200" t="s">
        <v>102</v>
      </c>
      <c r="D4" s="200"/>
      <c r="E4" s="200"/>
      <c r="F4" s="200"/>
      <c r="G4" s="200"/>
      <c r="H4" s="200"/>
      <c r="I4" s="200"/>
      <c r="J4" s="200"/>
      <c r="K4" s="200"/>
      <c r="L4" s="200"/>
      <c r="M4" s="200"/>
      <c r="N4" s="200"/>
      <c r="O4" s="200"/>
      <c r="P4" s="200"/>
      <c r="Q4" s="200"/>
      <c r="R4" s="200"/>
      <c r="S4" s="200"/>
      <c r="T4" s="200"/>
      <c r="U4" s="200"/>
      <c r="V4" s="194"/>
      <c r="W4" s="311" t="str">
        <f>IF(F79&gt;=2016,"(séjour hebdomadaire compris)","")</f>
        <v>(séjour hebdomadaire compris)</v>
      </c>
      <c r="X4" s="311"/>
      <c r="Y4" s="311"/>
      <c r="Z4" s="311"/>
      <c r="AA4" s="311"/>
      <c r="AB4" s="311"/>
      <c r="AC4" s="311"/>
      <c r="AD4" s="311"/>
      <c r="AE4" s="311"/>
      <c r="AF4" s="311"/>
      <c r="AG4" s="311"/>
      <c r="AH4" s="118" t="str">
        <f>IF(OR(AS11="*",AS6="*"),"*","")</f>
        <v/>
      </c>
      <c r="AI4" s="285"/>
      <c r="AJ4" s="285"/>
      <c r="AK4" s="285"/>
      <c r="AL4" s="285"/>
      <c r="AM4" s="286"/>
      <c r="AN4" s="41"/>
      <c r="AO4" s="79"/>
      <c r="AP4" s="79"/>
      <c r="AQ4" s="79"/>
      <c r="AR4" s="79"/>
      <c r="AS4" s="43"/>
      <c r="AT4" s="41"/>
      <c r="AU4" s="42"/>
      <c r="AV4" s="42"/>
      <c r="AW4" s="42"/>
      <c r="AX4" s="42"/>
      <c r="AY4" s="43"/>
    </row>
    <row r="5" spans="1:51" s="136" customFormat="1" ht="12" customHeight="1" x14ac:dyDescent="0.2">
      <c r="B5" s="137"/>
      <c r="C5" s="135" t="s">
        <v>309</v>
      </c>
      <c r="D5" s="135"/>
      <c r="E5" s="135"/>
      <c r="F5" s="135"/>
      <c r="G5" s="135"/>
      <c r="H5" s="135"/>
      <c r="I5" s="135"/>
      <c r="J5" s="135"/>
      <c r="K5" s="135"/>
      <c r="L5" s="135"/>
      <c r="M5" s="135"/>
      <c r="N5" s="135"/>
      <c r="O5" s="135"/>
      <c r="P5" s="135"/>
      <c r="Q5" s="135"/>
      <c r="R5" s="135"/>
      <c r="S5" s="135"/>
      <c r="T5" s="135"/>
      <c r="U5" s="135"/>
      <c r="V5" s="135"/>
      <c r="W5" s="135"/>
      <c r="X5" s="135"/>
      <c r="Y5" s="135"/>
      <c r="Z5" s="135"/>
      <c r="AA5" s="135"/>
      <c r="AB5" s="135"/>
      <c r="AC5" s="135"/>
      <c r="AD5" s="135"/>
      <c r="AE5" s="135"/>
      <c r="AF5" s="135"/>
      <c r="AG5" s="135"/>
      <c r="AH5" s="135"/>
      <c r="AI5" s="135"/>
      <c r="AJ5" s="135"/>
      <c r="AK5" s="135"/>
      <c r="AL5" s="135"/>
      <c r="AM5" s="138"/>
      <c r="AN5" s="41"/>
      <c r="AO5" s="79"/>
      <c r="AP5" s="79"/>
      <c r="AQ5" s="79"/>
      <c r="AR5" s="79"/>
      <c r="AS5" s="43"/>
      <c r="AT5" s="41"/>
      <c r="AU5" s="42"/>
      <c r="AV5" s="42"/>
      <c r="AW5" s="42"/>
      <c r="AX5" s="42"/>
      <c r="AY5" s="43"/>
    </row>
    <row r="6" spans="1:51" ht="12" customHeight="1" x14ac:dyDescent="0.2">
      <c r="C6" s="200" t="s">
        <v>104</v>
      </c>
      <c r="D6" s="200"/>
      <c r="E6" s="200"/>
      <c r="F6" s="200"/>
      <c r="G6" s="200"/>
      <c r="H6" s="200"/>
      <c r="I6" s="200"/>
      <c r="J6" s="200"/>
      <c r="K6" s="200"/>
      <c r="L6" s="200"/>
      <c r="M6" s="200"/>
      <c r="N6" s="200"/>
      <c r="O6" s="200"/>
      <c r="AN6" s="41"/>
      <c r="AO6" s="269"/>
      <c r="AP6" s="269"/>
      <c r="AQ6" s="269"/>
      <c r="AR6" s="269"/>
      <c r="AS6" s="117" t="str">
        <f>IF(AND(AO6&gt;0,X85&lt;&gt;0,T11*AE11+AO6+AO7&gt;X85),"*","")</f>
        <v/>
      </c>
      <c r="AT6" s="41"/>
      <c r="AU6" s="275"/>
      <c r="AV6" s="275"/>
      <c r="AW6" s="275"/>
      <c r="AX6" s="275"/>
      <c r="AY6" s="43"/>
    </row>
    <row r="7" spans="1:51" ht="12" customHeight="1" x14ac:dyDescent="0.2">
      <c r="C7" s="200" t="s">
        <v>105</v>
      </c>
      <c r="D7" s="200"/>
      <c r="E7" s="200"/>
      <c r="F7" s="200"/>
      <c r="G7" s="200"/>
      <c r="H7" s="200"/>
      <c r="I7" s="200"/>
      <c r="J7" s="200"/>
      <c r="K7" s="200"/>
      <c r="L7" s="200"/>
      <c r="M7" s="200"/>
      <c r="N7" s="200"/>
      <c r="O7" s="200"/>
      <c r="P7" s="200"/>
      <c r="Q7" s="200"/>
      <c r="R7" s="200"/>
      <c r="S7" s="200"/>
      <c r="T7" s="200"/>
      <c r="U7" s="200"/>
      <c r="V7" s="200"/>
      <c r="W7" s="200"/>
      <c r="X7" s="200"/>
      <c r="Y7" s="200"/>
      <c r="Z7" s="200"/>
      <c r="AA7" s="200"/>
      <c r="AB7" s="200"/>
      <c r="AJ7" s="267"/>
      <c r="AK7" s="267"/>
      <c r="AL7" s="267"/>
      <c r="AM7" s="296"/>
      <c r="AN7" s="44"/>
      <c r="AO7" s="215"/>
      <c r="AP7" s="215"/>
      <c r="AQ7" s="215"/>
      <c r="AR7" s="215"/>
      <c r="AS7" s="45"/>
      <c r="AT7" s="44"/>
      <c r="AU7" s="228"/>
      <c r="AV7" s="228"/>
      <c r="AW7" s="228"/>
      <c r="AX7" s="228"/>
      <c r="AY7" s="45"/>
    </row>
    <row r="8" spans="1:51" ht="12" customHeight="1" x14ac:dyDescent="0.2">
      <c r="C8" s="135" t="s">
        <v>308</v>
      </c>
      <c r="D8" s="136"/>
      <c r="E8" s="136"/>
      <c r="F8" s="136"/>
      <c r="G8" s="136"/>
      <c r="H8" s="136"/>
      <c r="I8" s="136"/>
      <c r="J8" s="136"/>
      <c r="K8" s="136"/>
      <c r="L8" s="136"/>
      <c r="M8" s="136"/>
      <c r="N8" s="136"/>
      <c r="O8" s="136"/>
      <c r="P8" s="136"/>
      <c r="Q8" s="136"/>
      <c r="R8" s="136"/>
      <c r="S8" s="136"/>
      <c r="T8" s="136"/>
      <c r="U8" s="136"/>
      <c r="V8" s="136"/>
      <c r="W8" s="136"/>
      <c r="X8" s="139"/>
      <c r="Y8" s="139"/>
      <c r="Z8" s="136"/>
      <c r="AA8" s="136"/>
      <c r="AB8" s="136"/>
      <c r="AC8" s="136"/>
      <c r="AD8" s="136"/>
      <c r="AE8" s="136"/>
      <c r="AF8" s="136"/>
      <c r="AG8" s="136"/>
      <c r="AH8" s="136"/>
      <c r="AI8" s="136"/>
      <c r="AJ8" s="136"/>
      <c r="AK8" s="136"/>
      <c r="AN8" s="44"/>
      <c r="AO8" s="80"/>
      <c r="AP8" s="80"/>
      <c r="AQ8" s="80"/>
      <c r="AR8" s="80"/>
      <c r="AS8" s="45"/>
      <c r="AT8" s="44"/>
      <c r="AY8" s="45"/>
    </row>
    <row r="9" spans="1:51" s="81" customFormat="1" ht="10.5" customHeight="1" x14ac:dyDescent="0.2">
      <c r="B9" s="82"/>
      <c r="C9" s="295" t="s">
        <v>214</v>
      </c>
      <c r="D9" s="295"/>
      <c r="E9" s="295"/>
      <c r="F9" s="295"/>
      <c r="H9" s="225"/>
      <c r="I9" s="225"/>
      <c r="J9" s="225"/>
      <c r="K9" s="225"/>
      <c r="L9" s="225"/>
      <c r="M9" s="225"/>
      <c r="N9" s="225"/>
      <c r="O9" s="225"/>
      <c r="P9" s="225"/>
      <c r="Q9" s="225"/>
      <c r="R9" s="225"/>
      <c r="S9" s="225"/>
      <c r="T9" s="225"/>
      <c r="U9" s="225"/>
      <c r="V9" s="225"/>
      <c r="W9" s="225"/>
      <c r="X9" s="225"/>
      <c r="Y9" s="225"/>
      <c r="Z9" s="225"/>
      <c r="AA9" s="225"/>
      <c r="AB9" s="225"/>
      <c r="AC9" s="225"/>
      <c r="AD9" s="225"/>
      <c r="AE9" s="225"/>
      <c r="AF9" s="225"/>
      <c r="AG9" s="225"/>
      <c r="AH9" s="225"/>
      <c r="AI9" s="225"/>
      <c r="AJ9" s="225"/>
      <c r="AK9" s="225"/>
      <c r="AL9" s="225"/>
      <c r="AM9" s="110"/>
      <c r="AN9" s="69"/>
      <c r="AO9" s="83"/>
      <c r="AP9" s="83"/>
      <c r="AQ9" s="83"/>
      <c r="AR9" s="83"/>
      <c r="AS9" s="70"/>
      <c r="AT9" s="69"/>
      <c r="AU9" s="71"/>
      <c r="AV9" s="71"/>
      <c r="AW9" s="71"/>
      <c r="AX9" s="71"/>
      <c r="AY9" s="70"/>
    </row>
    <row r="10" spans="1:51" s="81" customFormat="1" ht="10.5" customHeight="1" x14ac:dyDescent="0.2">
      <c r="B10" s="82"/>
      <c r="C10" s="295" t="s">
        <v>215</v>
      </c>
      <c r="D10" s="295"/>
      <c r="E10" s="295"/>
      <c r="F10" s="295"/>
      <c r="H10" s="313"/>
      <c r="I10" s="313"/>
      <c r="J10" s="313"/>
      <c r="K10" s="313"/>
      <c r="L10" s="313"/>
      <c r="M10" s="313"/>
      <c r="N10" s="313"/>
      <c r="O10" s="313"/>
      <c r="P10" s="313"/>
      <c r="Q10" s="313"/>
      <c r="R10" s="313"/>
      <c r="S10" s="313"/>
      <c r="T10" s="313"/>
      <c r="U10" s="313"/>
      <c r="V10" s="313"/>
      <c r="W10" s="313"/>
      <c r="X10" s="313"/>
      <c r="Y10" s="313"/>
      <c r="Z10" s="313"/>
      <c r="AA10" s="313"/>
      <c r="AB10" s="313"/>
      <c r="AC10" s="313"/>
      <c r="AD10" s="313"/>
      <c r="AE10" s="313"/>
      <c r="AF10" s="313"/>
      <c r="AG10" s="313"/>
      <c r="AH10" s="313"/>
      <c r="AI10" s="313"/>
      <c r="AJ10" s="313"/>
      <c r="AK10" s="313"/>
      <c r="AL10" s="313"/>
      <c r="AM10" s="109" t="str">
        <f>IF(AND(H9&lt;&gt;"",H10&lt;&gt;""),1,"")</f>
        <v/>
      </c>
      <c r="AN10" s="111"/>
      <c r="AO10" s="112"/>
      <c r="AP10" s="112"/>
      <c r="AQ10" s="112"/>
      <c r="AR10" s="112"/>
      <c r="AS10" s="113"/>
      <c r="AT10" s="69"/>
      <c r="AU10" s="71"/>
      <c r="AV10" s="71"/>
      <c r="AW10" s="71"/>
      <c r="AX10" s="71"/>
      <c r="AY10" s="70"/>
    </row>
    <row r="11" spans="1:51" ht="12" customHeight="1" x14ac:dyDescent="0.2">
      <c r="C11" s="284"/>
      <c r="D11" s="284"/>
      <c r="E11" s="284"/>
      <c r="F11" s="200" t="s">
        <v>106</v>
      </c>
      <c r="G11" s="200"/>
      <c r="H11" s="200"/>
      <c r="I11" s="200"/>
      <c r="J11" s="200"/>
      <c r="K11" s="294"/>
      <c r="L11" s="294"/>
      <c r="M11" s="294"/>
      <c r="N11" s="194" t="s">
        <v>107</v>
      </c>
      <c r="O11" s="200"/>
      <c r="P11" s="200"/>
      <c r="Q11" s="200"/>
      <c r="R11" s="200"/>
      <c r="S11" s="200"/>
      <c r="T11" s="297">
        <f>C11*K11</f>
        <v>0</v>
      </c>
      <c r="U11" s="297"/>
      <c r="V11" s="297"/>
      <c r="W11" s="200" t="s">
        <v>108</v>
      </c>
      <c r="X11" s="200"/>
      <c r="Y11" s="200"/>
      <c r="Z11" s="200"/>
      <c r="AA11" s="200"/>
      <c r="AB11" s="200"/>
      <c r="AC11" s="200"/>
      <c r="AD11" s="200"/>
      <c r="AE11" s="314"/>
      <c r="AF11" s="314"/>
      <c r="AH11" s="114"/>
      <c r="AI11" s="115"/>
      <c r="AJ11" s="115"/>
      <c r="AK11" s="115"/>
      <c r="AL11" s="115"/>
      <c r="AM11" s="116"/>
      <c r="AN11" s="44"/>
      <c r="AO11" s="259">
        <f>IF(AND(X85&lt;&gt;0,(T11*AE11)+AO7+AO6&gt;X85),X85-AO7-AO6,T11*AE11)</f>
        <v>0</v>
      </c>
      <c r="AP11" s="259"/>
      <c r="AQ11" s="259"/>
      <c r="AR11" s="259"/>
      <c r="AS11" s="117" t="str">
        <f>IF(AND(X85&lt;&gt;0,T11*AE11+AO6+AO7&gt;X85),"*","")</f>
        <v/>
      </c>
      <c r="AT11" s="44"/>
      <c r="AU11" s="196"/>
      <c r="AV11" s="196"/>
      <c r="AW11" s="196"/>
      <c r="AX11" s="196"/>
      <c r="AY11" s="45"/>
    </row>
    <row r="12" spans="1:51" ht="12" customHeight="1" x14ac:dyDescent="0.2">
      <c r="B12" s="47" t="s">
        <v>33</v>
      </c>
      <c r="C12" s="200" t="s">
        <v>109</v>
      </c>
      <c r="D12" s="200"/>
      <c r="E12" s="200"/>
      <c r="F12" s="200"/>
      <c r="G12" s="200"/>
      <c r="H12" s="200"/>
      <c r="I12" s="200"/>
      <c r="J12" s="200"/>
      <c r="K12" s="200"/>
      <c r="L12" s="200"/>
      <c r="M12" s="200"/>
      <c r="N12" s="200"/>
      <c r="O12" s="200"/>
      <c r="P12" s="200"/>
      <c r="Q12" s="200"/>
      <c r="R12" s="200"/>
      <c r="S12" s="200"/>
      <c r="T12" s="200"/>
      <c r="U12" s="200"/>
      <c r="V12" s="200"/>
      <c r="W12" s="200"/>
      <c r="X12" s="200"/>
      <c r="Y12" s="294"/>
      <c r="Z12" s="294"/>
      <c r="AA12" s="237" t="s">
        <v>110</v>
      </c>
      <c r="AB12" s="237"/>
      <c r="AC12" s="237"/>
      <c r="AD12" s="237"/>
      <c r="AE12" s="237"/>
      <c r="AF12" s="237"/>
      <c r="AG12" s="237"/>
      <c r="AH12" s="237"/>
      <c r="AI12" s="307"/>
      <c r="AJ12" s="307"/>
      <c r="AK12" s="65" t="s">
        <v>136</v>
      </c>
      <c r="AM12" s="45"/>
      <c r="AN12" s="44"/>
      <c r="AO12" s="259">
        <f>IF(OR(Y12="",AI12=""),0,IF((Y12*AI12)&lt;N100,Y12*AI12,N100))</f>
        <v>0</v>
      </c>
      <c r="AP12" s="259"/>
      <c r="AQ12" s="259"/>
      <c r="AR12" s="259"/>
      <c r="AS12" s="45"/>
      <c r="AT12" s="44"/>
      <c r="AU12" s="196"/>
      <c r="AV12" s="196"/>
      <c r="AW12" s="196"/>
      <c r="AX12" s="196"/>
      <c r="AY12" s="45"/>
    </row>
    <row r="13" spans="1:51" ht="12" customHeight="1" x14ac:dyDescent="0.2">
      <c r="B13" s="47" t="s">
        <v>47</v>
      </c>
      <c r="C13" s="200" t="s">
        <v>111</v>
      </c>
      <c r="D13" s="200"/>
      <c r="E13" s="200"/>
      <c r="F13" s="200"/>
      <c r="G13" s="200"/>
      <c r="H13" s="200"/>
      <c r="I13" s="200"/>
      <c r="J13" s="200"/>
      <c r="K13" s="200"/>
      <c r="L13" s="200"/>
      <c r="M13" s="200"/>
      <c r="N13" s="200"/>
      <c r="O13" s="200"/>
      <c r="P13" s="200"/>
      <c r="Q13" s="200"/>
      <c r="R13" s="200"/>
      <c r="S13" s="200"/>
      <c r="AM13" s="84"/>
      <c r="AN13" s="44"/>
      <c r="AO13" s="276">
        <f>IF(OR(AO14&gt;0,Revenus!AO24=0),0,IF(AND((Revenus!AO24*3/100)&lt;(X83/12*Revenus!O79),Revenus!AO24&lt;(X83/12*Revenus!O79)),Revenus!AO24,IF(((Revenus!AO24*3/100)/12*Revenus!O79)&lt;(X83/12*Revenus!O79),X83/12*Revenus!O79,IF(((Revenus!AO24*3/100)/12*Revenus!O79)&gt;(X84/12*Revenus!O79),X84/12*Revenus!O79,((Revenus!AO24*3/100)/12*Revenus!O79)))))</f>
        <v>0</v>
      </c>
      <c r="AP13" s="276"/>
      <c r="AQ13" s="276"/>
      <c r="AR13" s="276"/>
      <c r="AS13" s="45"/>
      <c r="AT13" s="44"/>
      <c r="AU13" s="192"/>
      <c r="AV13" s="192"/>
      <c r="AW13" s="192"/>
      <c r="AX13" s="192"/>
      <c r="AY13" s="45"/>
    </row>
    <row r="14" spans="1:51" ht="12" customHeight="1" x14ac:dyDescent="0.2">
      <c r="B14" s="85" t="s">
        <v>173</v>
      </c>
      <c r="C14" s="200" t="s">
        <v>174</v>
      </c>
      <c r="D14" s="200"/>
      <c r="E14" s="200"/>
      <c r="F14" s="200"/>
      <c r="G14" s="200"/>
      <c r="H14" s="200"/>
      <c r="I14" s="200"/>
      <c r="J14" s="200"/>
      <c r="K14" s="200"/>
      <c r="L14" s="200"/>
      <c r="M14" s="200"/>
      <c r="N14" s="200"/>
      <c r="O14" s="200"/>
      <c r="P14" s="200"/>
      <c r="Q14" s="200"/>
      <c r="R14" s="200"/>
      <c r="S14" s="200"/>
      <c r="AM14" s="86"/>
      <c r="AN14" s="44"/>
      <c r="AO14" s="215"/>
      <c r="AP14" s="215"/>
      <c r="AQ14" s="215"/>
      <c r="AR14" s="215"/>
      <c r="AS14" s="45"/>
      <c r="AT14" s="44"/>
      <c r="AU14" s="50"/>
      <c r="AV14" s="50"/>
      <c r="AW14" s="50"/>
      <c r="AX14" s="50"/>
      <c r="AY14" s="45"/>
    </row>
    <row r="15" spans="1:51" ht="12" customHeight="1" x14ac:dyDescent="0.2">
      <c r="B15" s="47" t="s">
        <v>55</v>
      </c>
      <c r="C15" s="194" t="str">
        <f>IF(F79&gt;=2016,"Frais de formation, de perfectionnement et de reconversion professionnels","Frais de perfectionnement et de reconversion professionnels")</f>
        <v>Frais de formation, de perfectionnement et de reconversion professionnels</v>
      </c>
      <c r="D15" s="194"/>
      <c r="E15" s="194"/>
      <c r="F15" s="194"/>
      <c r="G15" s="194"/>
      <c r="H15" s="194"/>
      <c r="I15" s="194"/>
      <c r="J15" s="194"/>
      <c r="K15" s="194"/>
      <c r="L15" s="194"/>
      <c r="M15" s="194"/>
      <c r="N15" s="194"/>
      <c r="O15" s="194"/>
      <c r="P15" s="194"/>
      <c r="Q15" s="194"/>
      <c r="R15" s="194"/>
      <c r="S15" s="194"/>
      <c r="T15" s="194"/>
      <c r="U15" s="194"/>
      <c r="V15" s="194"/>
      <c r="W15" s="194"/>
      <c r="X15" s="194"/>
      <c r="Y15" s="194"/>
      <c r="Z15" s="194"/>
      <c r="AA15" s="194"/>
      <c r="AB15" s="194"/>
      <c r="AC15" s="108"/>
      <c r="AD15" s="108"/>
      <c r="AE15" s="108"/>
      <c r="AF15" s="299" t="s">
        <v>143</v>
      </c>
      <c r="AG15" s="299"/>
      <c r="AH15" s="299"/>
      <c r="AI15" s="299"/>
      <c r="AJ15" s="299"/>
      <c r="AK15" s="299"/>
      <c r="AL15" s="299"/>
      <c r="AM15" s="300"/>
      <c r="AN15" s="44"/>
      <c r="AO15" s="215"/>
      <c r="AP15" s="215"/>
      <c r="AQ15" s="215"/>
      <c r="AR15" s="215"/>
      <c r="AS15" s="45"/>
      <c r="AT15" s="44"/>
      <c r="AU15" s="192"/>
      <c r="AV15" s="192"/>
      <c r="AW15" s="192"/>
      <c r="AX15" s="192"/>
      <c r="AY15" s="45"/>
    </row>
    <row r="16" spans="1:51" ht="12" customHeight="1" x14ac:dyDescent="0.2">
      <c r="B16" s="47" t="s">
        <v>56</v>
      </c>
      <c r="C16" s="200" t="s">
        <v>112</v>
      </c>
      <c r="D16" s="200"/>
      <c r="E16" s="200"/>
      <c r="F16" s="200"/>
      <c r="G16" s="200"/>
      <c r="H16" s="200"/>
      <c r="I16" s="200"/>
      <c r="J16" s="200"/>
      <c r="K16" s="200"/>
      <c r="L16" s="200"/>
      <c r="M16" s="200"/>
      <c r="N16" s="200"/>
      <c r="O16" s="200"/>
      <c r="P16" s="200"/>
      <c r="Q16" s="200"/>
      <c r="R16" s="200"/>
      <c r="S16" s="200"/>
      <c r="T16" s="200"/>
      <c r="U16" s="200"/>
      <c r="V16" s="200"/>
      <c r="W16" s="200"/>
      <c r="X16" s="200"/>
      <c r="Y16" s="200"/>
      <c r="Z16" s="200"/>
      <c r="AN16" s="44"/>
      <c r="AO16" s="87"/>
      <c r="AP16" s="87"/>
      <c r="AQ16" s="87"/>
      <c r="AR16" s="87"/>
      <c r="AS16" s="45"/>
      <c r="AT16" s="44"/>
      <c r="AU16" s="54"/>
      <c r="AV16" s="54"/>
      <c r="AW16" s="54"/>
      <c r="AX16" s="54"/>
      <c r="AY16" s="45"/>
    </row>
    <row r="17" spans="1:51" ht="12" customHeight="1" x14ac:dyDescent="0.2">
      <c r="C17" s="200" t="s">
        <v>113</v>
      </c>
      <c r="D17" s="200"/>
      <c r="E17" s="200"/>
      <c r="F17" s="200"/>
      <c r="G17" s="200"/>
      <c r="H17" s="200"/>
      <c r="I17" s="200"/>
      <c r="J17" s="200"/>
      <c r="K17" s="200"/>
      <c r="L17" s="200"/>
      <c r="M17" s="200"/>
      <c r="N17" s="200"/>
      <c r="O17" s="200"/>
      <c r="P17" s="200"/>
      <c r="Q17" s="200"/>
      <c r="R17" s="200"/>
      <c r="AN17" s="44"/>
      <c r="AO17" s="269"/>
      <c r="AP17" s="269"/>
      <c r="AQ17" s="269"/>
      <c r="AR17" s="269"/>
      <c r="AS17" s="45"/>
      <c r="AT17" s="44"/>
      <c r="AU17" s="196"/>
      <c r="AV17" s="196"/>
      <c r="AW17" s="196"/>
      <c r="AX17" s="196"/>
      <c r="AY17" s="45"/>
    </row>
    <row r="18" spans="1:51" ht="12" customHeight="1" x14ac:dyDescent="0.2">
      <c r="C18" s="200" t="str">
        <f>IF(F79&gt;=2016,"","Frais de déplacement : frais de retour au domicile ainsi que les frais de déplacement entre le lieu de")</f>
        <v/>
      </c>
      <c r="D18" s="200"/>
      <c r="E18" s="200"/>
      <c r="F18" s="200"/>
      <c r="G18" s="200"/>
      <c r="H18" s="200"/>
      <c r="I18" s="200"/>
      <c r="J18" s="200"/>
      <c r="K18" s="200"/>
      <c r="L18" s="200"/>
      <c r="M18" s="200"/>
      <c r="N18" s="200"/>
      <c r="O18" s="200"/>
      <c r="P18" s="200"/>
      <c r="Q18" s="200"/>
      <c r="R18" s="200"/>
      <c r="S18" s="200"/>
      <c r="T18" s="200"/>
      <c r="U18" s="200"/>
      <c r="V18" s="200"/>
      <c r="W18" s="200"/>
      <c r="X18" s="200"/>
      <c r="Y18" s="200"/>
      <c r="Z18" s="200"/>
      <c r="AA18" s="200"/>
      <c r="AB18" s="200"/>
      <c r="AC18" s="200"/>
      <c r="AD18" s="200"/>
      <c r="AE18" s="200"/>
      <c r="AF18" s="200"/>
      <c r="AG18" s="200"/>
      <c r="AH18" s="200"/>
      <c r="AI18" s="200"/>
      <c r="AJ18" s="200"/>
      <c r="AK18" s="200"/>
      <c r="AM18" s="119" t="str">
        <f>IF(F79&gt;=2016,"",1)</f>
        <v/>
      </c>
      <c r="AN18" s="44"/>
      <c r="AO18" s="87"/>
      <c r="AP18" s="87"/>
      <c r="AQ18" s="87"/>
      <c r="AR18" s="87"/>
      <c r="AS18" s="45"/>
      <c r="AT18" s="44"/>
      <c r="AU18" s="54"/>
      <c r="AV18" s="54"/>
      <c r="AW18" s="54"/>
      <c r="AX18" s="54"/>
      <c r="AY18" s="45"/>
    </row>
    <row r="19" spans="1:51" ht="12" customHeight="1" x14ac:dyDescent="0.2">
      <c r="C19" s="200" t="str">
        <f>IF(F79&gt;=2016,"","séjour et le lieu de travail")</f>
        <v/>
      </c>
      <c r="D19" s="200"/>
      <c r="E19" s="200"/>
      <c r="F19" s="200"/>
      <c r="G19" s="200"/>
      <c r="H19" s="200"/>
      <c r="I19" s="200"/>
      <c r="J19" s="200"/>
      <c r="K19" s="200"/>
      <c r="L19" s="283" t="str">
        <f>IF(F79&gt;=2016,"","(selon let. a)")</f>
        <v/>
      </c>
      <c r="M19" s="283"/>
      <c r="N19" s="283"/>
      <c r="O19" s="283"/>
      <c r="P19" s="283"/>
      <c r="AN19" s="44"/>
      <c r="AO19" s="279"/>
      <c r="AP19" s="279"/>
      <c r="AQ19" s="279"/>
      <c r="AR19" s="279"/>
      <c r="AS19" s="45"/>
      <c r="AT19" s="44"/>
      <c r="AU19" s="280"/>
      <c r="AV19" s="280"/>
      <c r="AW19" s="280"/>
      <c r="AX19" s="280"/>
      <c r="AY19" s="45"/>
    </row>
    <row r="20" spans="1:51" ht="12" customHeight="1" x14ac:dyDescent="0.2">
      <c r="C20" s="236" t="s">
        <v>245</v>
      </c>
      <c r="D20" s="236"/>
      <c r="E20" s="236"/>
      <c r="F20" s="236"/>
      <c r="G20" s="236"/>
      <c r="H20" s="236"/>
      <c r="I20" s="236"/>
      <c r="J20" s="236"/>
      <c r="K20" s="236"/>
      <c r="L20" s="236"/>
      <c r="M20" s="236"/>
      <c r="N20" s="236"/>
      <c r="O20" s="236"/>
      <c r="P20" s="236"/>
      <c r="Q20" s="236"/>
      <c r="R20" s="236"/>
      <c r="S20" s="236"/>
      <c r="T20" s="236"/>
      <c r="U20" s="308" t="s">
        <v>114</v>
      </c>
      <c r="V20" s="308"/>
      <c r="W20" s="200" t="s">
        <v>115</v>
      </c>
      <c r="X20" s="200"/>
      <c r="Y20" s="200"/>
      <c r="Z20" s="200"/>
      <c r="AA20" s="200"/>
      <c r="AB20" s="200"/>
      <c r="AC20" s="200"/>
      <c r="AD20" s="200"/>
      <c r="AE20" s="200"/>
      <c r="AN20" s="44"/>
      <c r="AO20" s="269"/>
      <c r="AP20" s="269"/>
      <c r="AQ20" s="269"/>
      <c r="AR20" s="269"/>
      <c r="AS20" s="45"/>
      <c r="AT20" s="44"/>
      <c r="AU20" s="196"/>
      <c r="AV20" s="196"/>
      <c r="AW20" s="196"/>
      <c r="AX20" s="196"/>
      <c r="AY20" s="45"/>
    </row>
    <row r="21" spans="1:51" ht="12" customHeight="1" x14ac:dyDescent="0.2">
      <c r="B21" s="47" t="s">
        <v>69</v>
      </c>
      <c r="C21" s="200" t="s">
        <v>116</v>
      </c>
      <c r="D21" s="200"/>
      <c r="E21" s="200"/>
      <c r="F21" s="200"/>
      <c r="G21" s="200"/>
      <c r="H21" s="200"/>
      <c r="I21" s="200"/>
      <c r="J21" s="200"/>
      <c r="K21" s="200"/>
      <c r="L21" s="200"/>
      <c r="M21" s="200"/>
      <c r="N21" s="200"/>
      <c r="AN21" s="44"/>
      <c r="AO21" s="215"/>
      <c r="AP21" s="215"/>
      <c r="AQ21" s="215"/>
      <c r="AR21" s="215"/>
      <c r="AS21" s="45"/>
      <c r="AT21" s="44"/>
      <c r="AU21" s="192"/>
      <c r="AV21" s="192"/>
      <c r="AW21" s="192"/>
      <c r="AX21" s="192"/>
      <c r="AY21" s="45"/>
    </row>
    <row r="22" spans="1:51" ht="12" customHeight="1" x14ac:dyDescent="0.2">
      <c r="B22" s="88" t="str">
        <f>IF(X86&lt;&gt;0,"g.","")</f>
        <v>g.</v>
      </c>
      <c r="C22" s="200" t="str">
        <f>IF(X86&lt;&gt;0,"Solde des sapeurs-pompiers","")</f>
        <v>Solde des sapeurs-pompiers</v>
      </c>
      <c r="D22" s="200"/>
      <c r="E22" s="200"/>
      <c r="F22" s="200"/>
      <c r="G22" s="200"/>
      <c r="H22" s="200"/>
      <c r="I22" s="200"/>
      <c r="J22" s="200"/>
      <c r="K22" s="200"/>
      <c r="L22" s="200"/>
      <c r="AF22" s="239" t="str">
        <f>IF(X86&lt;&gt;0,"voir les instructions","")</f>
        <v>voir les instructions</v>
      </c>
      <c r="AG22" s="239"/>
      <c r="AH22" s="239"/>
      <c r="AI22" s="239"/>
      <c r="AJ22" s="239"/>
      <c r="AK22" s="239"/>
      <c r="AL22" s="239"/>
      <c r="AM22" s="281"/>
      <c r="AN22" s="44"/>
      <c r="AO22" s="215"/>
      <c r="AP22" s="215"/>
      <c r="AQ22" s="215"/>
      <c r="AR22" s="215"/>
      <c r="AS22" s="45"/>
      <c r="AT22" s="44"/>
      <c r="AU22" s="192"/>
      <c r="AV22" s="192"/>
      <c r="AW22" s="192"/>
      <c r="AX22" s="192"/>
      <c r="AY22" s="45"/>
    </row>
    <row r="23" spans="1:51" ht="10.5" customHeight="1" x14ac:dyDescent="0.2">
      <c r="AN23" s="44"/>
      <c r="AO23" s="87"/>
      <c r="AP23" s="87"/>
      <c r="AQ23" s="87"/>
      <c r="AR23" s="87"/>
      <c r="AS23" s="45"/>
      <c r="AT23" s="44"/>
      <c r="AU23" s="54"/>
      <c r="AV23" s="54"/>
      <c r="AW23" s="54"/>
      <c r="AX23" s="54"/>
      <c r="AY23" s="45"/>
    </row>
    <row r="24" spans="1:51" ht="12" customHeight="1" x14ac:dyDescent="0.2">
      <c r="B24" s="60" t="s">
        <v>117</v>
      </c>
      <c r="C24" s="198" t="s">
        <v>118</v>
      </c>
      <c r="D24" s="198"/>
      <c r="E24" s="198"/>
      <c r="F24" s="198"/>
      <c r="G24" s="198"/>
      <c r="H24" s="198"/>
      <c r="I24" s="198"/>
      <c r="J24" s="198"/>
      <c r="K24" s="198"/>
      <c r="L24" s="198"/>
      <c r="M24" s="198"/>
      <c r="N24" s="198"/>
      <c r="O24" s="198"/>
      <c r="P24" s="198"/>
      <c r="AN24" s="44"/>
      <c r="AO24" s="269"/>
      <c r="AP24" s="269"/>
      <c r="AQ24" s="269"/>
      <c r="AR24" s="269"/>
      <c r="AS24" s="45"/>
      <c r="AT24" s="44"/>
      <c r="AU24" s="196"/>
      <c r="AV24" s="196"/>
      <c r="AW24" s="196"/>
      <c r="AX24" s="196"/>
      <c r="AY24" s="45"/>
    </row>
    <row r="25" spans="1:51" ht="10.5" customHeight="1" x14ac:dyDescent="0.2">
      <c r="AN25" s="61"/>
      <c r="AO25" s="87"/>
      <c r="AP25" s="87"/>
      <c r="AQ25" s="87"/>
      <c r="AR25" s="87"/>
      <c r="AS25" s="63"/>
      <c r="AT25" s="61"/>
      <c r="AU25" s="64"/>
      <c r="AV25" s="64"/>
      <c r="AW25" s="64"/>
      <c r="AX25" s="64"/>
      <c r="AY25" s="63"/>
    </row>
    <row r="26" spans="1:51" ht="11.25" customHeight="1" x14ac:dyDescent="0.2">
      <c r="AD26" s="68"/>
      <c r="AE26" s="237" t="s">
        <v>124</v>
      </c>
      <c r="AF26" s="237"/>
      <c r="AG26" s="237"/>
      <c r="AH26" s="237"/>
      <c r="AI26" s="237"/>
      <c r="AJ26" s="237"/>
      <c r="AK26" s="59"/>
      <c r="AL26" s="59"/>
      <c r="AM26" s="59"/>
      <c r="AN26" s="44"/>
      <c r="AO26" s="87"/>
      <c r="AP26" s="87"/>
      <c r="AQ26" s="87"/>
      <c r="AR26" s="87"/>
      <c r="AS26" s="45"/>
      <c r="AT26" s="44"/>
      <c r="AU26" s="54"/>
      <c r="AV26" s="54"/>
      <c r="AW26" s="54"/>
      <c r="AX26" s="54"/>
      <c r="AY26" s="45"/>
    </row>
    <row r="27" spans="1:51" ht="11.25" customHeight="1" x14ac:dyDescent="0.2">
      <c r="A27" s="298" t="s">
        <v>119</v>
      </c>
      <c r="B27" s="298"/>
      <c r="C27" s="198" t="s">
        <v>120</v>
      </c>
      <c r="D27" s="198"/>
      <c r="E27" s="198"/>
      <c r="F27" s="198"/>
      <c r="G27" s="198"/>
      <c r="H27" s="198"/>
      <c r="I27" s="198"/>
      <c r="J27" s="198"/>
      <c r="K27" s="198"/>
      <c r="L27" s="198"/>
      <c r="M27" s="198"/>
      <c r="N27" s="198"/>
      <c r="O27" s="198"/>
      <c r="P27" s="198"/>
      <c r="Q27" s="198"/>
      <c r="R27" s="198"/>
      <c r="S27" s="198"/>
      <c r="T27" s="198"/>
      <c r="U27" s="198"/>
      <c r="V27" s="198"/>
      <c r="W27" s="198"/>
      <c r="X27" s="198"/>
      <c r="Y27" s="198"/>
      <c r="Z27" s="198"/>
      <c r="AD27" s="44"/>
      <c r="AE27" s="243" t="s">
        <v>125</v>
      </c>
      <c r="AF27" s="243"/>
      <c r="AG27" s="243"/>
      <c r="AH27" s="243"/>
      <c r="AI27" s="243"/>
      <c r="AJ27" s="38"/>
      <c r="AK27" s="38"/>
      <c r="AL27" s="38"/>
      <c r="AM27" s="38"/>
      <c r="AN27" s="44"/>
      <c r="AO27" s="87"/>
      <c r="AP27" s="87"/>
      <c r="AQ27" s="87"/>
      <c r="AR27" s="87"/>
      <c r="AS27" s="45"/>
      <c r="AT27" s="44"/>
      <c r="AU27" s="54"/>
      <c r="AV27" s="54"/>
      <c r="AW27" s="54"/>
      <c r="AX27" s="54"/>
      <c r="AY27" s="45"/>
    </row>
    <row r="28" spans="1:51" ht="12" customHeight="1" x14ac:dyDescent="0.2">
      <c r="B28" s="47" t="s">
        <v>31</v>
      </c>
      <c r="C28" s="200" t="s">
        <v>121</v>
      </c>
      <c r="D28" s="200"/>
      <c r="E28" s="200"/>
      <c r="F28" s="200"/>
      <c r="G28" s="200"/>
      <c r="H28" s="200"/>
      <c r="I28" s="200"/>
      <c r="J28" s="200"/>
      <c r="K28" s="200"/>
      <c r="L28" s="200"/>
      <c r="M28" s="200"/>
      <c r="N28" s="200"/>
      <c r="O28" s="200"/>
      <c r="P28" s="200"/>
      <c r="Q28" s="200"/>
      <c r="R28" s="200"/>
      <c r="AD28" s="302"/>
      <c r="AE28" s="303"/>
      <c r="AF28" s="303"/>
      <c r="AG28" s="303"/>
      <c r="AH28" s="303"/>
      <c r="AI28" s="303"/>
      <c r="AJ28" s="303"/>
      <c r="AK28" s="303"/>
      <c r="AL28" s="303"/>
      <c r="AM28" s="304"/>
      <c r="AN28" s="44"/>
      <c r="AO28" s="269"/>
      <c r="AP28" s="269"/>
      <c r="AQ28" s="269"/>
      <c r="AR28" s="269"/>
      <c r="AS28" s="45"/>
      <c r="AT28" s="44"/>
      <c r="AU28" s="196"/>
      <c r="AV28" s="196"/>
      <c r="AW28" s="196"/>
      <c r="AX28" s="196"/>
      <c r="AY28" s="45"/>
    </row>
    <row r="29" spans="1:51" ht="12" customHeight="1" x14ac:dyDescent="0.2">
      <c r="B29" s="47" t="s">
        <v>33</v>
      </c>
      <c r="C29" s="200" t="s">
        <v>123</v>
      </c>
      <c r="D29" s="200"/>
      <c r="E29" s="200"/>
      <c r="F29" s="200"/>
      <c r="G29" s="200"/>
      <c r="H29" s="200"/>
      <c r="I29" s="200"/>
      <c r="J29" s="200"/>
      <c r="K29" s="200"/>
      <c r="L29" s="200"/>
      <c r="M29" s="200"/>
      <c r="N29" s="200"/>
      <c r="O29" s="200"/>
      <c r="P29" s="200"/>
      <c r="Q29" s="200"/>
      <c r="R29" s="200"/>
      <c r="S29" s="200"/>
      <c r="T29" s="200"/>
      <c r="U29" s="200"/>
      <c r="AD29" s="288"/>
      <c r="AE29" s="289"/>
      <c r="AF29" s="289"/>
      <c r="AG29" s="289"/>
      <c r="AH29" s="289"/>
      <c r="AI29" s="289"/>
      <c r="AJ29" s="289"/>
      <c r="AK29" s="289"/>
      <c r="AL29" s="289"/>
      <c r="AM29" s="290"/>
      <c r="AN29" s="44"/>
      <c r="AO29" s="215"/>
      <c r="AP29" s="215"/>
      <c r="AQ29" s="215"/>
      <c r="AR29" s="215"/>
      <c r="AS29" s="45"/>
      <c r="AT29" s="44"/>
      <c r="AU29" s="192"/>
      <c r="AV29" s="192"/>
      <c r="AW29" s="192"/>
      <c r="AX29" s="192"/>
      <c r="AY29" s="45"/>
    </row>
    <row r="30" spans="1:51" ht="12" customHeight="1" x14ac:dyDescent="0.2">
      <c r="B30" s="47" t="s">
        <v>47</v>
      </c>
      <c r="C30" s="199" t="s">
        <v>281</v>
      </c>
      <c r="D30" s="200"/>
      <c r="E30" s="200"/>
      <c r="F30" s="200"/>
      <c r="G30" s="200"/>
      <c r="H30" s="200"/>
      <c r="I30" s="200"/>
      <c r="J30" s="200"/>
      <c r="K30" s="200"/>
      <c r="L30" s="200"/>
      <c r="M30" s="200"/>
      <c r="N30" s="200"/>
      <c r="O30" s="200"/>
      <c r="AD30" s="244"/>
      <c r="AE30" s="291"/>
      <c r="AF30" s="291"/>
      <c r="AG30" s="291"/>
      <c r="AH30" s="291"/>
      <c r="AI30" s="291"/>
      <c r="AJ30" s="291"/>
      <c r="AK30" s="291"/>
      <c r="AL30" s="291"/>
      <c r="AM30" s="292"/>
      <c r="AN30" s="44"/>
      <c r="AO30" s="215"/>
      <c r="AP30" s="215"/>
      <c r="AQ30" s="215"/>
      <c r="AR30" s="215"/>
      <c r="AS30" s="45"/>
      <c r="AT30" s="44"/>
      <c r="AU30" s="192"/>
      <c r="AV30" s="192"/>
      <c r="AW30" s="192"/>
      <c r="AX30" s="192"/>
      <c r="AY30" s="45"/>
    </row>
    <row r="31" spans="1:51" ht="10.5" customHeight="1" x14ac:dyDescent="0.2">
      <c r="AN31" s="44"/>
      <c r="AO31" s="87"/>
      <c r="AP31" s="87"/>
      <c r="AQ31" s="87"/>
      <c r="AR31" s="87"/>
      <c r="AS31" s="45"/>
      <c r="AT31" s="44"/>
      <c r="AU31" s="54"/>
      <c r="AV31" s="54"/>
      <c r="AW31" s="54"/>
      <c r="AX31" s="54"/>
      <c r="AY31" s="45"/>
    </row>
    <row r="32" spans="1:51" ht="12" customHeight="1" x14ac:dyDescent="0.2">
      <c r="A32" s="298" t="s">
        <v>126</v>
      </c>
      <c r="B32" s="298"/>
      <c r="C32" s="198" t="s">
        <v>127</v>
      </c>
      <c r="D32" s="198"/>
      <c r="E32" s="198"/>
      <c r="F32" s="198"/>
      <c r="G32" s="198"/>
      <c r="H32" s="198"/>
      <c r="I32" s="198"/>
      <c r="J32" s="198"/>
      <c r="K32" s="198"/>
      <c r="L32" s="198"/>
      <c r="M32" s="198"/>
      <c r="N32" s="198"/>
      <c r="O32" s="198"/>
      <c r="P32" s="198"/>
      <c r="Q32" s="198"/>
      <c r="R32" s="198"/>
      <c r="S32" s="198"/>
      <c r="T32" s="198"/>
      <c r="U32" s="198"/>
      <c r="V32" s="198"/>
      <c r="W32" s="198"/>
      <c r="X32" s="198"/>
      <c r="Y32" s="198"/>
      <c r="Z32" s="198"/>
      <c r="AA32" s="198"/>
      <c r="AB32" s="198"/>
      <c r="AC32" s="198"/>
      <c r="AD32" s="198"/>
      <c r="AE32" s="198"/>
      <c r="AF32" s="198"/>
      <c r="AN32" s="44"/>
      <c r="AO32" s="269"/>
      <c r="AP32" s="269"/>
      <c r="AQ32" s="269"/>
      <c r="AR32" s="269"/>
      <c r="AS32" s="45"/>
      <c r="AT32" s="44"/>
      <c r="AU32" s="196"/>
      <c r="AV32" s="196"/>
      <c r="AW32" s="196"/>
      <c r="AX32" s="196"/>
      <c r="AY32" s="45"/>
    </row>
    <row r="33" spans="1:51" x14ac:dyDescent="0.2">
      <c r="AE33" s="239" t="s">
        <v>73</v>
      </c>
      <c r="AF33" s="239"/>
      <c r="AG33" s="239"/>
      <c r="AH33" s="239"/>
      <c r="AI33" s="239"/>
      <c r="AJ33" s="239"/>
      <c r="AK33" s="239"/>
      <c r="AL33" s="239"/>
      <c r="AM33" s="281"/>
      <c r="AN33" s="44"/>
      <c r="AO33" s="87"/>
      <c r="AP33" s="87"/>
      <c r="AQ33" s="87"/>
      <c r="AR33" s="87"/>
      <c r="AS33" s="45"/>
      <c r="AT33" s="44"/>
      <c r="AU33" s="54"/>
      <c r="AV33" s="54"/>
      <c r="AW33" s="54"/>
      <c r="AX33" s="54"/>
      <c r="AY33" s="45"/>
    </row>
    <row r="34" spans="1:51" ht="10.5" customHeight="1" x14ac:dyDescent="0.2">
      <c r="AN34" s="44"/>
      <c r="AO34" s="87"/>
      <c r="AP34" s="87"/>
      <c r="AQ34" s="87"/>
      <c r="AR34" s="87"/>
      <c r="AS34" s="45"/>
      <c r="AT34" s="44"/>
      <c r="AU34" s="54"/>
      <c r="AV34" s="54"/>
      <c r="AW34" s="54"/>
      <c r="AX34" s="54"/>
      <c r="AY34" s="45"/>
    </row>
    <row r="35" spans="1:51" ht="12" customHeight="1" x14ac:dyDescent="0.2">
      <c r="A35" s="298" t="s">
        <v>128</v>
      </c>
      <c r="B35" s="298"/>
      <c r="C35" s="198" t="s">
        <v>129</v>
      </c>
      <c r="D35" s="198"/>
      <c r="E35" s="198"/>
      <c r="F35" s="198"/>
      <c r="G35" s="198"/>
      <c r="H35" s="198"/>
      <c r="I35" s="198"/>
      <c r="J35" s="198"/>
      <c r="K35" s="198"/>
      <c r="L35" s="198"/>
      <c r="M35" s="198"/>
      <c r="N35" s="198"/>
      <c r="O35" s="198"/>
      <c r="P35" s="198"/>
      <c r="Q35" s="198"/>
      <c r="R35" s="198"/>
      <c r="S35" s="198"/>
      <c r="T35" s="198"/>
      <c r="U35" s="198"/>
      <c r="V35" s="198"/>
      <c r="W35" s="198"/>
      <c r="X35" s="198"/>
      <c r="Y35" s="198"/>
      <c r="Z35" s="198"/>
      <c r="AA35" s="198"/>
      <c r="AB35" s="198"/>
      <c r="AC35" s="198"/>
      <c r="AD35" s="198"/>
      <c r="AF35" s="267" t="s">
        <v>130</v>
      </c>
      <c r="AG35" s="267"/>
      <c r="AH35" s="267"/>
      <c r="AI35" s="267"/>
      <c r="AJ35" s="267"/>
      <c r="AK35" s="267"/>
      <c r="AL35" s="267"/>
      <c r="AM35" s="287"/>
      <c r="AN35" s="44"/>
      <c r="AO35" s="87"/>
      <c r="AP35" s="87"/>
      <c r="AQ35" s="87"/>
      <c r="AR35" s="87"/>
      <c r="AS35" s="45"/>
      <c r="AT35" s="44"/>
      <c r="AU35" s="54"/>
      <c r="AV35" s="54"/>
      <c r="AW35" s="54"/>
      <c r="AX35" s="54"/>
      <c r="AY35" s="45"/>
    </row>
    <row r="36" spans="1:51" ht="12" customHeight="1" x14ac:dyDescent="0.2">
      <c r="B36" s="47" t="s">
        <v>31</v>
      </c>
      <c r="C36" s="200" t="s">
        <v>131</v>
      </c>
      <c r="D36" s="200"/>
      <c r="E36" s="200"/>
      <c r="F36" s="200"/>
      <c r="G36" s="200"/>
      <c r="H36" s="200"/>
      <c r="I36" s="200"/>
      <c r="J36" s="200"/>
      <c r="K36" s="200"/>
      <c r="L36" s="200"/>
      <c r="M36" s="200"/>
      <c r="N36" s="200"/>
      <c r="O36" s="200"/>
      <c r="P36" s="200"/>
      <c r="Q36" s="200"/>
      <c r="R36" s="200"/>
      <c r="S36" s="200"/>
      <c r="T36" s="200"/>
      <c r="AH36" s="267" t="s">
        <v>37</v>
      </c>
      <c r="AI36" s="267"/>
      <c r="AJ36" s="268">
        <f>X87</f>
        <v>3600</v>
      </c>
      <c r="AK36" s="268"/>
      <c r="AL36" s="268"/>
      <c r="AM36" s="78" t="s">
        <v>136</v>
      </c>
      <c r="AN36" s="44"/>
      <c r="AO36" s="269"/>
      <c r="AP36" s="269"/>
      <c r="AQ36" s="269"/>
      <c r="AR36" s="269"/>
      <c r="AS36" s="45"/>
      <c r="AT36" s="44"/>
      <c r="AU36" s="196"/>
      <c r="AV36" s="196"/>
      <c r="AW36" s="196"/>
      <c r="AX36" s="196"/>
      <c r="AY36" s="45"/>
    </row>
    <row r="37" spans="1:51" ht="12" customHeight="1" x14ac:dyDescent="0.2">
      <c r="B37" s="47" t="s">
        <v>33</v>
      </c>
      <c r="C37" s="200" t="s">
        <v>132</v>
      </c>
      <c r="D37" s="200"/>
      <c r="E37" s="200"/>
      <c r="F37" s="200"/>
      <c r="G37" s="200"/>
      <c r="H37" s="200"/>
      <c r="I37" s="200"/>
      <c r="J37" s="200"/>
      <c r="K37" s="200"/>
      <c r="L37" s="200"/>
      <c r="M37" s="200"/>
      <c r="N37" s="200"/>
      <c r="O37" s="200"/>
      <c r="P37" s="200"/>
      <c r="Q37" s="200"/>
      <c r="R37" s="200"/>
      <c r="S37" s="200"/>
      <c r="T37" s="200"/>
      <c r="AH37" s="267" t="s">
        <v>37</v>
      </c>
      <c r="AI37" s="267"/>
      <c r="AJ37" s="268">
        <f>X91</f>
        <v>5400</v>
      </c>
      <c r="AK37" s="268"/>
      <c r="AL37" s="268"/>
      <c r="AM37" s="78" t="s">
        <v>136</v>
      </c>
      <c r="AN37" s="44"/>
      <c r="AO37" s="215"/>
      <c r="AP37" s="215"/>
      <c r="AQ37" s="215"/>
      <c r="AR37" s="215"/>
      <c r="AS37" s="45"/>
      <c r="AT37" s="44"/>
      <c r="AU37" s="192"/>
      <c r="AV37" s="192"/>
      <c r="AW37" s="192"/>
      <c r="AX37" s="192"/>
      <c r="AY37" s="45"/>
    </row>
    <row r="38" spans="1:51" ht="12" customHeight="1" x14ac:dyDescent="0.2">
      <c r="B38" s="47" t="s">
        <v>47</v>
      </c>
      <c r="C38" s="200" t="s">
        <v>133</v>
      </c>
      <c r="D38" s="200"/>
      <c r="E38" s="200"/>
      <c r="F38" s="200"/>
      <c r="G38" s="200"/>
      <c r="H38" s="200"/>
      <c r="I38" s="200"/>
      <c r="J38" s="200"/>
      <c r="K38" s="200"/>
      <c r="L38" s="200"/>
      <c r="M38" s="200"/>
      <c r="N38" s="200"/>
      <c r="O38" s="200"/>
      <c r="P38" s="200"/>
      <c r="Q38" s="200"/>
      <c r="R38" s="200"/>
      <c r="S38" s="200"/>
      <c r="T38" s="200"/>
      <c r="AH38" s="267" t="s">
        <v>37</v>
      </c>
      <c r="AI38" s="267"/>
      <c r="AJ38" s="268">
        <f>X88</f>
        <v>1800</v>
      </c>
      <c r="AK38" s="268"/>
      <c r="AL38" s="268"/>
      <c r="AM38" s="78" t="s">
        <v>136</v>
      </c>
      <c r="AN38" s="66"/>
      <c r="AO38" s="215"/>
      <c r="AP38" s="215"/>
      <c r="AQ38" s="215"/>
      <c r="AR38" s="215"/>
      <c r="AS38" s="67"/>
      <c r="AT38" s="66"/>
      <c r="AU38" s="270"/>
      <c r="AV38" s="270"/>
      <c r="AW38" s="270"/>
      <c r="AX38" s="270"/>
      <c r="AY38" s="67"/>
    </row>
    <row r="39" spans="1:51" ht="12" customHeight="1" x14ac:dyDescent="0.2">
      <c r="B39" s="47" t="s">
        <v>55</v>
      </c>
      <c r="C39" s="200" t="s">
        <v>134</v>
      </c>
      <c r="D39" s="200"/>
      <c r="E39" s="200"/>
      <c r="F39" s="200"/>
      <c r="G39" s="200"/>
      <c r="H39" s="200"/>
      <c r="I39" s="200"/>
      <c r="J39" s="200"/>
      <c r="K39" s="200"/>
      <c r="L39" s="200"/>
      <c r="M39" s="200"/>
      <c r="N39" s="200"/>
      <c r="O39" s="200"/>
      <c r="P39" s="200"/>
      <c r="Q39" s="200"/>
      <c r="R39" s="200"/>
      <c r="S39" s="200"/>
      <c r="T39" s="200"/>
      <c r="AH39" s="267" t="s">
        <v>37</v>
      </c>
      <c r="AI39" s="267"/>
      <c r="AJ39" s="268">
        <f>X89</f>
        <v>2700</v>
      </c>
      <c r="AK39" s="268"/>
      <c r="AL39" s="268"/>
      <c r="AM39" s="78" t="s">
        <v>136</v>
      </c>
      <c r="AN39" s="44"/>
      <c r="AO39" s="215"/>
      <c r="AP39" s="215"/>
      <c r="AQ39" s="215"/>
      <c r="AR39" s="215"/>
      <c r="AS39" s="45"/>
      <c r="AT39" s="44"/>
      <c r="AU39" s="192"/>
      <c r="AV39" s="192"/>
      <c r="AW39" s="192"/>
      <c r="AX39" s="192"/>
      <c r="AY39" s="45"/>
    </row>
    <row r="40" spans="1:51" ht="12" customHeight="1" x14ac:dyDescent="0.2">
      <c r="B40" s="47" t="s">
        <v>56</v>
      </c>
      <c r="C40" s="200" t="s">
        <v>135</v>
      </c>
      <c r="D40" s="200"/>
      <c r="E40" s="200"/>
      <c r="F40" s="200"/>
      <c r="G40" s="200"/>
      <c r="H40" s="200"/>
      <c r="I40" s="200"/>
      <c r="J40" s="200"/>
      <c r="K40" s="200"/>
      <c r="L40" s="200"/>
      <c r="M40" s="200"/>
      <c r="N40" s="200"/>
      <c r="O40" s="200"/>
      <c r="P40" s="200"/>
      <c r="Q40" s="200"/>
      <c r="R40" s="200"/>
      <c r="S40" s="200"/>
      <c r="T40" s="200"/>
      <c r="U40" s="200"/>
      <c r="V40" s="200"/>
      <c r="W40" s="200"/>
      <c r="X40" s="200"/>
      <c r="Y40" s="200"/>
      <c r="AH40" s="267" t="s">
        <v>37</v>
      </c>
      <c r="AI40" s="267"/>
      <c r="AJ40" s="268">
        <f>X90</f>
        <v>700</v>
      </c>
      <c r="AK40" s="268"/>
      <c r="AL40" s="268"/>
      <c r="AM40" s="78" t="s">
        <v>136</v>
      </c>
      <c r="AN40" s="44"/>
      <c r="AO40" s="215"/>
      <c r="AP40" s="215"/>
      <c r="AQ40" s="215"/>
      <c r="AR40" s="215"/>
      <c r="AS40" s="45"/>
      <c r="AT40" s="44"/>
      <c r="AU40" s="192"/>
      <c r="AV40" s="192"/>
      <c r="AW40" s="192"/>
      <c r="AX40" s="192"/>
      <c r="AY40" s="45"/>
    </row>
    <row r="41" spans="1:51" x14ac:dyDescent="0.2">
      <c r="AN41" s="44"/>
      <c r="AO41" s="87"/>
      <c r="AP41" s="87"/>
      <c r="AQ41" s="87"/>
      <c r="AR41" s="87"/>
      <c r="AS41" s="45"/>
      <c r="AT41" s="44"/>
      <c r="AU41" s="54"/>
      <c r="AV41" s="54"/>
      <c r="AW41" s="54"/>
      <c r="AX41" s="54"/>
      <c r="AY41" s="45"/>
    </row>
    <row r="42" spans="1:51" ht="12" customHeight="1" x14ac:dyDescent="0.2">
      <c r="A42" s="298" t="s">
        <v>137</v>
      </c>
      <c r="B42" s="298"/>
      <c r="C42" s="198" t="s">
        <v>138</v>
      </c>
      <c r="D42" s="198"/>
      <c r="E42" s="198"/>
      <c r="F42" s="198"/>
      <c r="G42" s="198"/>
      <c r="H42" s="198"/>
      <c r="I42" s="198"/>
      <c r="J42" s="198"/>
      <c r="K42" s="198"/>
      <c r="L42" s="198"/>
      <c r="M42" s="198"/>
      <c r="N42" s="198"/>
      <c r="O42" s="198"/>
      <c r="P42" s="198"/>
      <c r="Q42" s="198"/>
      <c r="R42" s="198"/>
      <c r="S42" s="198"/>
      <c r="T42" s="198"/>
      <c r="U42" s="198"/>
      <c r="V42" s="198"/>
      <c r="W42" s="198"/>
      <c r="X42" s="283" t="s">
        <v>139</v>
      </c>
      <c r="Y42" s="283"/>
      <c r="Z42" s="283"/>
      <c r="AA42" s="283"/>
      <c r="AN42" s="44"/>
      <c r="AO42" s="87"/>
      <c r="AP42" s="87"/>
      <c r="AQ42" s="87"/>
      <c r="AR42" s="87"/>
      <c r="AS42" s="45"/>
      <c r="AT42" s="44"/>
      <c r="AU42" s="54"/>
      <c r="AV42" s="54"/>
      <c r="AW42" s="54"/>
      <c r="AX42" s="54"/>
      <c r="AY42" s="45"/>
    </row>
    <row r="43" spans="1:51" ht="12" customHeight="1" x14ac:dyDescent="0.2">
      <c r="B43" s="88" t="s">
        <v>31</v>
      </c>
      <c r="C43" s="200" t="s">
        <v>140</v>
      </c>
      <c r="D43" s="200"/>
      <c r="E43" s="200"/>
      <c r="F43" s="200"/>
      <c r="G43" s="200"/>
      <c r="H43" s="200"/>
      <c r="I43" s="200"/>
      <c r="J43" s="200"/>
      <c r="K43" s="200"/>
      <c r="L43" s="200"/>
      <c r="M43" s="200"/>
      <c r="N43" s="200"/>
      <c r="O43" s="200"/>
      <c r="P43" s="200"/>
      <c r="Q43" s="200"/>
      <c r="R43" s="200"/>
      <c r="S43" s="200"/>
      <c r="T43" s="200"/>
      <c r="U43" s="200"/>
      <c r="V43" s="200"/>
      <c r="W43" s="200"/>
      <c r="X43" s="200"/>
      <c r="Y43" s="200"/>
      <c r="Z43" s="200"/>
      <c r="AA43" s="200"/>
      <c r="AN43" s="44"/>
      <c r="AO43" s="269"/>
      <c r="AP43" s="269"/>
      <c r="AQ43" s="269"/>
      <c r="AR43" s="269"/>
      <c r="AS43" s="45"/>
      <c r="AT43" s="44"/>
      <c r="AU43" s="196"/>
      <c r="AV43" s="196"/>
      <c r="AW43" s="196"/>
      <c r="AX43" s="196"/>
      <c r="AY43" s="45"/>
    </row>
    <row r="44" spans="1:51" ht="12" customHeight="1" x14ac:dyDescent="0.2">
      <c r="B44" s="88" t="s">
        <v>33</v>
      </c>
      <c r="C44" s="200" t="s">
        <v>141</v>
      </c>
      <c r="D44" s="200"/>
      <c r="E44" s="200"/>
      <c r="F44" s="200"/>
      <c r="G44" s="200"/>
      <c r="H44" s="200"/>
      <c r="I44" s="200"/>
      <c r="J44" s="200"/>
      <c r="K44" s="200"/>
      <c r="L44" s="200"/>
      <c r="M44" s="200"/>
      <c r="N44" s="200"/>
      <c r="O44" s="200"/>
      <c r="P44" s="200"/>
      <c r="Q44" s="200"/>
      <c r="R44" s="200"/>
      <c r="S44" s="200"/>
      <c r="T44" s="200"/>
      <c r="U44" s="200"/>
      <c r="AN44" s="44"/>
      <c r="AO44" s="215"/>
      <c r="AP44" s="215"/>
      <c r="AQ44" s="215"/>
      <c r="AR44" s="215"/>
      <c r="AS44" s="45"/>
      <c r="AT44" s="44"/>
      <c r="AU44" s="192"/>
      <c r="AV44" s="192"/>
      <c r="AW44" s="192"/>
      <c r="AX44" s="192"/>
      <c r="AY44" s="45"/>
    </row>
    <row r="45" spans="1:51" ht="12" customHeight="1" x14ac:dyDescent="0.2">
      <c r="B45" s="88" t="s">
        <v>47</v>
      </c>
      <c r="C45" s="200" t="s">
        <v>142</v>
      </c>
      <c r="D45" s="200"/>
      <c r="E45" s="200"/>
      <c r="F45" s="200"/>
      <c r="G45" s="200"/>
      <c r="H45" s="200"/>
      <c r="I45" s="200"/>
      <c r="J45" s="200"/>
      <c r="K45" s="200"/>
      <c r="L45" s="200"/>
      <c r="M45" s="200"/>
      <c r="N45" s="200"/>
      <c r="O45" s="200"/>
      <c r="P45" s="200"/>
      <c r="Q45" s="200"/>
      <c r="R45" s="200"/>
      <c r="S45" s="200"/>
      <c r="T45" s="200"/>
      <c r="U45" s="200"/>
      <c r="V45" s="200"/>
      <c r="W45" s="200"/>
      <c r="X45" s="200"/>
      <c r="Y45" s="200"/>
      <c r="Z45" s="200"/>
      <c r="AA45" s="200"/>
      <c r="AB45" s="200"/>
      <c r="AC45" s="200"/>
      <c r="AD45" s="200"/>
      <c r="AE45" s="200"/>
      <c r="AF45" s="200"/>
      <c r="AG45" s="200"/>
      <c r="AN45" s="44"/>
      <c r="AO45" s="215"/>
      <c r="AP45" s="215"/>
      <c r="AQ45" s="215"/>
      <c r="AR45" s="215"/>
      <c r="AS45" s="45"/>
      <c r="AT45" s="44"/>
      <c r="AU45" s="192"/>
      <c r="AV45" s="192"/>
      <c r="AW45" s="192"/>
      <c r="AX45" s="192"/>
      <c r="AY45" s="45"/>
    </row>
    <row r="46" spans="1:51" ht="12" customHeight="1" x14ac:dyDescent="0.2">
      <c r="B46" s="88" t="str">
        <f>IF(X92&lt;&gt;0,"d.","")</f>
        <v>d.</v>
      </c>
      <c r="C46" s="200" t="str">
        <f>IF(X92&lt;&gt;0,"Cotisations en faveur d'un parti politique","")</f>
        <v>Cotisations en faveur d'un parti politique</v>
      </c>
      <c r="D46" s="200"/>
      <c r="E46" s="200"/>
      <c r="F46" s="200"/>
      <c r="G46" s="200"/>
      <c r="H46" s="200"/>
      <c r="I46" s="200"/>
      <c r="J46" s="200"/>
      <c r="K46" s="200"/>
      <c r="L46" s="200"/>
      <c r="M46" s="200"/>
      <c r="N46" s="200"/>
      <c r="O46" s="200"/>
      <c r="P46" s="200"/>
      <c r="AF46" s="239" t="s">
        <v>310</v>
      </c>
      <c r="AG46" s="239"/>
      <c r="AH46" s="239"/>
      <c r="AI46" s="239"/>
      <c r="AJ46" s="239"/>
      <c r="AK46" s="239"/>
      <c r="AL46" s="239"/>
      <c r="AM46" s="281"/>
      <c r="AN46" s="44"/>
      <c r="AO46" s="215"/>
      <c r="AP46" s="215"/>
      <c r="AQ46" s="215"/>
      <c r="AR46" s="215"/>
      <c r="AS46" s="45"/>
      <c r="AT46" s="44"/>
      <c r="AU46" s="271"/>
      <c r="AV46" s="192"/>
      <c r="AW46" s="192"/>
      <c r="AX46" s="192"/>
      <c r="AY46" s="45"/>
    </row>
    <row r="47" spans="1:51" ht="12" customHeight="1" x14ac:dyDescent="0.2">
      <c r="B47" s="88" t="str">
        <f>IF(B46="","d.","e.")</f>
        <v>e.</v>
      </c>
      <c r="C47" s="200" t="s">
        <v>144</v>
      </c>
      <c r="D47" s="200"/>
      <c r="E47" s="200"/>
      <c r="F47" s="200"/>
      <c r="G47" s="200"/>
      <c r="H47" s="200"/>
      <c r="I47" s="200"/>
      <c r="J47" s="200"/>
      <c r="AN47" s="44"/>
      <c r="AO47" s="215"/>
      <c r="AP47" s="215"/>
      <c r="AQ47" s="215"/>
      <c r="AR47" s="215"/>
      <c r="AS47" s="45"/>
      <c r="AT47" s="44"/>
      <c r="AU47" s="192"/>
      <c r="AV47" s="192"/>
      <c r="AW47" s="192"/>
      <c r="AX47" s="192"/>
      <c r="AY47" s="45"/>
    </row>
    <row r="48" spans="1:51" ht="12" customHeight="1" x14ac:dyDescent="0.2">
      <c r="B48" s="88" t="str">
        <f>IF(X93&lt;&gt;0,"f.","")</f>
        <v>f.</v>
      </c>
      <c r="C48" s="200" t="str">
        <f>IF(X93&lt;&gt;0,"Déduction pour la garde des enfants par des tiers","")</f>
        <v>Déduction pour la garde des enfants par des tiers</v>
      </c>
      <c r="D48" s="200"/>
      <c r="E48" s="200"/>
      <c r="F48" s="200"/>
      <c r="G48" s="200"/>
      <c r="H48" s="200"/>
      <c r="I48" s="200"/>
      <c r="J48" s="200"/>
      <c r="K48" s="200"/>
      <c r="L48" s="200"/>
      <c r="M48" s="200"/>
      <c r="N48" s="200"/>
      <c r="O48" s="200"/>
      <c r="P48" s="200"/>
      <c r="Q48" s="200"/>
      <c r="R48" s="200"/>
      <c r="S48" s="200"/>
      <c r="AB48" s="267" t="str">
        <f>IF(X93&lt;&gt;0,"par enfant max.","")</f>
        <v>par enfant max.</v>
      </c>
      <c r="AC48" s="267"/>
      <c r="AD48" s="267"/>
      <c r="AE48" s="267"/>
      <c r="AF48" s="267"/>
      <c r="AG48" s="267"/>
      <c r="AH48" s="267" t="str">
        <f>IF(X93&lt;&gt;0,"CHF","")</f>
        <v>CHF</v>
      </c>
      <c r="AI48" s="267"/>
      <c r="AJ48" s="278">
        <f>IF(X93&lt;&gt;0,X93,"")</f>
        <v>25500</v>
      </c>
      <c r="AK48" s="278"/>
      <c r="AL48" s="278"/>
      <c r="AM48" s="78" t="str">
        <f>IF(X93&lt;&gt;0,".--","")</f>
        <v>.--</v>
      </c>
      <c r="AN48" s="44"/>
      <c r="AO48" s="215"/>
      <c r="AP48" s="215"/>
      <c r="AQ48" s="215"/>
      <c r="AR48" s="215"/>
      <c r="AS48" s="45"/>
      <c r="AT48" s="44"/>
      <c r="AU48" s="192"/>
      <c r="AV48" s="192"/>
      <c r="AW48" s="192"/>
      <c r="AX48" s="192"/>
      <c r="AY48" s="45"/>
    </row>
    <row r="49" spans="1:51" ht="10.5" customHeight="1" x14ac:dyDescent="0.2">
      <c r="AN49" s="44"/>
      <c r="AO49" s="87"/>
      <c r="AP49" s="87"/>
      <c r="AQ49" s="87"/>
      <c r="AR49" s="87"/>
      <c r="AS49" s="45"/>
      <c r="AT49" s="44"/>
      <c r="AU49" s="54"/>
      <c r="AV49" s="54"/>
      <c r="AW49" s="54"/>
      <c r="AX49" s="54"/>
      <c r="AY49" s="45"/>
    </row>
    <row r="50" spans="1:51" ht="12" customHeight="1" x14ac:dyDescent="0.2">
      <c r="A50" s="298" t="s">
        <v>145</v>
      </c>
      <c r="B50" s="298"/>
      <c r="C50" s="230" t="str">
        <f>IF(X95&lt;&gt;0,"Déduction en cas de collaboration importante du conjoint","Déduction supplémentaire pour collaboration de l'épouse")</f>
        <v>Déduction en cas de collaboration importante du conjoint</v>
      </c>
      <c r="D50" s="230"/>
      <c r="E50" s="230"/>
      <c r="F50" s="230"/>
      <c r="G50" s="230"/>
      <c r="H50" s="230"/>
      <c r="I50" s="230"/>
      <c r="J50" s="230"/>
      <c r="K50" s="230"/>
      <c r="L50" s="230"/>
      <c r="M50" s="230"/>
      <c r="N50" s="230"/>
      <c r="O50" s="230"/>
      <c r="P50" s="230"/>
      <c r="Q50" s="230"/>
      <c r="R50" s="230"/>
      <c r="S50" s="230"/>
      <c r="T50" s="230"/>
      <c r="U50" s="230"/>
      <c r="V50" s="230"/>
      <c r="W50" s="230"/>
      <c r="X50" s="230"/>
      <c r="Y50" s="310" t="str">
        <f>IF(X95&lt;&gt;0,"(50 % du revenu       min.","(voir les instructions)")</f>
        <v>(50 % du revenu       min.</v>
      </c>
      <c r="Z50" s="310"/>
      <c r="AA50" s="310"/>
      <c r="AB50" s="310"/>
      <c r="AC50" s="310"/>
      <c r="AD50" s="310"/>
      <c r="AE50" s="310"/>
      <c r="AF50" s="310"/>
      <c r="AG50" s="310"/>
      <c r="AH50" s="277" t="s">
        <v>37</v>
      </c>
      <c r="AI50" s="277"/>
      <c r="AJ50" s="278">
        <f>X94</f>
        <v>8500</v>
      </c>
      <c r="AK50" s="278"/>
      <c r="AL50" s="278"/>
      <c r="AM50" s="89" t="s">
        <v>136</v>
      </c>
      <c r="AN50" s="69"/>
      <c r="AO50" s="269"/>
      <c r="AP50" s="269"/>
      <c r="AQ50" s="269"/>
      <c r="AR50" s="269"/>
      <c r="AS50" s="70"/>
      <c r="AT50" s="69"/>
      <c r="AU50" s="196"/>
      <c r="AV50" s="196"/>
      <c r="AW50" s="196"/>
      <c r="AX50" s="196"/>
      <c r="AY50" s="70"/>
    </row>
    <row r="51" spans="1:51" ht="12" customHeight="1" x14ac:dyDescent="0.2">
      <c r="C51" s="199" t="str">
        <f>IF(X95&lt;&gt;0,"commun) (joindre les justificatifs) (voir les instructions)","")</f>
        <v>commun) (joindre les justificatifs) (voir les instructions)</v>
      </c>
      <c r="D51" s="199"/>
      <c r="E51" s="199"/>
      <c r="F51" s="199"/>
      <c r="G51" s="199"/>
      <c r="H51" s="199"/>
      <c r="I51" s="199"/>
      <c r="J51" s="199"/>
      <c r="K51" s="199"/>
      <c r="L51" s="199"/>
      <c r="M51" s="199"/>
      <c r="N51" s="199"/>
      <c r="O51" s="199"/>
      <c r="P51" s="199"/>
      <c r="Q51" s="199"/>
      <c r="R51" s="199"/>
      <c r="S51" s="199"/>
      <c r="T51" s="199"/>
      <c r="U51" s="199"/>
      <c r="V51" s="48"/>
      <c r="W51" s="48"/>
      <c r="X51" s="48"/>
      <c r="Y51" s="48"/>
      <c r="Z51" s="48"/>
      <c r="AA51" s="48"/>
      <c r="AB51" s="48"/>
      <c r="AC51" s="48"/>
      <c r="AD51" s="48"/>
      <c r="AE51" s="90"/>
      <c r="AF51" s="309" t="str">
        <f>IF(X95&lt;&gt;0,"max.","")</f>
        <v>max.</v>
      </c>
      <c r="AG51" s="309"/>
      <c r="AH51" s="277" t="str">
        <f>IF(X95&lt;&gt;0,"CHF","")</f>
        <v>CHF</v>
      </c>
      <c r="AI51" s="277"/>
      <c r="AJ51" s="278">
        <f>IF(X95&lt;&gt;0,X95,"")</f>
        <v>13900</v>
      </c>
      <c r="AK51" s="278"/>
      <c r="AL51" s="278"/>
      <c r="AM51" s="89" t="str">
        <f>IF(X95&lt;&gt;0,".--","")</f>
        <v>.--</v>
      </c>
      <c r="AN51" s="69"/>
      <c r="AO51" s="91"/>
      <c r="AP51" s="91"/>
      <c r="AQ51" s="91"/>
      <c r="AR51" s="91"/>
      <c r="AS51" s="70"/>
      <c r="AT51" s="69"/>
      <c r="AY51" s="70"/>
    </row>
    <row r="52" spans="1:51" ht="10.5" customHeight="1" x14ac:dyDescent="0.2">
      <c r="AN52" s="44"/>
      <c r="AO52" s="87"/>
      <c r="AP52" s="87"/>
      <c r="AQ52" s="87"/>
      <c r="AR52" s="87"/>
      <c r="AS52" s="45"/>
      <c r="AT52" s="44"/>
      <c r="AU52" s="54"/>
      <c r="AV52" s="54"/>
      <c r="AW52" s="54"/>
      <c r="AX52" s="54"/>
      <c r="AY52" s="45"/>
    </row>
    <row r="53" spans="1:51" ht="12" customHeight="1" x14ac:dyDescent="0.2">
      <c r="A53" s="298" t="s">
        <v>146</v>
      </c>
      <c r="B53" s="298"/>
      <c r="C53" s="198" t="s">
        <v>147</v>
      </c>
      <c r="D53" s="198"/>
      <c r="E53" s="198"/>
      <c r="F53" s="198"/>
      <c r="G53" s="198"/>
      <c r="H53" s="198"/>
      <c r="I53" s="198"/>
      <c r="J53" s="198"/>
      <c r="AN53" s="44"/>
      <c r="AO53" s="259">
        <f>SUM(AO6:AR50)</f>
        <v>0</v>
      </c>
      <c r="AP53" s="259"/>
      <c r="AQ53" s="259"/>
      <c r="AR53" s="259"/>
      <c r="AS53" s="45"/>
      <c r="AT53" s="44"/>
      <c r="AU53" s="196"/>
      <c r="AV53" s="196"/>
      <c r="AW53" s="196"/>
      <c r="AX53" s="196"/>
      <c r="AY53" s="45"/>
    </row>
    <row r="54" spans="1:51" ht="10.5" customHeight="1" x14ac:dyDescent="0.2">
      <c r="AN54" s="69"/>
      <c r="AO54" s="87"/>
      <c r="AP54" s="87"/>
      <c r="AQ54" s="87"/>
      <c r="AR54" s="87"/>
      <c r="AS54" s="70"/>
      <c r="AT54" s="69"/>
      <c r="AU54" s="54"/>
      <c r="AV54" s="54"/>
      <c r="AW54" s="54"/>
      <c r="AX54" s="54"/>
      <c r="AY54" s="70"/>
    </row>
    <row r="55" spans="1:51" ht="12" customHeight="1" x14ac:dyDescent="0.2">
      <c r="A55" s="298" t="s">
        <v>148</v>
      </c>
      <c r="B55" s="298"/>
      <c r="C55" s="198" t="s">
        <v>278</v>
      </c>
      <c r="D55" s="198"/>
      <c r="E55" s="198"/>
      <c r="F55" s="198"/>
      <c r="G55" s="198"/>
      <c r="H55" s="198"/>
      <c r="I55" s="198"/>
      <c r="J55" s="198"/>
      <c r="K55" s="198"/>
      <c r="L55" s="198"/>
      <c r="M55" s="198"/>
      <c r="N55" s="198"/>
      <c r="O55" s="198"/>
      <c r="P55" s="198"/>
      <c r="Q55" s="198"/>
      <c r="R55" s="198"/>
      <c r="S55" s="198"/>
      <c r="T55" s="198"/>
      <c r="U55" s="198"/>
      <c r="V55" s="198"/>
      <c r="W55" s="198"/>
      <c r="X55" s="198"/>
      <c r="Y55" s="198"/>
      <c r="Z55" s="198"/>
      <c r="AA55" s="198"/>
      <c r="AB55" s="198"/>
      <c r="AN55" s="44"/>
      <c r="AO55" s="259">
        <f>IF((Revenus!AO60-AO53)&lt;0,0,Revenus!AO60-AO53)</f>
        <v>0</v>
      </c>
      <c r="AP55" s="259"/>
      <c r="AQ55" s="259"/>
      <c r="AR55" s="259"/>
      <c r="AS55" s="45"/>
      <c r="AT55" s="44"/>
      <c r="AU55" s="196"/>
      <c r="AV55" s="196"/>
      <c r="AW55" s="196"/>
      <c r="AX55" s="196"/>
      <c r="AY55" s="45"/>
    </row>
    <row r="56" spans="1:51" ht="10.5" customHeight="1" x14ac:dyDescent="0.2">
      <c r="AN56" s="44"/>
      <c r="AO56" s="87"/>
      <c r="AP56" s="87"/>
      <c r="AQ56" s="87"/>
      <c r="AR56" s="87"/>
      <c r="AS56" s="45"/>
      <c r="AT56" s="44"/>
      <c r="AU56" s="54"/>
      <c r="AV56" s="54"/>
      <c r="AW56" s="54"/>
      <c r="AX56" s="54"/>
      <c r="AY56" s="45"/>
    </row>
    <row r="57" spans="1:51" ht="12" customHeight="1" x14ac:dyDescent="0.2">
      <c r="A57" s="298" t="s">
        <v>149</v>
      </c>
      <c r="B57" s="298"/>
      <c r="C57" s="198" t="s">
        <v>150</v>
      </c>
      <c r="D57" s="198"/>
      <c r="E57" s="198"/>
      <c r="F57" s="198"/>
      <c r="G57" s="198"/>
      <c r="H57" s="198"/>
      <c r="I57" s="198"/>
      <c r="J57" s="198"/>
      <c r="K57" s="198"/>
      <c r="L57" s="198"/>
      <c r="M57" s="198"/>
      <c r="AN57" s="44"/>
      <c r="AO57" s="87"/>
      <c r="AP57" s="87"/>
      <c r="AQ57" s="87"/>
      <c r="AR57" s="87"/>
      <c r="AS57" s="45"/>
      <c r="AT57" s="44"/>
      <c r="AU57" s="54"/>
      <c r="AV57" s="54"/>
      <c r="AW57" s="54"/>
      <c r="AX57" s="54"/>
      <c r="AY57" s="45"/>
    </row>
    <row r="58" spans="1:51" ht="12" customHeight="1" x14ac:dyDescent="0.2">
      <c r="B58" s="47" t="s">
        <v>31</v>
      </c>
      <c r="C58" s="199" t="s">
        <v>280</v>
      </c>
      <c r="D58" s="200"/>
      <c r="E58" s="200"/>
      <c r="F58" s="200"/>
      <c r="G58" s="200"/>
      <c r="H58" s="200"/>
      <c r="I58" s="200"/>
      <c r="J58" s="200"/>
      <c r="K58" s="200"/>
      <c r="L58" s="200"/>
      <c r="M58" s="200"/>
      <c r="N58" s="200"/>
      <c r="O58" s="200"/>
      <c r="P58" s="200"/>
      <c r="Q58" s="200"/>
      <c r="R58" s="200"/>
      <c r="S58" s="200"/>
      <c r="T58" s="200"/>
      <c r="U58" s="200"/>
      <c r="V58" s="200"/>
      <c r="W58" s="200"/>
      <c r="X58" s="200"/>
      <c r="Y58" s="200"/>
      <c r="Z58" s="200"/>
      <c r="AA58" s="200"/>
      <c r="AB58" s="200"/>
      <c r="AC58" s="200"/>
      <c r="AD58" s="200"/>
      <c r="AE58" s="200"/>
      <c r="AF58" s="200"/>
      <c r="AG58" s="200"/>
      <c r="AN58" s="44"/>
      <c r="AO58" s="87"/>
      <c r="AP58" s="87"/>
      <c r="AQ58" s="87"/>
      <c r="AR58" s="87"/>
      <c r="AS58" s="45"/>
      <c r="AT58" s="44"/>
      <c r="AU58" s="54"/>
      <c r="AV58" s="54"/>
      <c r="AW58" s="54"/>
      <c r="AX58" s="54"/>
      <c r="AY58" s="45"/>
    </row>
    <row r="59" spans="1:51" ht="12" customHeight="1" x14ac:dyDescent="0.2">
      <c r="D59" s="200" t="s">
        <v>151</v>
      </c>
      <c r="E59" s="200"/>
      <c r="F59" s="200"/>
      <c r="G59" s="200"/>
      <c r="H59" s="200"/>
      <c r="I59" s="200"/>
      <c r="J59" s="200"/>
      <c r="K59" s="200"/>
      <c r="L59" s="200"/>
      <c r="M59" s="200"/>
      <c r="N59" s="200"/>
      <c r="O59" s="200"/>
      <c r="P59" s="200"/>
      <c r="Q59" s="200"/>
      <c r="R59" s="200"/>
      <c r="S59" s="200"/>
      <c r="T59" s="200"/>
      <c r="U59" s="200"/>
      <c r="V59" s="200"/>
      <c r="W59" s="200"/>
      <c r="X59" s="200"/>
      <c r="Y59" s="200"/>
      <c r="Z59" s="194"/>
      <c r="AA59" s="38"/>
      <c r="AB59" s="282"/>
      <c r="AC59" s="282"/>
      <c r="AD59" s="282"/>
      <c r="AE59" s="282"/>
      <c r="AF59" s="239" t="s">
        <v>310</v>
      </c>
      <c r="AG59" s="239"/>
      <c r="AH59" s="239"/>
      <c r="AI59" s="239"/>
      <c r="AJ59" s="239"/>
      <c r="AK59" s="239"/>
      <c r="AL59" s="239"/>
      <c r="AM59" s="281"/>
      <c r="AN59" s="55" t="s">
        <v>46</v>
      </c>
      <c r="AO59" s="260">
        <f>IF(OR(AB59="",AO55=0),0,IF((AO55*5/100)&gt;=AB59,0,AB59-(AO55*5/100)))</f>
        <v>0</v>
      </c>
      <c r="AP59" s="260"/>
      <c r="AQ59" s="260"/>
      <c r="AR59" s="260"/>
      <c r="AS59" s="45"/>
      <c r="AT59" s="55" t="s">
        <v>46</v>
      </c>
      <c r="AU59" s="243"/>
      <c r="AV59" s="243"/>
      <c r="AW59" s="243"/>
      <c r="AX59" s="243"/>
      <c r="AY59" s="45"/>
    </row>
    <row r="60" spans="1:51" ht="12" customHeight="1" x14ac:dyDescent="0.2">
      <c r="B60" s="47" t="s">
        <v>33</v>
      </c>
      <c r="C60" s="199" t="s">
        <v>279</v>
      </c>
      <c r="D60" s="200"/>
      <c r="E60" s="200"/>
      <c r="F60" s="200"/>
      <c r="G60" s="200"/>
      <c r="H60" s="200"/>
      <c r="I60" s="200"/>
      <c r="J60" s="200"/>
      <c r="K60" s="200"/>
      <c r="L60" s="200"/>
      <c r="M60" s="200"/>
      <c r="N60" s="200"/>
      <c r="O60" s="200"/>
      <c r="P60" s="200"/>
      <c r="Q60" s="200"/>
      <c r="R60" s="200"/>
      <c r="S60" s="200"/>
      <c r="T60" s="200"/>
      <c r="U60" s="200"/>
      <c r="V60" s="200"/>
      <c r="AN60" s="44"/>
      <c r="AO60" s="80"/>
      <c r="AP60" s="92"/>
      <c r="AQ60" s="80"/>
      <c r="AR60" s="87"/>
      <c r="AS60" s="45"/>
      <c r="AT60" s="44"/>
      <c r="AV60" s="59"/>
      <c r="AX60" s="54"/>
      <c r="AY60" s="45"/>
    </row>
    <row r="61" spans="1:51" ht="12" customHeight="1" x14ac:dyDescent="0.2">
      <c r="D61" s="200" t="s">
        <v>152</v>
      </c>
      <c r="E61" s="200"/>
      <c r="F61" s="200"/>
      <c r="G61" s="200"/>
      <c r="H61" s="200"/>
      <c r="I61" s="200"/>
      <c r="J61" s="200"/>
      <c r="K61" s="200"/>
      <c r="L61" s="200"/>
      <c r="M61" s="200"/>
      <c r="N61" s="200"/>
      <c r="O61" s="200"/>
      <c r="P61" s="200"/>
      <c r="Q61" s="200"/>
      <c r="R61" s="200"/>
      <c r="S61" s="200"/>
      <c r="T61" s="200"/>
      <c r="U61" s="200"/>
      <c r="V61" s="200"/>
      <c r="W61" s="200"/>
      <c r="X61" s="200"/>
      <c r="Y61" s="200"/>
      <c r="Z61" s="200"/>
      <c r="AA61" s="194"/>
      <c r="AB61" s="282"/>
      <c r="AC61" s="282"/>
      <c r="AD61" s="282"/>
      <c r="AE61" s="282"/>
      <c r="AF61" s="239" t="s">
        <v>310</v>
      </c>
      <c r="AG61" s="239"/>
      <c r="AH61" s="239"/>
      <c r="AI61" s="239"/>
      <c r="AJ61" s="239"/>
      <c r="AK61" s="239"/>
      <c r="AL61" s="239"/>
      <c r="AM61" s="281"/>
      <c r="AN61" s="55" t="s">
        <v>46</v>
      </c>
      <c r="AO61" s="260">
        <f>IF(OR(AB61="",AO55=0),0,IF(AB61&lt;100,0,IF(AB61&gt;AO55*20/100,AO55*20/100,AB61)))</f>
        <v>0</v>
      </c>
      <c r="AP61" s="260"/>
      <c r="AQ61" s="260"/>
      <c r="AR61" s="260"/>
      <c r="AS61" s="45"/>
      <c r="AT61" s="55" t="s">
        <v>46</v>
      </c>
      <c r="AU61" s="243"/>
      <c r="AV61" s="243"/>
      <c r="AW61" s="243"/>
      <c r="AX61" s="243"/>
      <c r="AY61" s="45"/>
    </row>
    <row r="62" spans="1:51" ht="10.5" customHeight="1" x14ac:dyDescent="0.2">
      <c r="AN62" s="44"/>
      <c r="AO62" s="80"/>
      <c r="AP62" s="93"/>
      <c r="AQ62" s="80"/>
      <c r="AR62" s="87"/>
      <c r="AS62" s="45"/>
      <c r="AT62" s="44"/>
      <c r="AV62" s="94"/>
      <c r="AX62" s="54"/>
      <c r="AY62" s="45"/>
    </row>
    <row r="63" spans="1:51" ht="12" customHeight="1" x14ac:dyDescent="0.2">
      <c r="A63" s="298" t="s">
        <v>153</v>
      </c>
      <c r="B63" s="298"/>
      <c r="C63" s="198" t="s">
        <v>277</v>
      </c>
      <c r="D63" s="198"/>
      <c r="E63" s="198"/>
      <c r="F63" s="198"/>
      <c r="G63" s="198"/>
      <c r="H63" s="198"/>
      <c r="I63" s="198"/>
      <c r="J63" s="198"/>
      <c r="K63" s="198"/>
      <c r="L63" s="198"/>
      <c r="M63" s="198"/>
      <c r="N63" s="198"/>
      <c r="O63" s="198"/>
      <c r="P63" s="98"/>
      <c r="Q63" s="98"/>
      <c r="R63" s="98"/>
      <c r="S63" s="98"/>
      <c r="T63" s="98"/>
      <c r="U63" s="98"/>
      <c r="V63" s="98"/>
      <c r="W63" s="98"/>
      <c r="X63" s="98"/>
      <c r="Y63" s="98"/>
      <c r="Z63" s="98"/>
      <c r="AA63" s="98"/>
      <c r="AN63" s="44"/>
      <c r="AO63" s="259">
        <f>AO55-AO59-AO61</f>
        <v>0</v>
      </c>
      <c r="AP63" s="259"/>
      <c r="AQ63" s="259"/>
      <c r="AR63" s="259"/>
      <c r="AS63" s="45"/>
      <c r="AT63" s="44"/>
      <c r="AU63" s="206"/>
      <c r="AV63" s="196"/>
      <c r="AW63" s="196"/>
      <c r="AX63" s="196"/>
      <c r="AY63" s="45"/>
    </row>
    <row r="64" spans="1:51" ht="10.5" customHeight="1" x14ac:dyDescent="0.2">
      <c r="AN64" s="44"/>
      <c r="AO64" s="87"/>
      <c r="AP64" s="87"/>
      <c r="AQ64" s="87"/>
      <c r="AR64" s="87"/>
      <c r="AS64" s="45"/>
      <c r="AT64" s="44"/>
      <c r="AU64" s="54"/>
      <c r="AV64" s="54"/>
      <c r="AW64" s="54"/>
      <c r="AX64" s="54"/>
      <c r="AY64" s="45"/>
    </row>
    <row r="65" spans="1:51" ht="12" customHeight="1" x14ac:dyDescent="0.2">
      <c r="A65" s="298" t="s">
        <v>154</v>
      </c>
      <c r="B65" s="298"/>
      <c r="C65" s="198" t="s">
        <v>155</v>
      </c>
      <c r="D65" s="198"/>
      <c r="E65" s="198"/>
      <c r="F65" s="198"/>
      <c r="G65" s="198"/>
      <c r="H65" s="198"/>
      <c r="I65" s="198"/>
      <c r="J65" s="198"/>
      <c r="AN65" s="44"/>
      <c r="AO65" s="87"/>
      <c r="AP65" s="87"/>
      <c r="AQ65" s="87"/>
      <c r="AR65" s="87"/>
      <c r="AS65" s="45"/>
      <c r="AT65" s="44"/>
      <c r="AU65" s="95"/>
      <c r="AV65" s="54"/>
      <c r="AW65" s="54"/>
      <c r="AX65" s="54"/>
      <c r="AY65" s="45"/>
    </row>
    <row r="66" spans="1:51" ht="12" customHeight="1" x14ac:dyDescent="0.2">
      <c r="B66" s="102" t="s">
        <v>31</v>
      </c>
      <c r="C66" s="199" t="s">
        <v>283</v>
      </c>
      <c r="D66" s="200"/>
      <c r="E66" s="200"/>
      <c r="F66" s="200"/>
      <c r="G66" s="200"/>
      <c r="H66" s="200"/>
      <c r="I66" s="200"/>
      <c r="J66" s="200"/>
      <c r="K66" s="200"/>
      <c r="L66" s="200"/>
      <c r="M66" s="200"/>
      <c r="N66" s="200"/>
      <c r="O66" s="200"/>
      <c r="P66" s="200"/>
      <c r="Q66" s="200"/>
      <c r="R66" s="200"/>
      <c r="S66" s="200"/>
      <c r="T66" s="200"/>
      <c r="U66" s="200"/>
      <c r="AH66" s="267" t="str">
        <f>IF(AJ66&lt;&gt;"","CHF","")</f>
        <v>CHF</v>
      </c>
      <c r="AI66" s="267"/>
      <c r="AJ66" s="268">
        <f>IF(X96&gt;0,X96,"")</f>
        <v>2800</v>
      </c>
      <c r="AK66" s="268"/>
      <c r="AL66" s="268"/>
      <c r="AM66" s="78" t="str">
        <f>IF(AJ66&lt;&gt;"",".--","")</f>
        <v>.--</v>
      </c>
      <c r="AN66" s="55" t="str">
        <f>IF(AJ66&lt;&gt;"","-","")</f>
        <v>-</v>
      </c>
      <c r="AO66" s="215"/>
      <c r="AP66" s="215"/>
      <c r="AQ66" s="215"/>
      <c r="AR66" s="215"/>
      <c r="AS66" s="45"/>
      <c r="AT66" s="55" t="str">
        <f>IF(AJ66&lt;&gt;"","-","")</f>
        <v>-</v>
      </c>
      <c r="AU66" s="228"/>
      <c r="AV66" s="228"/>
      <c r="AW66" s="228"/>
      <c r="AX66" s="228"/>
      <c r="AY66" s="45"/>
    </row>
    <row r="67" spans="1:51" ht="12" customHeight="1" x14ac:dyDescent="0.2">
      <c r="B67" s="102" t="s">
        <v>33</v>
      </c>
      <c r="C67" s="200" t="s">
        <v>169</v>
      </c>
      <c r="D67" s="200"/>
      <c r="E67" s="200"/>
      <c r="F67" s="200"/>
      <c r="G67" s="200"/>
      <c r="H67" s="200"/>
      <c r="I67" s="200"/>
      <c r="J67" s="200"/>
      <c r="K67" s="200"/>
      <c r="L67" s="200"/>
      <c r="M67" s="200"/>
      <c r="N67" s="200"/>
      <c r="O67" s="200"/>
      <c r="P67" s="200"/>
      <c r="Q67" s="200"/>
      <c r="R67" s="200"/>
      <c r="S67" s="200"/>
      <c r="T67" s="200"/>
      <c r="U67" s="200"/>
      <c r="AH67" s="267" t="str">
        <f>IF(AJ67&lt;&gt;"","CHF","")</f>
        <v>CHF</v>
      </c>
      <c r="AI67" s="267"/>
      <c r="AJ67" s="268">
        <f>X97</f>
        <v>6700</v>
      </c>
      <c r="AK67" s="268"/>
      <c r="AL67" s="268"/>
      <c r="AM67" s="78" t="str">
        <f>IF(AJ67&lt;&gt;"",".--","")</f>
        <v>.--</v>
      </c>
      <c r="AN67" s="55" t="s">
        <v>46</v>
      </c>
      <c r="AO67" s="215"/>
      <c r="AP67" s="215"/>
      <c r="AQ67" s="215"/>
      <c r="AR67" s="215"/>
      <c r="AS67" s="45"/>
      <c r="AT67" s="55" t="s">
        <v>46</v>
      </c>
      <c r="AU67" s="228"/>
      <c r="AV67" s="228"/>
      <c r="AW67" s="228"/>
      <c r="AX67" s="228"/>
      <c r="AY67" s="45"/>
    </row>
    <row r="68" spans="1:51" ht="12" customHeight="1" x14ac:dyDescent="0.2">
      <c r="B68" s="102" t="s">
        <v>47</v>
      </c>
      <c r="C68" s="200" t="s">
        <v>170</v>
      </c>
      <c r="D68" s="200"/>
      <c r="E68" s="200"/>
      <c r="F68" s="200"/>
      <c r="G68" s="200"/>
      <c r="H68" s="200"/>
      <c r="I68" s="200"/>
      <c r="J68" s="200"/>
      <c r="K68" s="200"/>
      <c r="L68" s="200"/>
      <c r="M68" s="200"/>
      <c r="N68" s="200"/>
      <c r="O68" s="200"/>
      <c r="P68" s="200"/>
      <c r="Q68" s="200"/>
      <c r="R68" s="200"/>
      <c r="S68" s="200"/>
      <c r="T68" s="200"/>
      <c r="U68" s="200"/>
      <c r="AH68" s="267" t="str">
        <f>IF(AJ68&lt;&gt;"","CHF","")</f>
        <v>CHF</v>
      </c>
      <c r="AI68" s="267"/>
      <c r="AJ68" s="268">
        <f>X97</f>
        <v>6700</v>
      </c>
      <c r="AK68" s="268"/>
      <c r="AL68" s="268"/>
      <c r="AM68" s="78" t="str">
        <f>IF(AJ68&lt;&gt;"",".--","")</f>
        <v>.--</v>
      </c>
      <c r="AN68" s="55" t="s">
        <v>46</v>
      </c>
      <c r="AO68" s="215"/>
      <c r="AP68" s="215"/>
      <c r="AQ68" s="215"/>
      <c r="AR68" s="215"/>
      <c r="AS68" s="45"/>
      <c r="AT68" s="55" t="s">
        <v>46</v>
      </c>
      <c r="AU68" s="228"/>
      <c r="AV68" s="228"/>
      <c r="AW68" s="228"/>
      <c r="AX68" s="228"/>
      <c r="AY68" s="45"/>
    </row>
    <row r="69" spans="1:51" ht="10.5" customHeight="1" x14ac:dyDescent="0.2">
      <c r="AN69" s="44"/>
      <c r="AO69" s="80"/>
      <c r="AP69" s="80"/>
      <c r="AQ69" s="80"/>
      <c r="AR69" s="80"/>
      <c r="AS69" s="45"/>
      <c r="AT69" s="44"/>
      <c r="AY69" s="45"/>
    </row>
    <row r="70" spans="1:51" ht="12" customHeight="1" x14ac:dyDescent="0.2">
      <c r="A70" s="298" t="s">
        <v>156</v>
      </c>
      <c r="B70" s="298"/>
      <c r="C70" s="198" t="s">
        <v>157</v>
      </c>
      <c r="D70" s="198"/>
      <c r="E70" s="198"/>
      <c r="F70" s="198"/>
      <c r="G70" s="198"/>
      <c r="H70" s="198"/>
      <c r="I70" s="198"/>
      <c r="J70" s="198"/>
      <c r="K70" s="198"/>
      <c r="L70" s="198"/>
      <c r="M70" s="198"/>
      <c r="N70" s="198"/>
      <c r="O70" s="198"/>
      <c r="P70" s="198"/>
      <c r="Q70" s="198"/>
      <c r="R70" s="198"/>
      <c r="S70" s="198"/>
      <c r="AN70" s="58"/>
      <c r="AO70" s="264">
        <f>IF(AO63=0,0,(ROUNDDOWN((AO63-AO66-AO67-AO68)/100,0)*100))</f>
        <v>0</v>
      </c>
      <c r="AP70" s="264"/>
      <c r="AQ70" s="264"/>
      <c r="AR70" s="264"/>
      <c r="AS70" s="72"/>
      <c r="AT70" s="58"/>
      <c r="AU70" s="57"/>
      <c r="AV70" s="57"/>
      <c r="AW70" s="57"/>
      <c r="AX70" s="57"/>
      <c r="AY70" s="72"/>
    </row>
    <row r="71" spans="1:51" ht="10.5" customHeight="1" x14ac:dyDescent="0.2"/>
    <row r="72" spans="1:51" ht="10.5" customHeight="1" x14ac:dyDescent="0.2"/>
    <row r="79" spans="1:51" hidden="1" x14ac:dyDescent="0.2">
      <c r="E79" s="78" t="s">
        <v>166</v>
      </c>
      <c r="F79" s="200">
        <f>'Page de garde'!AE5</f>
        <v>2024</v>
      </c>
      <c r="G79" s="200"/>
      <c r="H79" s="200"/>
    </row>
    <row r="80" spans="1:51" hidden="1" x14ac:dyDescent="0.2">
      <c r="F80" s="96" t="s">
        <v>282</v>
      </c>
    </row>
    <row r="81" spans="1:51" hidden="1" x14ac:dyDescent="0.2">
      <c r="A81" s="57"/>
      <c r="B81" s="97"/>
      <c r="C81" s="57"/>
      <c r="D81" s="57"/>
      <c r="E81" s="103"/>
      <c r="F81" s="312">
        <v>2019</v>
      </c>
      <c r="G81" s="312"/>
      <c r="H81" s="312"/>
      <c r="I81" s="312">
        <v>2020</v>
      </c>
      <c r="J81" s="312"/>
      <c r="K81" s="312"/>
      <c r="L81" s="318">
        <v>2021</v>
      </c>
      <c r="M81" s="319"/>
      <c r="N81" s="320"/>
      <c r="O81" s="318">
        <v>2022</v>
      </c>
      <c r="P81" s="319"/>
      <c r="Q81" s="320"/>
      <c r="R81" s="318">
        <v>2023</v>
      </c>
      <c r="S81" s="319"/>
      <c r="T81" s="320"/>
      <c r="U81" s="312">
        <v>2024</v>
      </c>
      <c r="V81" s="312"/>
      <c r="W81" s="312"/>
      <c r="X81" s="210" t="s">
        <v>165</v>
      </c>
      <c r="Y81" s="301"/>
      <c r="Z81" s="301"/>
      <c r="AD81" s="78"/>
      <c r="AE81" s="38"/>
      <c r="AF81" s="38"/>
      <c r="AG81" s="38"/>
      <c r="AH81" s="38"/>
      <c r="AI81" s="38"/>
      <c r="AJ81" s="38"/>
      <c r="AK81" s="38"/>
      <c r="AL81" s="38"/>
      <c r="AM81" s="38"/>
      <c r="AQ81" s="37"/>
      <c r="AR81" s="37"/>
      <c r="AS81" s="37"/>
      <c r="AT81" s="37"/>
      <c r="AU81" s="37"/>
      <c r="AV81" s="37"/>
      <c r="AW81" s="37"/>
      <c r="AX81" s="37"/>
      <c r="AY81" s="37"/>
    </row>
    <row r="82" spans="1:51" hidden="1" x14ac:dyDescent="0.2">
      <c r="A82" s="265" t="s">
        <v>103</v>
      </c>
      <c r="B82" s="228"/>
      <c r="C82" s="228"/>
      <c r="D82" s="228"/>
      <c r="E82" s="266"/>
      <c r="F82" s="306">
        <v>0.7</v>
      </c>
      <c r="G82" s="306"/>
      <c r="H82" s="306"/>
      <c r="I82" s="306">
        <v>0.7</v>
      </c>
      <c r="J82" s="306"/>
      <c r="K82" s="306"/>
      <c r="L82" s="261">
        <v>0.7</v>
      </c>
      <c r="M82" s="262"/>
      <c r="N82" s="263"/>
      <c r="O82" s="261">
        <v>0.7</v>
      </c>
      <c r="P82" s="262"/>
      <c r="Q82" s="263"/>
      <c r="R82" s="306">
        <v>0.7</v>
      </c>
      <c r="S82" s="306"/>
      <c r="T82" s="306"/>
      <c r="U82" s="306">
        <v>0.7</v>
      </c>
      <c r="V82" s="306"/>
      <c r="W82" s="306"/>
      <c r="X82" s="100"/>
      <c r="Y82" s="100"/>
      <c r="Z82" s="99">
        <f>IF($F$79=$F$81,F82,IF($F$79=$I$81,I82,IF($F$79=$L$81,L82,IF($F$79=$O$81,O82,IF($F$79=$R$81,R82,IF($F$79=$U$81,U82,""))))))</f>
        <v>0.7</v>
      </c>
      <c r="AA82" s="47" t="s">
        <v>172</v>
      </c>
      <c r="AD82" s="78"/>
      <c r="AE82" s="38"/>
      <c r="AF82" s="38"/>
      <c r="AG82" s="38"/>
      <c r="AH82" s="38"/>
      <c r="AI82" s="38"/>
      <c r="AJ82" s="38"/>
      <c r="AK82" s="38"/>
      <c r="AL82" s="38"/>
      <c r="AM82" s="38"/>
      <c r="AQ82" s="37"/>
      <c r="AR82" s="37"/>
      <c r="AS82" s="37"/>
      <c r="AT82" s="37"/>
      <c r="AU82" s="37"/>
      <c r="AV82" s="37"/>
      <c r="AW82" s="37"/>
      <c r="AX82" s="37"/>
      <c r="AY82" s="37"/>
    </row>
    <row r="83" spans="1:51" hidden="1" x14ac:dyDescent="0.2">
      <c r="A83" s="265" t="s">
        <v>162</v>
      </c>
      <c r="B83" s="228"/>
      <c r="C83" s="228"/>
      <c r="D83" s="228"/>
      <c r="E83" s="266"/>
      <c r="F83" s="258">
        <v>2000</v>
      </c>
      <c r="G83" s="258"/>
      <c r="H83" s="258"/>
      <c r="I83" s="258">
        <v>2000</v>
      </c>
      <c r="J83" s="258"/>
      <c r="K83" s="258"/>
      <c r="L83" s="255">
        <v>2000</v>
      </c>
      <c r="M83" s="256"/>
      <c r="N83" s="257"/>
      <c r="O83" s="255">
        <v>2000</v>
      </c>
      <c r="P83" s="256"/>
      <c r="Q83" s="257"/>
      <c r="R83" s="258">
        <v>2000</v>
      </c>
      <c r="S83" s="258"/>
      <c r="T83" s="258"/>
      <c r="U83" s="258">
        <v>2000</v>
      </c>
      <c r="V83" s="258"/>
      <c r="W83" s="258"/>
      <c r="X83" s="253">
        <f t="shared" ref="X83:X97" si="0">IF($F$79=$F$81,F83,IF($F$79=$I$81,I83,IF($F$79=$L$81,L83,IF($F$79=$O$81,O83,IF($F$79=$R$81,R83,IF($F$79=$U$81,U83,""))))))</f>
        <v>2000</v>
      </c>
      <c r="Y83" s="254"/>
      <c r="Z83" s="254"/>
      <c r="AD83" s="78"/>
      <c r="AE83" s="38"/>
      <c r="AF83" s="38"/>
      <c r="AG83" s="38"/>
      <c r="AH83" s="38"/>
      <c r="AI83" s="38"/>
      <c r="AJ83" s="38"/>
      <c r="AK83" s="38"/>
      <c r="AL83" s="38"/>
      <c r="AM83" s="38"/>
      <c r="AQ83" s="37"/>
      <c r="AR83" s="37"/>
      <c r="AS83" s="37"/>
      <c r="AT83" s="37"/>
      <c r="AU83" s="37"/>
      <c r="AV83" s="37"/>
      <c r="AW83" s="37"/>
      <c r="AX83" s="37"/>
      <c r="AY83" s="37"/>
    </row>
    <row r="84" spans="1:51" hidden="1" x14ac:dyDescent="0.2">
      <c r="A84" s="265" t="s">
        <v>163</v>
      </c>
      <c r="B84" s="228"/>
      <c r="C84" s="228"/>
      <c r="D84" s="228"/>
      <c r="E84" s="266"/>
      <c r="F84" s="258">
        <v>4000</v>
      </c>
      <c r="G84" s="258"/>
      <c r="H84" s="258"/>
      <c r="I84" s="258">
        <v>4000</v>
      </c>
      <c r="J84" s="258"/>
      <c r="K84" s="258"/>
      <c r="L84" s="255">
        <v>4000</v>
      </c>
      <c r="M84" s="256"/>
      <c r="N84" s="257"/>
      <c r="O84" s="255">
        <v>4000</v>
      </c>
      <c r="P84" s="256"/>
      <c r="Q84" s="257"/>
      <c r="R84" s="258">
        <v>4000</v>
      </c>
      <c r="S84" s="258"/>
      <c r="T84" s="258"/>
      <c r="U84" s="258">
        <v>4000</v>
      </c>
      <c r="V84" s="258"/>
      <c r="W84" s="258"/>
      <c r="X84" s="253">
        <f t="shared" si="0"/>
        <v>4000</v>
      </c>
      <c r="Y84" s="254"/>
      <c r="Z84" s="254"/>
      <c r="AD84" s="78"/>
      <c r="AE84" s="38"/>
      <c r="AF84" s="38"/>
      <c r="AG84" s="38"/>
      <c r="AH84" s="38"/>
      <c r="AI84" s="38"/>
      <c r="AJ84" s="38"/>
      <c r="AK84" s="38"/>
      <c r="AL84" s="38"/>
      <c r="AM84" s="38"/>
      <c r="AQ84" s="37"/>
      <c r="AR84" s="37"/>
      <c r="AS84" s="37"/>
      <c r="AT84" s="37"/>
      <c r="AU84" s="37"/>
      <c r="AV84" s="37"/>
      <c r="AW84" s="37"/>
      <c r="AX84" s="37"/>
      <c r="AY84" s="37"/>
    </row>
    <row r="85" spans="1:51" s="105" customFormat="1" hidden="1" x14ac:dyDescent="0.2">
      <c r="A85" s="250" t="s">
        <v>290</v>
      </c>
      <c r="B85" s="251"/>
      <c r="C85" s="251"/>
      <c r="D85" s="251"/>
      <c r="E85" s="305"/>
      <c r="F85" s="258">
        <v>3000</v>
      </c>
      <c r="G85" s="258"/>
      <c r="H85" s="258"/>
      <c r="I85" s="258">
        <v>3000</v>
      </c>
      <c r="J85" s="258"/>
      <c r="K85" s="258"/>
      <c r="L85" s="255">
        <v>3000</v>
      </c>
      <c r="M85" s="256"/>
      <c r="N85" s="257"/>
      <c r="O85" s="255">
        <v>3000</v>
      </c>
      <c r="P85" s="256"/>
      <c r="Q85" s="257"/>
      <c r="R85" s="258">
        <v>3200</v>
      </c>
      <c r="S85" s="258"/>
      <c r="T85" s="258"/>
      <c r="U85" s="258">
        <v>3200</v>
      </c>
      <c r="V85" s="258"/>
      <c r="W85" s="258"/>
      <c r="X85" s="253">
        <f t="shared" ref="X85" si="1">IF($F$79=$F$81,F85,IF($F$79=$I$81,I85,IF($F$79=$L$81,L85,IF($F$79=$O$81,O85,IF($F$79=$R$81,R85,IF($F$79=$U$81,U85,""))))))</f>
        <v>3200</v>
      </c>
      <c r="Y85" s="254"/>
      <c r="Z85" s="254"/>
      <c r="AD85" s="107"/>
      <c r="AE85" s="106"/>
      <c r="AF85" s="106"/>
      <c r="AG85" s="106"/>
      <c r="AH85" s="106"/>
      <c r="AI85" s="106"/>
      <c r="AJ85" s="106"/>
      <c r="AK85" s="106"/>
      <c r="AL85" s="106"/>
      <c r="AM85" s="106"/>
      <c r="AN85" s="106"/>
      <c r="AO85" s="106"/>
      <c r="AP85" s="106"/>
    </row>
    <row r="86" spans="1:51" hidden="1" x14ac:dyDescent="0.2">
      <c r="A86" s="250" t="s">
        <v>256</v>
      </c>
      <c r="B86" s="251"/>
      <c r="C86" s="251"/>
      <c r="D86" s="251"/>
      <c r="E86" s="305"/>
      <c r="F86" s="258">
        <v>5000</v>
      </c>
      <c r="G86" s="258"/>
      <c r="H86" s="258"/>
      <c r="I86" s="258">
        <v>5000</v>
      </c>
      <c r="J86" s="258"/>
      <c r="K86" s="258"/>
      <c r="L86" s="255">
        <v>5000</v>
      </c>
      <c r="M86" s="256"/>
      <c r="N86" s="257"/>
      <c r="O86" s="255">
        <v>5000</v>
      </c>
      <c r="P86" s="256"/>
      <c r="Q86" s="257"/>
      <c r="R86" s="258">
        <v>5000</v>
      </c>
      <c r="S86" s="258"/>
      <c r="T86" s="258"/>
      <c r="U86" s="258">
        <v>5000</v>
      </c>
      <c r="V86" s="258"/>
      <c r="W86" s="258"/>
      <c r="X86" s="253">
        <f t="shared" si="0"/>
        <v>5000</v>
      </c>
      <c r="Y86" s="254"/>
      <c r="Z86" s="254"/>
      <c r="AD86" s="78"/>
      <c r="AE86" s="38"/>
      <c r="AF86" s="38"/>
      <c r="AG86" s="38"/>
      <c r="AH86" s="38"/>
      <c r="AI86" s="38"/>
      <c r="AJ86" s="38"/>
      <c r="AK86" s="38"/>
      <c r="AL86" s="38"/>
      <c r="AM86" s="38"/>
      <c r="AQ86" s="37"/>
      <c r="AR86" s="37"/>
      <c r="AS86" s="37"/>
      <c r="AT86" s="37"/>
      <c r="AU86" s="37"/>
      <c r="AV86" s="37"/>
      <c r="AW86" s="37"/>
      <c r="AX86" s="37"/>
      <c r="AY86" s="37"/>
    </row>
    <row r="87" spans="1:51" hidden="1" x14ac:dyDescent="0.2">
      <c r="A87" s="250" t="s">
        <v>289</v>
      </c>
      <c r="B87" s="251"/>
      <c r="C87" s="251"/>
      <c r="D87" s="251"/>
      <c r="E87" s="305"/>
      <c r="F87" s="258">
        <v>3500</v>
      </c>
      <c r="G87" s="258"/>
      <c r="H87" s="258"/>
      <c r="I87" s="258">
        <v>3500</v>
      </c>
      <c r="J87" s="258"/>
      <c r="K87" s="258"/>
      <c r="L87" s="255">
        <v>3500</v>
      </c>
      <c r="M87" s="256"/>
      <c r="N87" s="257"/>
      <c r="O87" s="255">
        <v>3500</v>
      </c>
      <c r="P87" s="256"/>
      <c r="Q87" s="257"/>
      <c r="R87" s="258">
        <v>3600</v>
      </c>
      <c r="S87" s="258"/>
      <c r="T87" s="258"/>
      <c r="U87" s="258">
        <v>3600</v>
      </c>
      <c r="V87" s="258"/>
      <c r="W87" s="258"/>
      <c r="X87" s="253">
        <f t="shared" si="0"/>
        <v>3600</v>
      </c>
      <c r="Y87" s="254"/>
      <c r="Z87" s="254"/>
      <c r="AD87" s="78"/>
      <c r="AE87" s="38"/>
      <c r="AF87" s="38"/>
      <c r="AG87" s="38"/>
      <c r="AH87" s="38"/>
      <c r="AI87" s="38"/>
      <c r="AJ87" s="38"/>
      <c r="AK87" s="38"/>
      <c r="AL87" s="38"/>
      <c r="AM87" s="38"/>
      <c r="AQ87" s="37"/>
      <c r="AR87" s="37"/>
      <c r="AS87" s="37"/>
      <c r="AT87" s="37"/>
      <c r="AU87" s="37"/>
      <c r="AV87" s="37"/>
      <c r="AW87" s="37"/>
      <c r="AX87" s="37"/>
      <c r="AY87" s="37"/>
    </row>
    <row r="88" spans="1:51" s="130" customFormat="1" hidden="1" x14ac:dyDescent="0.2">
      <c r="A88" s="315" t="s">
        <v>299</v>
      </c>
      <c r="B88" s="316"/>
      <c r="C88" s="316"/>
      <c r="D88" s="316"/>
      <c r="E88" s="317"/>
      <c r="F88" s="255">
        <v>1700</v>
      </c>
      <c r="G88" s="256"/>
      <c r="H88" s="257"/>
      <c r="I88" s="255">
        <v>1700</v>
      </c>
      <c r="J88" s="256"/>
      <c r="K88" s="257"/>
      <c r="L88" s="255">
        <v>1700</v>
      </c>
      <c r="M88" s="256"/>
      <c r="N88" s="257"/>
      <c r="O88" s="255">
        <v>1700</v>
      </c>
      <c r="P88" s="256"/>
      <c r="Q88" s="257"/>
      <c r="R88" s="255">
        <v>1800</v>
      </c>
      <c r="S88" s="256"/>
      <c r="T88" s="257"/>
      <c r="U88" s="255">
        <v>1800</v>
      </c>
      <c r="V88" s="256"/>
      <c r="W88" s="257"/>
      <c r="X88" s="253">
        <f t="shared" ref="X88:X90" si="2">IF($F$79=$F$81,F88,IF($F$79=$I$81,I88,IF($F$79=$L$81,L88,IF($F$79=$O$81,O88,IF($F$79=$R$81,R88,IF($F$79=$U$81,U88,""))))))</f>
        <v>1800</v>
      </c>
      <c r="Y88" s="254"/>
      <c r="Z88" s="254"/>
      <c r="AD88" s="134"/>
      <c r="AE88" s="129"/>
      <c r="AF88" s="129"/>
      <c r="AG88" s="129"/>
      <c r="AH88" s="129"/>
      <c r="AI88" s="129"/>
      <c r="AJ88" s="129"/>
      <c r="AK88" s="129"/>
      <c r="AL88" s="129"/>
      <c r="AM88" s="129"/>
      <c r="AN88" s="129"/>
      <c r="AO88" s="129"/>
      <c r="AP88" s="129"/>
    </row>
    <row r="89" spans="1:51" s="130" customFormat="1" hidden="1" x14ac:dyDescent="0.2">
      <c r="A89" s="315" t="s">
        <v>300</v>
      </c>
      <c r="B89" s="316"/>
      <c r="C89" s="316"/>
      <c r="D89" s="316"/>
      <c r="E89" s="317"/>
      <c r="F89" s="255">
        <v>2550</v>
      </c>
      <c r="G89" s="256"/>
      <c r="H89" s="257"/>
      <c r="I89" s="255">
        <v>2550</v>
      </c>
      <c r="J89" s="256"/>
      <c r="K89" s="257"/>
      <c r="L89" s="255">
        <v>2550</v>
      </c>
      <c r="M89" s="256"/>
      <c r="N89" s="257"/>
      <c r="O89" s="255">
        <v>2550</v>
      </c>
      <c r="P89" s="256"/>
      <c r="Q89" s="257"/>
      <c r="R89" s="255">
        <v>2700</v>
      </c>
      <c r="S89" s="256"/>
      <c r="T89" s="257"/>
      <c r="U89" s="255">
        <v>2700</v>
      </c>
      <c r="V89" s="256"/>
      <c r="W89" s="257"/>
      <c r="X89" s="253">
        <f t="shared" si="2"/>
        <v>2700</v>
      </c>
      <c r="Y89" s="254"/>
      <c r="Z89" s="254"/>
      <c r="AD89" s="134"/>
      <c r="AE89" s="129"/>
      <c r="AF89" s="129"/>
      <c r="AG89" s="129"/>
      <c r="AH89" s="129"/>
      <c r="AI89" s="129"/>
      <c r="AJ89" s="129"/>
      <c r="AK89" s="129"/>
      <c r="AL89" s="129"/>
      <c r="AM89" s="129"/>
      <c r="AN89" s="129"/>
      <c r="AO89" s="129"/>
      <c r="AP89" s="129"/>
    </row>
    <row r="90" spans="1:51" s="130" customFormat="1" hidden="1" x14ac:dyDescent="0.2">
      <c r="A90" s="131" t="s">
        <v>247</v>
      </c>
      <c r="B90" s="132"/>
      <c r="C90" s="132"/>
      <c r="D90" s="132"/>
      <c r="E90" s="133"/>
      <c r="F90" s="255">
        <v>700</v>
      </c>
      <c r="G90" s="256"/>
      <c r="H90" s="257"/>
      <c r="I90" s="255">
        <v>700</v>
      </c>
      <c r="J90" s="256"/>
      <c r="K90" s="257"/>
      <c r="L90" s="255">
        <v>700</v>
      </c>
      <c r="M90" s="256"/>
      <c r="N90" s="257"/>
      <c r="O90" s="255">
        <v>700</v>
      </c>
      <c r="P90" s="256"/>
      <c r="Q90" s="257"/>
      <c r="R90" s="255">
        <v>700</v>
      </c>
      <c r="S90" s="256"/>
      <c r="T90" s="257"/>
      <c r="U90" s="255">
        <v>700</v>
      </c>
      <c r="V90" s="256"/>
      <c r="W90" s="257"/>
      <c r="X90" s="253">
        <f t="shared" si="2"/>
        <v>700</v>
      </c>
      <c r="Y90" s="254"/>
      <c r="Z90" s="254"/>
      <c r="AD90" s="134"/>
      <c r="AE90" s="129"/>
      <c r="AF90" s="129"/>
      <c r="AG90" s="129"/>
      <c r="AH90" s="129"/>
      <c r="AI90" s="129"/>
      <c r="AJ90" s="129"/>
      <c r="AK90" s="129"/>
      <c r="AL90" s="129"/>
      <c r="AM90" s="129"/>
      <c r="AN90" s="129"/>
      <c r="AO90" s="129"/>
      <c r="AP90" s="129"/>
    </row>
    <row r="91" spans="1:51" hidden="1" x14ac:dyDescent="0.2">
      <c r="A91" s="265" t="s">
        <v>164</v>
      </c>
      <c r="B91" s="228"/>
      <c r="C91" s="228"/>
      <c r="D91" s="228"/>
      <c r="E91" s="266"/>
      <c r="F91" s="258">
        <v>5250</v>
      </c>
      <c r="G91" s="258"/>
      <c r="H91" s="258"/>
      <c r="I91" s="258">
        <v>5250</v>
      </c>
      <c r="J91" s="258"/>
      <c r="K91" s="258"/>
      <c r="L91" s="255">
        <v>5250</v>
      </c>
      <c r="M91" s="256"/>
      <c r="N91" s="257"/>
      <c r="O91" s="255">
        <v>5250</v>
      </c>
      <c r="P91" s="256"/>
      <c r="Q91" s="257"/>
      <c r="R91" s="258">
        <v>5400</v>
      </c>
      <c r="S91" s="258"/>
      <c r="T91" s="258"/>
      <c r="U91" s="258">
        <v>5400</v>
      </c>
      <c r="V91" s="258"/>
      <c r="W91" s="258"/>
      <c r="X91" s="253">
        <f t="shared" si="0"/>
        <v>5400</v>
      </c>
      <c r="Y91" s="254"/>
      <c r="Z91" s="254"/>
      <c r="AD91" s="78"/>
      <c r="AE91" s="38"/>
      <c r="AF91" s="38"/>
      <c r="AG91" s="38"/>
      <c r="AH91" s="38"/>
      <c r="AI91" s="38"/>
      <c r="AJ91" s="38"/>
      <c r="AK91" s="38"/>
      <c r="AL91" s="38"/>
      <c r="AM91" s="38"/>
      <c r="AQ91" s="37"/>
      <c r="AR91" s="37"/>
      <c r="AS91" s="37"/>
      <c r="AT91" s="37"/>
      <c r="AU91" s="37"/>
      <c r="AV91" s="37"/>
      <c r="AW91" s="37"/>
      <c r="AX91" s="37"/>
      <c r="AY91" s="37"/>
    </row>
    <row r="92" spans="1:51" hidden="1" x14ac:dyDescent="0.2">
      <c r="A92" s="265" t="s">
        <v>158</v>
      </c>
      <c r="B92" s="228"/>
      <c r="C92" s="228"/>
      <c r="D92" s="228"/>
      <c r="E92" s="266"/>
      <c r="F92" s="258">
        <v>10100</v>
      </c>
      <c r="G92" s="258"/>
      <c r="H92" s="258"/>
      <c r="I92" s="258">
        <v>10100</v>
      </c>
      <c r="J92" s="258"/>
      <c r="K92" s="258"/>
      <c r="L92" s="255">
        <v>10100</v>
      </c>
      <c r="M92" s="256"/>
      <c r="N92" s="257"/>
      <c r="O92" s="255">
        <v>10100</v>
      </c>
      <c r="P92" s="256"/>
      <c r="Q92" s="257"/>
      <c r="R92" s="258">
        <v>10100</v>
      </c>
      <c r="S92" s="258"/>
      <c r="T92" s="258"/>
      <c r="U92" s="258">
        <v>10400</v>
      </c>
      <c r="V92" s="258"/>
      <c r="W92" s="258"/>
      <c r="X92" s="253">
        <f t="shared" si="0"/>
        <v>10400</v>
      </c>
      <c r="Y92" s="254"/>
      <c r="Z92" s="254"/>
      <c r="AD92" s="78"/>
      <c r="AE92" s="38"/>
      <c r="AF92" s="38"/>
      <c r="AG92" s="38"/>
      <c r="AH92" s="38"/>
      <c r="AI92" s="38"/>
      <c r="AJ92" s="38"/>
      <c r="AK92" s="38"/>
      <c r="AL92" s="38"/>
      <c r="AM92" s="38"/>
      <c r="AQ92" s="37"/>
      <c r="AR92" s="37"/>
      <c r="AS92" s="37"/>
      <c r="AT92" s="37"/>
      <c r="AU92" s="37"/>
      <c r="AV92" s="37"/>
      <c r="AW92" s="37"/>
      <c r="AX92" s="37"/>
      <c r="AY92" s="37"/>
    </row>
    <row r="93" spans="1:51" hidden="1" x14ac:dyDescent="0.2">
      <c r="A93" s="265" t="s">
        <v>159</v>
      </c>
      <c r="B93" s="228"/>
      <c r="C93" s="228"/>
      <c r="D93" s="228"/>
      <c r="E93" s="266"/>
      <c r="F93" s="258">
        <v>10100</v>
      </c>
      <c r="G93" s="258"/>
      <c r="H93" s="258"/>
      <c r="I93" s="258">
        <v>10100</v>
      </c>
      <c r="J93" s="258"/>
      <c r="K93" s="258"/>
      <c r="L93" s="255">
        <v>10100</v>
      </c>
      <c r="M93" s="256"/>
      <c r="N93" s="257"/>
      <c r="O93" s="255">
        <v>10100</v>
      </c>
      <c r="P93" s="256"/>
      <c r="Q93" s="257"/>
      <c r="R93" s="258">
        <v>25000</v>
      </c>
      <c r="S93" s="258"/>
      <c r="T93" s="258"/>
      <c r="U93" s="258">
        <v>25500</v>
      </c>
      <c r="V93" s="258"/>
      <c r="W93" s="258"/>
      <c r="X93" s="253">
        <f t="shared" si="0"/>
        <v>25500</v>
      </c>
      <c r="Y93" s="254"/>
      <c r="Z93" s="254"/>
      <c r="AD93" s="78"/>
      <c r="AE93" s="38"/>
      <c r="AF93" s="38"/>
      <c r="AG93" s="38"/>
      <c r="AH93" s="38"/>
      <c r="AI93" s="38"/>
      <c r="AJ93" s="38"/>
      <c r="AK93" s="38"/>
      <c r="AL93" s="38"/>
      <c r="AM93" s="38"/>
      <c r="AQ93" s="37"/>
      <c r="AR93" s="37"/>
      <c r="AS93" s="37"/>
      <c r="AT93" s="37"/>
      <c r="AU93" s="37"/>
      <c r="AV93" s="37"/>
      <c r="AW93" s="37"/>
      <c r="AX93" s="37"/>
      <c r="AY93" s="37"/>
    </row>
    <row r="94" spans="1:51" hidden="1" x14ac:dyDescent="0.2">
      <c r="A94" s="265" t="s">
        <v>167</v>
      </c>
      <c r="B94" s="228"/>
      <c r="C94" s="228"/>
      <c r="D94" s="228"/>
      <c r="E94" s="266"/>
      <c r="F94" s="258">
        <v>8100</v>
      </c>
      <c r="G94" s="258"/>
      <c r="H94" s="258"/>
      <c r="I94" s="258">
        <v>8100</v>
      </c>
      <c r="J94" s="258"/>
      <c r="K94" s="258"/>
      <c r="L94" s="255">
        <v>8100</v>
      </c>
      <c r="M94" s="256"/>
      <c r="N94" s="257"/>
      <c r="O94" s="255">
        <v>8100</v>
      </c>
      <c r="P94" s="256"/>
      <c r="Q94" s="257"/>
      <c r="R94" s="258">
        <v>8300</v>
      </c>
      <c r="S94" s="258"/>
      <c r="T94" s="258"/>
      <c r="U94" s="258">
        <v>8500</v>
      </c>
      <c r="V94" s="258"/>
      <c r="W94" s="258"/>
      <c r="X94" s="253">
        <f t="shared" si="0"/>
        <v>8500</v>
      </c>
      <c r="Y94" s="254"/>
      <c r="Z94" s="254"/>
      <c r="AD94" s="78"/>
      <c r="AE94" s="38"/>
      <c r="AF94" s="38"/>
      <c r="AG94" s="38"/>
      <c r="AH94" s="38"/>
      <c r="AI94" s="38"/>
      <c r="AJ94" s="38"/>
      <c r="AK94" s="38"/>
      <c r="AL94" s="38"/>
      <c r="AM94" s="38"/>
      <c r="AQ94" s="37"/>
      <c r="AR94" s="37"/>
      <c r="AS94" s="37"/>
      <c r="AT94" s="37"/>
      <c r="AU94" s="37"/>
      <c r="AV94" s="37"/>
      <c r="AW94" s="37"/>
      <c r="AX94" s="37"/>
      <c r="AY94" s="37"/>
    </row>
    <row r="95" spans="1:51" hidden="1" x14ac:dyDescent="0.2">
      <c r="A95" s="265" t="s">
        <v>168</v>
      </c>
      <c r="B95" s="228"/>
      <c r="C95" s="228"/>
      <c r="D95" s="228"/>
      <c r="E95" s="266"/>
      <c r="F95" s="258">
        <v>13400</v>
      </c>
      <c r="G95" s="258"/>
      <c r="H95" s="258"/>
      <c r="I95" s="258">
        <v>13400</v>
      </c>
      <c r="J95" s="258"/>
      <c r="K95" s="258"/>
      <c r="L95" s="255">
        <v>13400</v>
      </c>
      <c r="M95" s="256"/>
      <c r="N95" s="257"/>
      <c r="O95" s="255">
        <v>13400</v>
      </c>
      <c r="P95" s="256"/>
      <c r="Q95" s="257"/>
      <c r="R95" s="258">
        <v>13600</v>
      </c>
      <c r="S95" s="258"/>
      <c r="T95" s="258"/>
      <c r="U95" s="258">
        <v>13900</v>
      </c>
      <c r="V95" s="258"/>
      <c r="W95" s="258"/>
      <c r="X95" s="253">
        <f t="shared" si="0"/>
        <v>13900</v>
      </c>
      <c r="Y95" s="254"/>
      <c r="Z95" s="254"/>
      <c r="AD95" s="78"/>
      <c r="AE95" s="38"/>
      <c r="AF95" s="38"/>
      <c r="AG95" s="38"/>
      <c r="AH95" s="38"/>
      <c r="AI95" s="38"/>
      <c r="AJ95" s="38"/>
      <c r="AK95" s="38"/>
      <c r="AL95" s="38"/>
      <c r="AM95" s="38"/>
      <c r="AQ95" s="37"/>
      <c r="AR95" s="37"/>
      <c r="AS95" s="37"/>
      <c r="AT95" s="37"/>
      <c r="AU95" s="37"/>
      <c r="AV95" s="37"/>
      <c r="AW95" s="37"/>
      <c r="AX95" s="37"/>
      <c r="AY95" s="37"/>
    </row>
    <row r="96" spans="1:51" hidden="1" x14ac:dyDescent="0.2">
      <c r="A96" s="265" t="s">
        <v>160</v>
      </c>
      <c r="B96" s="228"/>
      <c r="C96" s="228"/>
      <c r="D96" s="228"/>
      <c r="E96" s="266"/>
      <c r="F96" s="258">
        <v>2600</v>
      </c>
      <c r="G96" s="258"/>
      <c r="H96" s="258"/>
      <c r="I96" s="258">
        <v>2600</v>
      </c>
      <c r="J96" s="258"/>
      <c r="K96" s="258"/>
      <c r="L96" s="255">
        <v>2600</v>
      </c>
      <c r="M96" s="256"/>
      <c r="N96" s="257"/>
      <c r="O96" s="255">
        <v>2600</v>
      </c>
      <c r="P96" s="256"/>
      <c r="Q96" s="257"/>
      <c r="R96" s="258">
        <v>2700</v>
      </c>
      <c r="S96" s="258"/>
      <c r="T96" s="258"/>
      <c r="U96" s="258">
        <v>2800</v>
      </c>
      <c r="V96" s="258"/>
      <c r="W96" s="258"/>
      <c r="X96" s="253">
        <f t="shared" si="0"/>
        <v>2800</v>
      </c>
      <c r="Y96" s="254"/>
      <c r="Z96" s="254"/>
      <c r="AD96" s="78"/>
      <c r="AE96" s="38"/>
      <c r="AF96" s="38"/>
      <c r="AG96" s="38"/>
      <c r="AH96" s="38"/>
      <c r="AI96" s="38"/>
      <c r="AJ96" s="38"/>
      <c r="AK96" s="38"/>
      <c r="AL96" s="38"/>
      <c r="AM96" s="38"/>
      <c r="AQ96" s="37"/>
      <c r="AR96" s="37"/>
      <c r="AS96" s="37"/>
      <c r="AT96" s="37"/>
      <c r="AU96" s="37"/>
      <c r="AV96" s="37"/>
      <c r="AW96" s="37"/>
      <c r="AX96" s="37"/>
      <c r="AY96" s="37"/>
    </row>
    <row r="97" spans="1:51" hidden="1" x14ac:dyDescent="0.2">
      <c r="A97" s="265" t="s">
        <v>161</v>
      </c>
      <c r="B97" s="228"/>
      <c r="C97" s="228"/>
      <c r="D97" s="228"/>
      <c r="E97" s="266"/>
      <c r="F97" s="258">
        <v>6500</v>
      </c>
      <c r="G97" s="258"/>
      <c r="H97" s="258"/>
      <c r="I97" s="258">
        <v>6500</v>
      </c>
      <c r="J97" s="258"/>
      <c r="K97" s="258"/>
      <c r="L97" s="255">
        <v>6500</v>
      </c>
      <c r="M97" s="256"/>
      <c r="N97" s="257"/>
      <c r="O97" s="255">
        <v>6500</v>
      </c>
      <c r="P97" s="256"/>
      <c r="Q97" s="257"/>
      <c r="R97" s="258">
        <v>6600</v>
      </c>
      <c r="S97" s="258"/>
      <c r="T97" s="258"/>
      <c r="U97" s="258">
        <v>6700</v>
      </c>
      <c r="V97" s="258"/>
      <c r="W97" s="258"/>
      <c r="X97" s="253">
        <f t="shared" si="0"/>
        <v>6700</v>
      </c>
      <c r="Y97" s="254"/>
      <c r="Z97" s="254"/>
      <c r="AD97" s="78"/>
      <c r="AE97" s="38"/>
      <c r="AF97" s="38"/>
      <c r="AG97" s="38"/>
      <c r="AH97" s="38"/>
      <c r="AI97" s="38"/>
      <c r="AJ97" s="38"/>
      <c r="AK97" s="38"/>
      <c r="AL97" s="38"/>
      <c r="AM97" s="38"/>
      <c r="AQ97" s="37"/>
      <c r="AR97" s="37"/>
      <c r="AS97" s="37"/>
      <c r="AT97" s="37"/>
      <c r="AU97" s="37"/>
      <c r="AV97" s="37"/>
      <c r="AW97" s="37"/>
      <c r="AX97" s="37"/>
      <c r="AY97" s="37"/>
    </row>
    <row r="98" spans="1:51" hidden="1" x14ac:dyDescent="0.2"/>
    <row r="99" spans="1:51" hidden="1" x14ac:dyDescent="0.2">
      <c r="A99" s="37" t="s">
        <v>171</v>
      </c>
      <c r="F99" s="200"/>
      <c r="G99" s="200"/>
      <c r="J99" s="101" t="s">
        <v>284</v>
      </c>
      <c r="N99" s="101" t="s">
        <v>285</v>
      </c>
    </row>
    <row r="100" spans="1:51" hidden="1" x14ac:dyDescent="0.2">
      <c r="F100" s="200">
        <v>7.5</v>
      </c>
      <c r="G100" s="200"/>
      <c r="J100" s="200">
        <v>1600</v>
      </c>
      <c r="K100" s="200"/>
      <c r="N100" s="200" t="str">
        <f>IF(AI12="","",IF(AI12=F100,J100,(IF(AI12=F101,J101))))</f>
        <v/>
      </c>
      <c r="O100" s="200"/>
    </row>
    <row r="101" spans="1:51" hidden="1" x14ac:dyDescent="0.2">
      <c r="F101" s="200">
        <v>15</v>
      </c>
      <c r="G101" s="200"/>
      <c r="J101" s="200">
        <v>3200</v>
      </c>
      <c r="K101" s="200"/>
    </row>
    <row r="102" spans="1:51" hidden="1" x14ac:dyDescent="0.2"/>
    <row r="103" spans="1:51" hidden="1" x14ac:dyDescent="0.2">
      <c r="A103" s="200" t="s">
        <v>217</v>
      </c>
      <c r="B103" s="200"/>
      <c r="C103" s="200"/>
      <c r="D103" s="200"/>
      <c r="E103" s="200"/>
      <c r="F103" s="200"/>
      <c r="G103" s="200"/>
      <c r="H103" s="200"/>
      <c r="I103" s="200"/>
      <c r="J103" s="200"/>
      <c r="K103" s="200" t="str">
        <f>IF('Page de garde'!I88&gt;0,'Page de garde'!I88*X97,"")</f>
        <v/>
      </c>
      <c r="L103" s="200"/>
      <c r="M103" s="200"/>
    </row>
    <row r="104" spans="1:51" hidden="1" x14ac:dyDescent="0.2">
      <c r="A104" s="200" t="s">
        <v>218</v>
      </c>
      <c r="B104" s="200"/>
      <c r="C104" s="200"/>
      <c r="D104" s="200"/>
      <c r="E104" s="200"/>
      <c r="F104" s="200"/>
      <c r="G104" s="200"/>
      <c r="H104" s="200"/>
      <c r="I104" s="200"/>
      <c r="J104" s="200"/>
      <c r="K104" s="200" t="str">
        <f>IF('Page de garde'!I89&gt;0,'Page de garde'!I89*X97,"")</f>
        <v/>
      </c>
      <c r="L104" s="200"/>
      <c r="M104" s="200"/>
    </row>
    <row r="105" spans="1:51" hidden="1" x14ac:dyDescent="0.2">
      <c r="A105" s="200" t="s">
        <v>221</v>
      </c>
      <c r="B105" s="200"/>
      <c r="C105" s="200"/>
      <c r="D105" s="200"/>
      <c r="E105" s="200" t="str">
        <f>IF('Page de garde'!F91="",'Page de garde'!I91,'Page de garde'!F91)</f>
        <v/>
      </c>
      <c r="F105" s="200"/>
      <c r="G105" s="200"/>
    </row>
    <row r="106" spans="1:51" hidden="1" x14ac:dyDescent="0.2">
      <c r="A106" s="200" t="s">
        <v>224</v>
      </c>
      <c r="B106" s="200"/>
      <c r="C106" s="200"/>
      <c r="D106" s="200"/>
      <c r="E106" s="200"/>
      <c r="F106" s="200"/>
      <c r="G106" s="200"/>
      <c r="H106" s="200"/>
      <c r="I106" s="200"/>
      <c r="J106" s="200"/>
      <c r="K106" s="200">
        <f>IF(E105="seul",0,X96)</f>
        <v>2800</v>
      </c>
      <c r="L106" s="200"/>
      <c r="M106" s="200"/>
    </row>
    <row r="107" spans="1:51" hidden="1" x14ac:dyDescent="0.2">
      <c r="A107" s="200" t="s">
        <v>225</v>
      </c>
      <c r="B107" s="200"/>
      <c r="C107" s="200"/>
      <c r="D107" s="200"/>
      <c r="E107" s="200"/>
      <c r="F107" s="200"/>
      <c r="G107" s="200"/>
      <c r="H107" s="200"/>
      <c r="I107" s="200"/>
      <c r="J107" s="200"/>
      <c r="K107" s="200">
        <f>IF(E105="marié",X94,0)</f>
        <v>0</v>
      </c>
      <c r="L107" s="200"/>
      <c r="M107" s="200"/>
      <c r="N107" s="200">
        <f>IF(E105="marié",X95,0)</f>
        <v>0</v>
      </c>
      <c r="O107" s="200"/>
      <c r="P107" s="200"/>
    </row>
    <row r="108" spans="1:51" hidden="1" x14ac:dyDescent="0.2">
      <c r="A108" s="200" t="s">
        <v>226</v>
      </c>
      <c r="B108" s="200"/>
      <c r="C108" s="200"/>
      <c r="D108" s="200"/>
      <c r="E108" s="200"/>
      <c r="F108" s="200"/>
      <c r="G108" s="200"/>
      <c r="H108" s="200"/>
      <c r="I108" s="200"/>
      <c r="J108" s="200"/>
      <c r="K108" s="200">
        <f>IF(AND(E105="marié",AO37=""),X87,0)</f>
        <v>0</v>
      </c>
      <c r="L108" s="200"/>
      <c r="M108" s="200"/>
    </row>
    <row r="109" spans="1:51" hidden="1" x14ac:dyDescent="0.2">
      <c r="A109" s="200" t="s">
        <v>227</v>
      </c>
      <c r="B109" s="200"/>
      <c r="C109" s="200"/>
      <c r="D109" s="200"/>
      <c r="E109" s="200"/>
      <c r="F109" s="200"/>
      <c r="G109" s="200"/>
      <c r="H109" s="200"/>
      <c r="I109" s="200"/>
      <c r="J109" s="200"/>
      <c r="K109" s="200">
        <f>IF(AND(E105="marié",AO36="",AO32=""),X91,0)</f>
        <v>0</v>
      </c>
      <c r="L109" s="200"/>
      <c r="M109" s="200"/>
    </row>
    <row r="110" spans="1:51" hidden="1" x14ac:dyDescent="0.2">
      <c r="A110" s="200" t="s">
        <v>228</v>
      </c>
      <c r="B110" s="200"/>
      <c r="C110" s="200"/>
      <c r="D110" s="200"/>
      <c r="E110" s="200"/>
      <c r="F110" s="200"/>
      <c r="G110" s="200"/>
      <c r="H110" s="200"/>
      <c r="I110" s="200"/>
      <c r="J110" s="200"/>
      <c r="K110" s="200">
        <f>IF(AND(E105="marié",AO39=""),0,AJ38)</f>
        <v>1800</v>
      </c>
      <c r="L110" s="200"/>
      <c r="M110" s="200"/>
    </row>
    <row r="111" spans="1:51" hidden="1" x14ac:dyDescent="0.2">
      <c r="A111" s="199" t="s">
        <v>258</v>
      </c>
      <c r="B111" s="199"/>
      <c r="C111" s="199"/>
      <c r="D111" s="199"/>
      <c r="E111" s="199"/>
      <c r="F111" s="199"/>
      <c r="G111" s="199"/>
      <c r="H111" s="199"/>
      <c r="I111" s="199"/>
      <c r="J111" s="199"/>
      <c r="K111" s="200">
        <f>IF(AND(E105="marié",AO38="",AO32=""),0,AJ39)</f>
        <v>2700</v>
      </c>
      <c r="L111" s="200"/>
      <c r="M111" s="200"/>
    </row>
    <row r="112" spans="1:51" hidden="1" x14ac:dyDescent="0.2">
      <c r="A112" s="200" t="s">
        <v>247</v>
      </c>
      <c r="B112" s="200"/>
      <c r="C112" s="200"/>
      <c r="D112" s="200"/>
      <c r="E112" s="200"/>
      <c r="F112" s="200"/>
      <c r="G112" s="200"/>
      <c r="H112" s="200"/>
      <c r="I112" s="200"/>
      <c r="J112" s="200"/>
      <c r="K112" s="200">
        <f>IF(E105="seul",0,AJ40*'Page de garde'!I90)</f>
        <v>0</v>
      </c>
      <c r="L112" s="200"/>
      <c r="M112" s="200"/>
    </row>
    <row r="113" spans="1:13" hidden="1" x14ac:dyDescent="0.2">
      <c r="A113" s="200" t="s">
        <v>246</v>
      </c>
      <c r="B113" s="200"/>
      <c r="C113" s="200"/>
      <c r="D113" s="200"/>
      <c r="E113" s="200"/>
      <c r="F113" s="200"/>
      <c r="G113" s="200"/>
      <c r="H113" s="200"/>
      <c r="I113" s="200"/>
      <c r="J113" s="200"/>
      <c r="K113" s="200" t="str">
        <f>IF(E105="seul",0,IF('Page de garde'!I88&gt;0,X93*'Page de garde'!I88,""))</f>
        <v/>
      </c>
      <c r="L113" s="200"/>
      <c r="M113" s="200"/>
    </row>
    <row r="114" spans="1:13" hidden="1" x14ac:dyDescent="0.2">
      <c r="A114" s="37" t="s">
        <v>248</v>
      </c>
      <c r="L114" s="37">
        <f>IF(OR(AO39&lt;&gt;"",AO37&lt;&gt;""),"X",0)</f>
        <v>0</v>
      </c>
    </row>
  </sheetData>
  <sheetProtection algorithmName="SHA-512" hashValue="PFislYRxukNsSMSIKRWSN7xNgU5vjnAQXBGmcK6A5RHrMA/0csmQX+03mZeBvHW6LCnk6xMhE63KgfkrSG9nQA==" saltValue="frDm2t0b+Iyqs4PJD7YY8w==" spinCount="100000" sheet="1" selectLockedCells="1"/>
  <mergeCells count="362">
    <mergeCell ref="A94:E94"/>
    <mergeCell ref="A89:E89"/>
    <mergeCell ref="A88:E88"/>
    <mergeCell ref="A86:E86"/>
    <mergeCell ref="A84:E84"/>
    <mergeCell ref="A63:B63"/>
    <mergeCell ref="A55:B55"/>
    <mergeCell ref="A50:B50"/>
    <mergeCell ref="A42:B42"/>
    <mergeCell ref="C63:O63"/>
    <mergeCell ref="C51:U51"/>
    <mergeCell ref="F79:H79"/>
    <mergeCell ref="L81:N81"/>
    <mergeCell ref="O81:Q81"/>
    <mergeCell ref="R81:T81"/>
    <mergeCell ref="U81:W81"/>
    <mergeCell ref="F86:H86"/>
    <mergeCell ref="I86:K86"/>
    <mergeCell ref="L86:N86"/>
    <mergeCell ref="L83:N83"/>
    <mergeCell ref="O83:Q83"/>
    <mergeCell ref="R83:T83"/>
    <mergeCell ref="R82:T82"/>
    <mergeCell ref="U84:W84"/>
    <mergeCell ref="I82:K82"/>
    <mergeCell ref="C44:U44"/>
    <mergeCell ref="C43:AA43"/>
    <mergeCell ref="AF46:AM46"/>
    <mergeCell ref="C13:S13"/>
    <mergeCell ref="H10:AL10"/>
    <mergeCell ref="AE11:AF11"/>
    <mergeCell ref="AA12:AH12"/>
    <mergeCell ref="C30:O30"/>
    <mergeCell ref="AE27:AI27"/>
    <mergeCell ref="X95:Z95"/>
    <mergeCell ref="X92:Z92"/>
    <mergeCell ref="J101:K101"/>
    <mergeCell ref="J100:K100"/>
    <mergeCell ref="N100:O100"/>
    <mergeCell ref="AI12:AJ12"/>
    <mergeCell ref="W20:AE20"/>
    <mergeCell ref="U20:V20"/>
    <mergeCell ref="C20:T20"/>
    <mergeCell ref="C14:S14"/>
    <mergeCell ref="AJ67:AL67"/>
    <mergeCell ref="AH66:AI66"/>
    <mergeCell ref="AH67:AI67"/>
    <mergeCell ref="U83:W83"/>
    <mergeCell ref="U87:W87"/>
    <mergeCell ref="X96:Z96"/>
    <mergeCell ref="X97:Z97"/>
    <mergeCell ref="AH51:AI51"/>
    <mergeCell ref="AF51:AG51"/>
    <mergeCell ref="Y50:AG50"/>
    <mergeCell ref="C48:S48"/>
    <mergeCell ref="X93:Z93"/>
    <mergeCell ref="X91:Z91"/>
    <mergeCell ref="U95:W95"/>
    <mergeCell ref="K104:M104"/>
    <mergeCell ref="L93:N93"/>
    <mergeCell ref="O93:Q93"/>
    <mergeCell ref="F92:H92"/>
    <mergeCell ref="I92:K92"/>
    <mergeCell ref="L92:N92"/>
    <mergeCell ref="O92:Q92"/>
    <mergeCell ref="O91:Q91"/>
    <mergeCell ref="L96:N96"/>
    <mergeCell ref="O95:Q95"/>
    <mergeCell ref="L91:N91"/>
    <mergeCell ref="K113:M113"/>
    <mergeCell ref="A113:J113"/>
    <mergeCell ref="U92:W92"/>
    <mergeCell ref="F94:H94"/>
    <mergeCell ref="I94:K94"/>
    <mergeCell ref="L94:N94"/>
    <mergeCell ref="U97:W97"/>
    <mergeCell ref="L97:N97"/>
    <mergeCell ref="O97:Q97"/>
    <mergeCell ref="F99:G99"/>
    <mergeCell ref="A97:E97"/>
    <mergeCell ref="A96:E96"/>
    <mergeCell ref="A95:E95"/>
    <mergeCell ref="F96:H96"/>
    <mergeCell ref="I96:K96"/>
    <mergeCell ref="R93:T93"/>
    <mergeCell ref="U93:W93"/>
    <mergeCell ref="R96:T96"/>
    <mergeCell ref="U96:W96"/>
    <mergeCell ref="E105:G105"/>
    <mergeCell ref="A111:J111"/>
    <mergeCell ref="K108:M108"/>
    <mergeCell ref="K109:M109"/>
    <mergeCell ref="K110:M110"/>
    <mergeCell ref="R91:T91"/>
    <mergeCell ref="U91:W91"/>
    <mergeCell ref="A91:E91"/>
    <mergeCell ref="A57:B57"/>
    <mergeCell ref="A53:B53"/>
    <mergeCell ref="A87:E87"/>
    <mergeCell ref="A70:B70"/>
    <mergeCell ref="C70:S70"/>
    <mergeCell ref="U82:W82"/>
    <mergeCell ref="A82:E82"/>
    <mergeCell ref="A83:E83"/>
    <mergeCell ref="F83:H83"/>
    <mergeCell ref="I83:K83"/>
    <mergeCell ref="U90:W90"/>
    <mergeCell ref="A85:E85"/>
    <mergeCell ref="F85:H85"/>
    <mergeCell ref="I85:K85"/>
    <mergeCell ref="L85:N85"/>
    <mergeCell ref="O85:Q85"/>
    <mergeCell ref="R85:T85"/>
    <mergeCell ref="U85:W85"/>
    <mergeCell ref="A65:B65"/>
    <mergeCell ref="C65:J65"/>
    <mergeCell ref="F81:H81"/>
    <mergeCell ref="A27:B27"/>
    <mergeCell ref="A32:B32"/>
    <mergeCell ref="A35:B35"/>
    <mergeCell ref="C15:AB15"/>
    <mergeCell ref="AF15:AM15"/>
    <mergeCell ref="X86:Z86"/>
    <mergeCell ref="X83:Z83"/>
    <mergeCell ref="X84:Z84"/>
    <mergeCell ref="X81:Z81"/>
    <mergeCell ref="D61:AA61"/>
    <mergeCell ref="C57:M57"/>
    <mergeCell ref="C53:J53"/>
    <mergeCell ref="C55:AB55"/>
    <mergeCell ref="C32:AF32"/>
    <mergeCell ref="AE33:AM33"/>
    <mergeCell ref="C22:L22"/>
    <mergeCell ref="AF22:AM22"/>
    <mergeCell ref="AE26:AJ26"/>
    <mergeCell ref="C27:Z27"/>
    <mergeCell ref="C28:R28"/>
    <mergeCell ref="AD28:AM28"/>
    <mergeCell ref="X85:Z85"/>
    <mergeCell ref="I81:K81"/>
    <mergeCell ref="F82:H82"/>
    <mergeCell ref="B1:F1"/>
    <mergeCell ref="C19:K19"/>
    <mergeCell ref="L19:P19"/>
    <mergeCell ref="C18:AK18"/>
    <mergeCell ref="C3:AF3"/>
    <mergeCell ref="C4:V4"/>
    <mergeCell ref="C7:AB7"/>
    <mergeCell ref="C6:O6"/>
    <mergeCell ref="C12:X12"/>
    <mergeCell ref="Y12:Z12"/>
    <mergeCell ref="C9:F9"/>
    <mergeCell ref="C10:F10"/>
    <mergeCell ref="H9:AL9"/>
    <mergeCell ref="AJ7:AM7"/>
    <mergeCell ref="F11:J11"/>
    <mergeCell ref="K11:M11"/>
    <mergeCell ref="N11:S11"/>
    <mergeCell ref="T11:V11"/>
    <mergeCell ref="C16:Z16"/>
    <mergeCell ref="W4:AG4"/>
    <mergeCell ref="W11:AD11"/>
    <mergeCell ref="C11:E11"/>
    <mergeCell ref="AI4:AM4"/>
    <mergeCell ref="C17:R17"/>
    <mergeCell ref="AH40:AI40"/>
    <mergeCell ref="C35:AD35"/>
    <mergeCell ref="AF35:AM35"/>
    <mergeCell ref="AH36:AI36"/>
    <mergeCell ref="C36:T36"/>
    <mergeCell ref="C37:T37"/>
    <mergeCell ref="C40:Y40"/>
    <mergeCell ref="C38:T38"/>
    <mergeCell ref="C39:T39"/>
    <mergeCell ref="AJ39:AL39"/>
    <mergeCell ref="AJ37:AL37"/>
    <mergeCell ref="AD29:AM29"/>
    <mergeCell ref="AD30:AM30"/>
    <mergeCell ref="C29:U29"/>
    <mergeCell ref="AH37:AI37"/>
    <mergeCell ref="AH38:AI38"/>
    <mergeCell ref="AH39:AI39"/>
    <mergeCell ref="C21:N21"/>
    <mergeCell ref="C24:P24"/>
    <mergeCell ref="AO38:AR38"/>
    <mergeCell ref="C45:AG45"/>
    <mergeCell ref="AH48:AI48"/>
    <mergeCell ref="AB48:AG48"/>
    <mergeCell ref="C46:P46"/>
    <mergeCell ref="AO47:AR47"/>
    <mergeCell ref="C47:J47"/>
    <mergeCell ref="C50:X50"/>
    <mergeCell ref="C58:AG58"/>
    <mergeCell ref="AF61:AM61"/>
    <mergeCell ref="C60:V60"/>
    <mergeCell ref="D59:Z59"/>
    <mergeCell ref="AB61:AE61"/>
    <mergeCell ref="AB59:AE59"/>
    <mergeCell ref="AF59:AM59"/>
    <mergeCell ref="AJ51:AL51"/>
    <mergeCell ref="AJ50:AL50"/>
    <mergeCell ref="AO39:AR39"/>
    <mergeCell ref="C42:W42"/>
    <mergeCell ref="X42:AA42"/>
    <mergeCell ref="AO28:AR28"/>
    <mergeCell ref="AO53:AR53"/>
    <mergeCell ref="AH50:AI50"/>
    <mergeCell ref="AJ48:AL48"/>
    <mergeCell ref="AJ40:AL40"/>
    <mergeCell ref="AJ36:AL36"/>
    <mergeCell ref="AJ38:AL38"/>
    <mergeCell ref="AU15:AX15"/>
    <mergeCell ref="AU17:AX17"/>
    <mergeCell ref="AU20:AX20"/>
    <mergeCell ref="AU28:AX28"/>
    <mergeCell ref="AU24:AX24"/>
    <mergeCell ref="AO19:AR19"/>
    <mergeCell ref="AU19:AX19"/>
    <mergeCell ref="AU21:AX21"/>
    <mergeCell ref="AO24:AR24"/>
    <mergeCell ref="AO29:AR29"/>
    <mergeCell ref="AO30:AR30"/>
    <mergeCell ref="AU37:AX37"/>
    <mergeCell ref="AU32:AX32"/>
    <mergeCell ref="AO22:AR22"/>
    <mergeCell ref="AO20:AR20"/>
    <mergeCell ref="AU22:AX22"/>
    <mergeCell ref="AO32:AR32"/>
    <mergeCell ref="AN2:AS2"/>
    <mergeCell ref="AO12:AR12"/>
    <mergeCell ref="AN3:AS3"/>
    <mergeCell ref="AO14:AR14"/>
    <mergeCell ref="AO17:AR17"/>
    <mergeCell ref="AT3:AY3"/>
    <mergeCell ref="AO11:AR11"/>
    <mergeCell ref="AU11:AX11"/>
    <mergeCell ref="AU6:AX6"/>
    <mergeCell ref="AU7:AX7"/>
    <mergeCell ref="AO6:AR6"/>
    <mergeCell ref="AO7:AR7"/>
    <mergeCell ref="AT2:AY2"/>
    <mergeCell ref="AU12:AX12"/>
    <mergeCell ref="AO13:AR13"/>
    <mergeCell ref="AU13:AX13"/>
    <mergeCell ref="AO15:AR15"/>
    <mergeCell ref="AU29:AX29"/>
    <mergeCell ref="AU30:AX30"/>
    <mergeCell ref="AU47:AX47"/>
    <mergeCell ref="AU43:AX43"/>
    <mergeCell ref="AU44:AX44"/>
    <mergeCell ref="AU45:AX45"/>
    <mergeCell ref="AO21:AR21"/>
    <mergeCell ref="AO40:AR40"/>
    <mergeCell ref="AO59:AR59"/>
    <mergeCell ref="AU40:AX40"/>
    <mergeCell ref="AO36:AR36"/>
    <mergeCell ref="AU36:AX36"/>
    <mergeCell ref="AO37:AR37"/>
    <mergeCell ref="AU39:AX39"/>
    <mergeCell ref="AU48:AX48"/>
    <mergeCell ref="AU38:AX38"/>
    <mergeCell ref="AU46:AX46"/>
    <mergeCell ref="AO43:AR43"/>
    <mergeCell ref="AO50:AR50"/>
    <mergeCell ref="AU50:AX50"/>
    <mergeCell ref="AO48:AR48"/>
    <mergeCell ref="AO45:AR45"/>
    <mergeCell ref="AO44:AR44"/>
    <mergeCell ref="AO46:AR46"/>
    <mergeCell ref="AO66:AR66"/>
    <mergeCell ref="AO67:AR67"/>
    <mergeCell ref="AO68:AR68"/>
    <mergeCell ref="AH68:AI68"/>
    <mergeCell ref="AJ66:AL66"/>
    <mergeCell ref="AU66:AX66"/>
    <mergeCell ref="AU67:AX67"/>
    <mergeCell ref="AU68:AX68"/>
    <mergeCell ref="AJ68:AL68"/>
    <mergeCell ref="X94:Z94"/>
    <mergeCell ref="F84:H84"/>
    <mergeCell ref="I84:K84"/>
    <mergeCell ref="F87:H87"/>
    <mergeCell ref="I87:K87"/>
    <mergeCell ref="F93:H93"/>
    <mergeCell ref="I93:K93"/>
    <mergeCell ref="R86:T86"/>
    <mergeCell ref="O86:Q86"/>
    <mergeCell ref="L87:N87"/>
    <mergeCell ref="O87:Q87"/>
    <mergeCell ref="X87:Z87"/>
    <mergeCell ref="U86:W86"/>
    <mergeCell ref="F91:H91"/>
    <mergeCell ref="I91:K91"/>
    <mergeCell ref="R92:T92"/>
    <mergeCell ref="O88:Q88"/>
    <mergeCell ref="O89:Q89"/>
    <mergeCell ref="O90:Q90"/>
    <mergeCell ref="R88:T88"/>
    <mergeCell ref="R89:T89"/>
    <mergeCell ref="R90:T90"/>
    <mergeCell ref="U88:W88"/>
    <mergeCell ref="U89:W89"/>
    <mergeCell ref="AU53:AX53"/>
    <mergeCell ref="AO55:AR55"/>
    <mergeCell ref="AU55:AX55"/>
    <mergeCell ref="AO63:AR63"/>
    <mergeCell ref="AU63:AX63"/>
    <mergeCell ref="AO61:AR61"/>
    <mergeCell ref="AU59:AX59"/>
    <mergeCell ref="AU61:AX61"/>
    <mergeCell ref="O96:Q96"/>
    <mergeCell ref="C68:U68"/>
    <mergeCell ref="O94:Q94"/>
    <mergeCell ref="R94:T94"/>
    <mergeCell ref="U94:W94"/>
    <mergeCell ref="L84:N84"/>
    <mergeCell ref="O84:Q84"/>
    <mergeCell ref="R84:T84"/>
    <mergeCell ref="R87:T87"/>
    <mergeCell ref="O82:Q82"/>
    <mergeCell ref="L82:N82"/>
    <mergeCell ref="AO70:AR70"/>
    <mergeCell ref="C66:U66"/>
    <mergeCell ref="C67:U67"/>
    <mergeCell ref="A92:E92"/>
    <mergeCell ref="A93:E93"/>
    <mergeCell ref="K111:M111"/>
    <mergeCell ref="F100:G100"/>
    <mergeCell ref="F101:G101"/>
    <mergeCell ref="R97:T97"/>
    <mergeCell ref="N107:P107"/>
    <mergeCell ref="A107:J107"/>
    <mergeCell ref="F95:H95"/>
    <mergeCell ref="A112:J112"/>
    <mergeCell ref="A103:J103"/>
    <mergeCell ref="A104:J104"/>
    <mergeCell ref="K112:M112"/>
    <mergeCell ref="A108:J108"/>
    <mergeCell ref="A109:J109"/>
    <mergeCell ref="A110:J110"/>
    <mergeCell ref="L95:N95"/>
    <mergeCell ref="I95:K95"/>
    <mergeCell ref="R95:T95"/>
    <mergeCell ref="A106:J106"/>
    <mergeCell ref="K107:M107"/>
    <mergeCell ref="K106:M106"/>
    <mergeCell ref="A105:D105"/>
    <mergeCell ref="F97:H97"/>
    <mergeCell ref="I97:K97"/>
    <mergeCell ref="K103:M103"/>
    <mergeCell ref="X88:Z88"/>
    <mergeCell ref="X89:Z89"/>
    <mergeCell ref="X90:Z90"/>
    <mergeCell ref="F88:H88"/>
    <mergeCell ref="F89:H89"/>
    <mergeCell ref="I88:K88"/>
    <mergeCell ref="I89:K89"/>
    <mergeCell ref="L88:N88"/>
    <mergeCell ref="I90:K90"/>
    <mergeCell ref="F90:H90"/>
    <mergeCell ref="L89:N89"/>
    <mergeCell ref="L90:N90"/>
  </mergeCells>
  <phoneticPr fontId="4" type="noConversion"/>
  <conditionalFormatting sqref="AO19:AR19">
    <cfRule type="expression" dxfId="1" priority="2">
      <formula>AVERAGE($AM$18)&gt;0</formula>
    </cfRule>
  </conditionalFormatting>
  <conditionalFormatting sqref="AU19:AX19">
    <cfRule type="expression" dxfId="0" priority="1">
      <formula>AVERAGE($AM$18)&gt;0</formula>
    </cfRule>
  </conditionalFormatting>
  <dataValidations count="28">
    <dataValidation type="decimal" operator="equal" allowBlank="1" showInputMessage="1" showErrorMessage="1" error="Veuillez respecter les conditions :_x000a_- déduction réservée aux assujettis mariés ou seuls avec charges de famille (enfants ou autres personnes à charge)_x000a_- déduction limitée selon le montant indiqué" sqref="AO66:AR66">
      <formula1>K106</formula1>
    </dataValidation>
    <dataValidation type="decimal" operator="equal" allowBlank="1" showInputMessage="1" showErrorMessage="1" error="La déduction pour personnes à charge est égale au nombre de personnes à charge déclaré sur la page de garde multiplié par le montant de base." sqref="AO68:AR68">
      <formula1>K104</formula1>
    </dataValidation>
    <dataValidation type="decimal" allowBlank="1" showInputMessage="1" showErrorMessage="1" error="Veuillez respecter les conditions :_x000a_- déduction réservée aux assujettis mariés_x000a_- la déduction doit être comprise entre les montants minimums et maximums pour l'année d'assujettissement" sqref="AO50:AR50">
      <formula1>K107</formula1>
      <formula2>N107</formula2>
    </dataValidation>
    <dataValidation type="whole" operator="equal" allowBlank="1" showInputMessage="1" showErrorMessage="1" error="La déduction pour enfant est égale au nombre d'enfant déclaré sur la page de garde multiplié par le montant de base." sqref="AO67:AR67">
      <formula1>K103</formula1>
    </dataValidation>
    <dataValidation type="decimal" operator="lessThanOrEqual" allowBlank="1" showInputMessage="1" showErrorMessage="1" error="Conditions :_x000a_- déduction pour assujettis mariés ou seuls avec charges de famille sans cotisations_x000a_- déduction limitée selon le montant indiqué_x000a_- déduction non cumulable avec celle pour assujettis mariés avec cotisations" sqref="AO37:AR37">
      <formula1>K109</formula1>
    </dataValidation>
    <dataValidation type="decimal" operator="lessThanOrEqual" allowBlank="1" showInputMessage="1" showErrorMessage="1" error="Conditions :_x000a_- déduction réservée aux assujettis seuls sans cotisations_x000a_- déduction limitée selon le montant indiqué_x000a_- déduction non cumulable avec celle pour assujetti avec cotisations" sqref="AO39:AR39">
      <formula1>K111</formula1>
    </dataValidation>
    <dataValidation type="decimal" operator="lessThanOrEqual" allowBlank="1" showInputMessage="1" showErrorMessage="1" error="La déduction est limitée au nombre de charge de famille multiplié par CHF 700.--." sqref="AO40:AR40">
      <formula1>K112</formula1>
    </dataValidation>
    <dataValidation type="decimal" allowBlank="1" showInputMessage="1" showErrorMessage="1" prompt="Veuillez introduire le montant des frais médicaux que vous avez eu à votre charge (après participation de l'assurance-maladie)." sqref="AB59">
      <formula1>1</formula1>
      <formula2>1000000</formula2>
    </dataValidation>
    <dataValidation type="decimal" errorStyle="warning" allowBlank="1" showInputMessage="1" showErrorMessage="1" errorTitle="Nombre de jour de travail" error="Le nombre de jour maximum pour une année complète est de 220. Si vous avez travaillé durant une période supérieure pendant l'année d'assujettissement, vous devrez en apporter la preuve par pièce justificative." prompt="Veuillez indiquer le nombre de jours de travail que vous avez effectués durant l'année d'assujettissement._x000a_Selon les normes de l'impôt fédéral direct, une année complète comprend 220 jours." sqref="K11:M11">
      <formula1>0</formula1>
      <formula2>220</formula2>
    </dataValidation>
    <dataValidation allowBlank="1" showInputMessage="1" showErrorMessage="1" prompt="Veuillez saisir les nom et adresse du destinataire de la pension." sqref="AD28:AM30"/>
    <dataValidation type="decimal" allowBlank="1" showInputMessage="1" showErrorMessage="1" prompt="Veuillez introduire le montant des versements bénévoles que vous avez effectués durant l'année d'assujettissement." sqref="AB61:AE61">
      <formula1>1</formula1>
      <formula2>1000000</formula2>
    </dataValidation>
    <dataValidation allowBlank="1" showInputMessage="1" showErrorMessage="1" prompt="Veuillez joindre les justificatifs à la déclaration." sqref="AO15:AR15 AO17:AR17 AO24:AR24 AO28:AR30 AO32:AR32 AO47:AR47"/>
    <dataValidation allowBlank="1" showInputMessage="1" showErrorMessage="1" prompt="Veuilliez indiquer l'adresse précise de votre lieu de départ (lieu de domicile)" sqref="H9:AL9"/>
    <dataValidation allowBlank="1" showInputMessage="1" showErrorMessage="1" prompt="Veuillez indiquer l'adresse précise de votre lieu d'arrivée (lieu de travail)." sqref="H10:AL10"/>
    <dataValidation allowBlank="1" showInputMessage="1" showErrorMessage="1" prompt="Veuilliez indiquer un montant uniquement s'il n'a pas déjà été pris en considération sous les chiffres 1 et 2 (salaire net)." sqref="AO43:AR44"/>
    <dataValidation allowBlank="1" showInputMessage="1" showErrorMessage="1" prompt="En choisissant la déduction des frais effectif, vous renoncez aux frais forfaitaires._x000a_Veuillez joindre les justificatifs à la déclaration." sqref="AO14:AR14"/>
    <dataValidation type="list" allowBlank="1" showInputMessage="1" showErrorMessage="1" error="Le prix journalier des repas ne peut pas être différent de CHF 7.50 ou CHF 15.--." prompt="Les frais de repas par jour de travail sont de :_x000a_- CHF 15.- lorsque l'employeur ne participe pas aux prix des repas_x000a_(maximum : CHF 3'200.- par année)_x000a_- CHF 7.50 lorsque l'employeur contribue en partie aux frais de repas_x000a_(maximum : CHF 1'600.- par année)" sqref="AI12:AJ12">
      <formula1>$F$99:$F$101</formula1>
    </dataValidation>
    <dataValidation type="decimal" operator="lessThanOrEqual" allowBlank="1" showInputMessage="1" showErrorMessage="1" error="Le montant de la déduction pour frais de repas du soir en cas de séjour hebdomadaire hors du domicile est limité à CHF 3'200.--" prompt="Montant limité à CHF 3'200.-- par année." sqref="AO20:AR20">
      <formula1>3200</formula1>
    </dataValidation>
    <dataValidation type="decimal" operator="lessThanOrEqual" allowBlank="1" showInputMessage="1" showErrorMessage="1" error="Conditions :_x000a_- déduction réservée aux assujettis mariés ou seuls avec charges de famille_x000a_- déduction limitée selon le montant indiqué_x000a_- déduction non cumulable avec celle pour assujettis mariés sans cotisations" sqref="AO36:AR36">
      <formula1>K108</formula1>
    </dataValidation>
    <dataValidation type="decimal" operator="lessThanOrEqual" allowBlank="1" showInputMessage="1" showErrorMessage="1" error="Conditions :_x000a_- déduction réservée aux assujettis seuls_x000a_- déduction limitée selon le montant indiqué_x000a_- déduction non cumulable avec celle pour assujetti sans cotisations" sqref="AO38:AR38">
      <formula1>K110</formula1>
    </dataValidation>
    <dataValidation type="decimal" operator="lessThanOrEqual" allowBlank="1" showInputMessage="1" showErrorMessage="1" error="Conditions :_x000a_- déduction valable que dès l'année d'assujettissement 2011_x000a_- déduction limitée à CHF 10'100.--" prompt="Veuillez joindre les justificatifs à la déclaration." sqref="AO46:AR46">
      <formula1>X92</formula1>
    </dataValidation>
    <dataValidation type="decimal" operator="lessThanOrEqual" allowBlank="1" showInputMessage="1" showErrorMessage="1" error="Le montant admis ne peut dépasser le nombre d'enfant à charge multiplié par le montant maximum." prompt="Veuillez joindre les justificatifs à la déclaration." sqref="AO48:AR48">
      <formula1>K113</formula1>
    </dataValidation>
    <dataValidation type="decimal" operator="greaterThan" allowBlank="1" showInputMessage="1" showErrorMessage="1" error="Si vous demandez la déduction pour assurance maladie en tant que &quot;non cotisant&quot;, vous ne pouvez pas faire valoir de cotisation LPP." prompt="Veuillez joindre les justificatifs à la déclaration." sqref="AO45:AR45">
      <formula1>L114</formula1>
    </dataValidation>
    <dataValidation type="decimal" errorStyle="warning" allowBlank="1" showInputMessage="1" showErrorMessage="1" errorTitle="Nombre de jours de travail" error="Le nombre de jour maximum pour une année complète est de 220. Si vous avez travaillé durant une période supérieure pendant l'année d'assujettissement, vous devrez en apporter la preuve par pièce justificative." prompt="Veuillez indiquer le nombre de jours de travail que vous avez effectué durant l'année d'assujettissement._x000a_Selon les normes de l'impôt fédéral direct, une année complète comprend 220 jours." sqref="Y12:Z12">
      <formula1>0</formula1>
      <formula2>220</formula2>
    </dataValidation>
    <dataValidation type="decimal" operator="lessThanOrEqual" allowBlank="1" showInputMessage="1" showErrorMessage="1" errorTitle="Solde des sapeurs pompiers" error="Conditions :_x000a_- déduction valable que dès l'année d'assujettissement 2013_x000a_- déduction limitée à CHF 5'000.--" prompt="Déduction valable que dès l'année 2013" sqref="AO22:AR22">
      <formula1>X86</formula1>
    </dataValidation>
    <dataValidation type="list" allowBlank="1" showInputMessage="1" showErrorMessage="1" prompt="Veuillez choisir le coût kilométrique en fonction du véhicule que vous utilisez." sqref="AE11:AF11">
      <formula1>$Y$82:$AA$82</formula1>
    </dataValidation>
    <dataValidation type="custom" allowBlank="1" showInputMessage="1" showErrorMessage="1" errorTitle="Lieux de domicile/travail" error="Veuillez indiquer vos lieux de départ (domicile) et d'arrivée (lieu de travail) juste au-dessus." prompt="Veuillez indiquer le nombre de kilomètres effectués par jour:_x000a_- deux aller-retour si vous rentrez chez vous à midi_x000a_- un aller-retour si vous ne rentrez pas chez vous à midi" sqref="C11:E11">
      <formula1>AVERAGE(AM10)&gt;0</formula1>
    </dataValidation>
    <dataValidation type="custom" allowBlank="1" showInputMessage="1" showErrorMessage="1" errorTitle="Frais de déplacement" error="Cette déduction n'est plus admise dès 2016, voir sous lettre a." sqref="AO19:AR19">
      <formula1>AVERAGE(AM18)&gt;0</formula1>
    </dataValidation>
  </dataValidations>
  <hyperlinks>
    <hyperlink ref="L19:P19" location="Déductions!C4" tooltip="Voir lettre a" display="(selon let. a)"/>
    <hyperlink ref="X42:AA42" location="Revenus!AO8" tooltip="Voir chiffres 1 et 2" display="ch. 1 et 2"/>
    <hyperlink ref="U20:V20" location="Déductions!AO11" tooltip="Voir lettre b" display="let. b"/>
  </hyperlinks>
  <printOptions verticalCentered="1"/>
  <pageMargins left="0.39370078740157483" right="0.39370078740157483" top="0.39370078740157483" bottom="0.39370078740157483"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AW84"/>
  <sheetViews>
    <sheetView showGridLines="0" showRowColHeaders="0" showZeros="0" zoomScale="120" workbookViewId="0">
      <selection activeCell="J3" sqref="J3:V3"/>
    </sheetView>
  </sheetViews>
  <sheetFormatPr baseColWidth="10" defaultColWidth="1.75" defaultRowHeight="11.25" customHeight="1" x14ac:dyDescent="0.2"/>
  <cols>
    <col min="1" max="16384" width="1.75" style="17"/>
  </cols>
  <sheetData>
    <row r="1" spans="2:49" ht="11.25" customHeight="1" x14ac:dyDescent="0.2">
      <c r="B1" s="333" t="s">
        <v>183</v>
      </c>
      <c r="C1" s="333"/>
      <c r="D1" s="333"/>
      <c r="E1" s="333"/>
      <c r="F1" s="333"/>
      <c r="G1" s="333"/>
      <c r="H1" s="333"/>
      <c r="I1" s="333"/>
      <c r="J1" s="333"/>
      <c r="K1" s="333"/>
      <c r="L1" s="333"/>
      <c r="M1" s="333"/>
      <c r="N1" s="333"/>
      <c r="O1" s="333"/>
      <c r="P1" s="333"/>
      <c r="Q1" s="333"/>
      <c r="R1" s="333"/>
      <c r="S1" s="333"/>
      <c r="T1" s="333"/>
      <c r="U1" s="333"/>
      <c r="V1" s="333"/>
    </row>
    <row r="2" spans="2:49" ht="11.25" customHeight="1" x14ac:dyDescent="0.2">
      <c r="B2" s="18"/>
      <c r="C2" s="31" t="str">
        <f>IF('Page de garde'!AE5="","Veuillez saisir l'année d'assujettissement sur la page de garde !","")</f>
        <v/>
      </c>
      <c r="D2" s="18"/>
      <c r="E2" s="18"/>
      <c r="F2" s="18"/>
      <c r="G2" s="18"/>
      <c r="H2" s="18"/>
      <c r="I2" s="18"/>
      <c r="J2" s="18"/>
      <c r="K2" s="18"/>
      <c r="L2" s="18"/>
      <c r="M2" s="18"/>
      <c r="N2" s="18"/>
      <c r="O2" s="18"/>
      <c r="P2" s="18"/>
      <c r="Q2" s="18"/>
      <c r="R2" s="18"/>
      <c r="S2" s="18"/>
      <c r="T2" s="18"/>
      <c r="U2" s="18"/>
      <c r="V2" s="18"/>
    </row>
    <row r="3" spans="2:49" ht="11.25" customHeight="1" x14ac:dyDescent="0.2">
      <c r="B3" s="17" t="s">
        <v>184</v>
      </c>
      <c r="H3" s="328" t="s">
        <v>37</v>
      </c>
      <c r="I3" s="328"/>
      <c r="J3" s="336"/>
      <c r="K3" s="336"/>
      <c r="L3" s="336"/>
      <c r="M3" s="336"/>
      <c r="N3" s="336"/>
      <c r="O3" s="336"/>
      <c r="P3" s="336"/>
      <c r="Q3" s="336"/>
      <c r="R3" s="336"/>
      <c r="S3" s="336"/>
      <c r="T3" s="336"/>
      <c r="U3" s="336"/>
      <c r="V3" s="336"/>
      <c r="X3" s="328" t="s">
        <v>186</v>
      </c>
      <c r="Y3" s="328"/>
      <c r="Z3" s="328"/>
      <c r="AA3" s="328"/>
      <c r="AB3" s="328"/>
      <c r="AC3" s="328"/>
      <c r="AD3" s="328"/>
      <c r="AF3" s="328" t="s">
        <v>37</v>
      </c>
      <c r="AG3" s="328"/>
      <c r="AH3" s="336"/>
      <c r="AI3" s="336"/>
      <c r="AJ3" s="336"/>
      <c r="AK3" s="336"/>
      <c r="AL3" s="336"/>
      <c r="AM3" s="336"/>
      <c r="AN3" s="336"/>
      <c r="AO3" s="336"/>
      <c r="AP3" s="336"/>
      <c r="AQ3" s="336"/>
      <c r="AR3" s="336"/>
      <c r="AS3" s="336"/>
      <c r="AT3" s="336"/>
    </row>
    <row r="4" spans="2:49" ht="11.25" customHeight="1" x14ac:dyDescent="0.2">
      <c r="B4" s="17" t="s">
        <v>185</v>
      </c>
      <c r="J4" s="340"/>
      <c r="K4" s="340"/>
      <c r="L4" s="340"/>
      <c r="M4" s="340"/>
      <c r="N4" s="340"/>
      <c r="O4" s="340"/>
      <c r="P4" s="340"/>
      <c r="Q4" s="340"/>
      <c r="R4" s="340"/>
      <c r="S4" s="340"/>
      <c r="T4" s="340"/>
      <c r="U4" s="340"/>
      <c r="V4" s="340"/>
      <c r="X4" s="328" t="s">
        <v>187</v>
      </c>
      <c r="Y4" s="328"/>
      <c r="Z4" s="328"/>
      <c r="AA4" s="328"/>
      <c r="AB4" s="328"/>
      <c r="AC4" s="328"/>
      <c r="AD4" s="328"/>
      <c r="AH4" s="341"/>
      <c r="AI4" s="341"/>
      <c r="AJ4" s="341"/>
      <c r="AK4" s="341"/>
      <c r="AL4" s="341"/>
      <c r="AM4" s="341"/>
      <c r="AN4" s="341"/>
      <c r="AO4" s="341"/>
      <c r="AP4" s="341"/>
      <c r="AQ4" s="341"/>
      <c r="AR4" s="341"/>
      <c r="AS4" s="341"/>
      <c r="AT4" s="341"/>
    </row>
    <row r="6" spans="2:49" ht="11.25" customHeight="1" x14ac:dyDescent="0.2">
      <c r="B6" s="35"/>
      <c r="D6" s="328" t="s">
        <v>188</v>
      </c>
      <c r="E6" s="328"/>
      <c r="F6" s="328"/>
      <c r="G6" s="328"/>
      <c r="H6" s="328"/>
      <c r="AA6" s="26"/>
      <c r="AC6" s="328" t="s">
        <v>189</v>
      </c>
      <c r="AD6" s="328"/>
      <c r="AE6" s="328"/>
      <c r="AF6" s="328"/>
      <c r="AG6" s="328"/>
      <c r="AH6" s="328"/>
      <c r="AI6" s="328"/>
      <c r="AJ6" s="328"/>
      <c r="AK6" s="328"/>
      <c r="AL6" s="328"/>
      <c r="AM6" s="328"/>
      <c r="AN6" s="328"/>
      <c r="AO6" s="328"/>
      <c r="AP6" s="328"/>
      <c r="AQ6" s="328"/>
      <c r="AR6" s="328"/>
      <c r="AS6" s="328"/>
    </row>
    <row r="8" spans="2:49" ht="11.25" customHeight="1" x14ac:dyDescent="0.2">
      <c r="B8" s="26"/>
      <c r="D8" s="328" t="s">
        <v>193</v>
      </c>
      <c r="E8" s="328"/>
      <c r="F8" s="328"/>
      <c r="G8" s="328"/>
      <c r="H8" s="328"/>
      <c r="I8" s="328"/>
      <c r="J8" s="328"/>
      <c r="K8" s="328"/>
      <c r="L8" s="328"/>
      <c r="M8" s="328"/>
      <c r="N8" s="328"/>
      <c r="O8" s="328"/>
      <c r="P8" s="328"/>
      <c r="Q8" s="328"/>
      <c r="R8" s="328"/>
      <c r="S8" s="328"/>
      <c r="T8" s="328"/>
      <c r="U8" s="328"/>
      <c r="V8" s="328"/>
      <c r="W8" s="328"/>
      <c r="X8" s="328"/>
      <c r="AA8" s="26"/>
      <c r="AC8" s="328" t="s">
        <v>190</v>
      </c>
      <c r="AD8" s="328"/>
      <c r="AE8" s="328"/>
      <c r="AF8" s="328"/>
      <c r="AG8" s="328"/>
      <c r="AH8" s="328"/>
      <c r="AI8" s="328"/>
      <c r="AJ8" s="328"/>
      <c r="AK8" s="328"/>
      <c r="AL8" s="328"/>
      <c r="AM8" s="328"/>
      <c r="AN8" s="328"/>
      <c r="AO8" s="328"/>
      <c r="AP8" s="328"/>
      <c r="AQ8" s="328"/>
      <c r="AR8" s="328"/>
      <c r="AS8" s="328"/>
      <c r="AT8" s="328"/>
      <c r="AU8" s="328"/>
      <c r="AV8" s="328"/>
      <c r="AW8" s="328"/>
    </row>
    <row r="9" spans="2:49" ht="11.25" customHeight="1" x14ac:dyDescent="0.2">
      <c r="AC9" s="328" t="s">
        <v>191</v>
      </c>
      <c r="AD9" s="328"/>
      <c r="AE9" s="328"/>
      <c r="AF9" s="328"/>
      <c r="AG9" s="328"/>
      <c r="AH9" s="328"/>
      <c r="AI9" s="328"/>
      <c r="AJ9" s="328"/>
      <c r="AK9" s="328"/>
      <c r="AL9" s="328"/>
      <c r="AM9" s="328"/>
    </row>
    <row r="10" spans="2:49" ht="11.25" customHeight="1" x14ac:dyDescent="0.2">
      <c r="B10" s="26"/>
      <c r="D10" s="328" t="s">
        <v>192</v>
      </c>
      <c r="E10" s="328"/>
      <c r="F10" s="328"/>
      <c r="G10" s="328"/>
      <c r="H10" s="328"/>
      <c r="I10" s="328"/>
      <c r="J10" s="328"/>
      <c r="K10" s="328"/>
      <c r="L10" s="328"/>
      <c r="M10" s="328"/>
      <c r="N10" s="328"/>
      <c r="O10" s="328"/>
      <c r="P10" s="328"/>
      <c r="Q10" s="328"/>
      <c r="R10" s="328"/>
      <c r="S10" s="328"/>
      <c r="T10" s="328"/>
      <c r="U10" s="328"/>
      <c r="V10" s="328"/>
      <c r="W10" s="328"/>
      <c r="X10" s="328"/>
      <c r="Y10" s="328"/>
    </row>
    <row r="14" spans="2:49" ht="11.25" customHeight="1" x14ac:dyDescent="0.2">
      <c r="B14" s="333" t="s">
        <v>194</v>
      </c>
      <c r="C14" s="333"/>
      <c r="D14" s="333"/>
      <c r="E14" s="333"/>
      <c r="F14" s="333"/>
      <c r="G14" s="333"/>
      <c r="H14" s="333"/>
      <c r="I14" s="333"/>
      <c r="J14" s="333"/>
      <c r="K14" s="333"/>
      <c r="L14" s="333"/>
      <c r="M14" s="333"/>
      <c r="N14" s="333"/>
      <c r="O14" s="333"/>
    </row>
    <row r="15" spans="2:49" ht="11.25" customHeight="1" x14ac:dyDescent="0.2">
      <c r="B15" s="18"/>
      <c r="C15" s="18"/>
      <c r="D15" s="18"/>
      <c r="E15" s="18"/>
      <c r="F15" s="18"/>
      <c r="G15" s="18"/>
      <c r="H15" s="18"/>
      <c r="I15" s="18"/>
      <c r="J15" s="18"/>
      <c r="K15" s="18"/>
      <c r="L15" s="18"/>
      <c r="M15" s="18"/>
      <c r="N15" s="18"/>
      <c r="O15" s="18"/>
    </row>
    <row r="16" spans="2:49" ht="11.25" customHeight="1" x14ac:dyDescent="0.2">
      <c r="B16" s="17" t="s">
        <v>195</v>
      </c>
    </row>
    <row r="17" spans="2:49" ht="11.25" customHeight="1" x14ac:dyDescent="0.2">
      <c r="B17" s="17" t="s">
        <v>196</v>
      </c>
      <c r="D17" s="339"/>
      <c r="E17" s="338"/>
      <c r="F17" s="338"/>
      <c r="G17" s="328">
        <f>'Page de garde'!$AE$5</f>
        <v>2024</v>
      </c>
      <c r="H17" s="328"/>
      <c r="J17" s="328" t="s">
        <v>197</v>
      </c>
      <c r="K17" s="328"/>
      <c r="L17" s="328"/>
      <c r="N17" s="326"/>
      <c r="O17" s="327"/>
      <c r="P17" s="327"/>
      <c r="Q17" s="327"/>
      <c r="R17" s="327"/>
      <c r="S17" s="327"/>
      <c r="T17" s="327"/>
      <c r="U17" s="327"/>
      <c r="V17" s="327"/>
      <c r="W17" s="327"/>
      <c r="X17" s="327"/>
      <c r="Y17" s="327"/>
      <c r="Z17" s="327"/>
      <c r="AA17" s="327"/>
      <c r="AB17" s="327"/>
      <c r="AC17" s="327"/>
      <c r="AD17" s="327"/>
      <c r="AE17" s="327"/>
      <c r="AF17" s="327"/>
      <c r="AG17" s="327"/>
      <c r="AH17" s="327"/>
      <c r="AI17" s="327"/>
      <c r="AJ17" s="327"/>
      <c r="AK17" s="327"/>
      <c r="AM17" s="337" t="s">
        <v>198</v>
      </c>
      <c r="AN17" s="337"/>
      <c r="AO17" s="337"/>
      <c r="AP17" s="337" t="s">
        <v>37</v>
      </c>
      <c r="AQ17" s="337"/>
      <c r="AR17" s="336"/>
      <c r="AS17" s="336"/>
      <c r="AT17" s="336"/>
      <c r="AU17" s="336"/>
      <c r="AV17" s="336"/>
      <c r="AW17" s="336"/>
    </row>
    <row r="18" spans="2:49" ht="11.25" customHeight="1" x14ac:dyDescent="0.2">
      <c r="B18" s="17" t="s">
        <v>196</v>
      </c>
      <c r="D18" s="338"/>
      <c r="E18" s="338"/>
      <c r="F18" s="338"/>
      <c r="G18" s="328">
        <f>'Page de garde'!$AE$5</f>
        <v>2024</v>
      </c>
      <c r="H18" s="328"/>
      <c r="J18" s="334" t="s">
        <v>254</v>
      </c>
      <c r="K18" s="328"/>
      <c r="L18" s="328"/>
      <c r="N18" s="327"/>
      <c r="O18" s="327"/>
      <c r="P18" s="327"/>
      <c r="Q18" s="327"/>
      <c r="R18" s="327"/>
      <c r="S18" s="327"/>
      <c r="T18" s="327"/>
      <c r="U18" s="327"/>
      <c r="V18" s="327"/>
      <c r="W18" s="327"/>
      <c r="X18" s="327"/>
      <c r="Y18" s="327"/>
      <c r="Z18" s="327"/>
      <c r="AA18" s="327"/>
      <c r="AB18" s="327"/>
      <c r="AC18" s="327"/>
      <c r="AD18" s="327"/>
      <c r="AE18" s="327"/>
      <c r="AF18" s="327"/>
      <c r="AG18" s="327"/>
      <c r="AH18" s="327"/>
      <c r="AI18" s="327"/>
      <c r="AJ18" s="327"/>
      <c r="AK18" s="327"/>
      <c r="AM18" s="337" t="s">
        <v>198</v>
      </c>
      <c r="AN18" s="337"/>
      <c r="AO18" s="337"/>
      <c r="AP18" s="337" t="s">
        <v>37</v>
      </c>
      <c r="AQ18" s="337"/>
      <c r="AR18" s="336"/>
      <c r="AS18" s="336"/>
      <c r="AT18" s="336"/>
      <c r="AU18" s="336"/>
      <c r="AV18" s="336"/>
      <c r="AW18" s="336"/>
    </row>
    <row r="22" spans="2:49" ht="11.25" customHeight="1" x14ac:dyDescent="0.2">
      <c r="B22" s="333" t="s">
        <v>199</v>
      </c>
      <c r="C22" s="333"/>
      <c r="D22" s="333"/>
      <c r="E22" s="333"/>
      <c r="F22" s="333"/>
      <c r="G22" s="333"/>
      <c r="H22" s="333"/>
      <c r="I22" s="333"/>
      <c r="J22" s="333"/>
      <c r="K22" s="333"/>
      <c r="L22" s="333"/>
      <c r="M22" s="333"/>
    </row>
    <row r="23" spans="2:49" ht="11.25" customHeight="1" x14ac:dyDescent="0.2">
      <c r="B23" s="18"/>
      <c r="C23" s="18"/>
      <c r="D23" s="18"/>
      <c r="E23" s="18"/>
      <c r="F23" s="18"/>
      <c r="G23" s="18"/>
      <c r="H23" s="18"/>
      <c r="I23" s="18"/>
      <c r="J23" s="18"/>
      <c r="K23" s="18"/>
      <c r="L23" s="18"/>
      <c r="M23" s="18"/>
    </row>
    <row r="24" spans="2:49" ht="11.25" customHeight="1" x14ac:dyDescent="0.2">
      <c r="B24" s="328" t="s">
        <v>200</v>
      </c>
      <c r="C24" s="328"/>
      <c r="D24" s="328"/>
      <c r="E24" s="328"/>
      <c r="F24" s="328"/>
      <c r="G24" s="328"/>
      <c r="H24" s="328"/>
      <c r="I24" s="328"/>
      <c r="J24" s="328"/>
      <c r="K24" s="328"/>
      <c r="L24" s="328"/>
      <c r="M24" s="328"/>
      <c r="N24" s="328"/>
      <c r="O24" s="328"/>
      <c r="P24" s="328"/>
      <c r="Q24" s="328"/>
      <c r="R24" s="328"/>
      <c r="S24" s="328"/>
      <c r="T24" s="328"/>
      <c r="U24" s="328"/>
      <c r="V24" s="328"/>
      <c r="W24" s="328"/>
      <c r="X24" s="328"/>
      <c r="Y24" s="328"/>
      <c r="Z24" s="328"/>
      <c r="AA24" s="328"/>
      <c r="AB24" s="328"/>
      <c r="AC24" s="328"/>
      <c r="AD24" s="328"/>
    </row>
    <row r="25" spans="2:49" ht="11.25" customHeight="1" x14ac:dyDescent="0.2">
      <c r="B25" s="328" t="s">
        <v>201</v>
      </c>
      <c r="C25" s="328"/>
      <c r="D25" s="328"/>
      <c r="E25" s="328"/>
      <c r="F25" s="328"/>
      <c r="G25" s="328"/>
      <c r="H25" s="328"/>
      <c r="I25" s="328"/>
      <c r="J25" s="335"/>
      <c r="K25" s="335"/>
      <c r="L25" s="335"/>
      <c r="M25" s="335"/>
      <c r="N25" s="335"/>
      <c r="P25" s="17" t="s">
        <v>24</v>
      </c>
      <c r="R25" s="335"/>
      <c r="S25" s="335"/>
      <c r="T25" s="335"/>
      <c r="U25" s="335"/>
      <c r="V25" s="335"/>
      <c r="X25" s="328" t="s">
        <v>202</v>
      </c>
      <c r="Y25" s="328"/>
      <c r="AA25" s="327"/>
      <c r="AB25" s="327"/>
      <c r="AC25" s="327"/>
      <c r="AD25" s="327"/>
      <c r="AE25" s="327"/>
      <c r="AF25" s="327"/>
      <c r="AG25" s="327"/>
      <c r="AH25" s="327"/>
      <c r="AI25" s="327"/>
      <c r="AJ25" s="327"/>
      <c r="AK25" s="327"/>
      <c r="AL25" s="327"/>
      <c r="AM25" s="327"/>
      <c r="AN25" s="327"/>
      <c r="AO25" s="327"/>
      <c r="AP25" s="327"/>
      <c r="AQ25" s="327"/>
      <c r="AR25" s="327"/>
      <c r="AS25" s="327"/>
      <c r="AT25" s="327"/>
      <c r="AU25" s="327"/>
      <c r="AV25" s="327"/>
      <c r="AW25" s="327"/>
    </row>
    <row r="26" spans="2:49" ht="11.25" customHeight="1" x14ac:dyDescent="0.2">
      <c r="B26" s="328" t="s">
        <v>201</v>
      </c>
      <c r="C26" s="328"/>
      <c r="D26" s="328"/>
      <c r="E26" s="328"/>
      <c r="F26" s="328"/>
      <c r="G26" s="328"/>
      <c r="H26" s="328"/>
      <c r="I26" s="328"/>
      <c r="J26" s="335"/>
      <c r="K26" s="335"/>
      <c r="L26" s="335"/>
      <c r="M26" s="335"/>
      <c r="N26" s="335"/>
      <c r="P26" s="17" t="s">
        <v>24</v>
      </c>
      <c r="R26" s="335"/>
      <c r="S26" s="335"/>
      <c r="T26" s="335"/>
      <c r="U26" s="335"/>
      <c r="V26" s="335"/>
      <c r="X26" s="328" t="s">
        <v>202</v>
      </c>
      <c r="Y26" s="328"/>
      <c r="AA26" s="326"/>
      <c r="AB26" s="327"/>
      <c r="AC26" s="327"/>
      <c r="AD26" s="327"/>
      <c r="AE26" s="327"/>
      <c r="AF26" s="327"/>
      <c r="AG26" s="327"/>
      <c r="AH26" s="327"/>
      <c r="AI26" s="327"/>
      <c r="AJ26" s="327"/>
      <c r="AK26" s="327"/>
      <c r="AL26" s="327"/>
      <c r="AM26" s="327"/>
      <c r="AN26" s="327"/>
      <c r="AO26" s="327"/>
      <c r="AP26" s="327"/>
      <c r="AQ26" s="327"/>
      <c r="AR26" s="327"/>
      <c r="AS26" s="327"/>
      <c r="AT26" s="327"/>
      <c r="AU26" s="327"/>
      <c r="AV26" s="327"/>
      <c r="AW26" s="327"/>
    </row>
    <row r="27" spans="2:49" ht="11.25" customHeight="1" x14ac:dyDescent="0.2">
      <c r="B27" s="328" t="s">
        <v>201</v>
      </c>
      <c r="C27" s="328"/>
      <c r="D27" s="328"/>
      <c r="E27" s="328"/>
      <c r="F27" s="328"/>
      <c r="G27" s="328"/>
      <c r="H27" s="328"/>
      <c r="I27" s="328"/>
      <c r="J27" s="335"/>
      <c r="K27" s="335"/>
      <c r="L27" s="335"/>
      <c r="M27" s="335"/>
      <c r="N27" s="335"/>
      <c r="P27" s="17" t="s">
        <v>24</v>
      </c>
      <c r="R27" s="335"/>
      <c r="S27" s="335"/>
      <c r="T27" s="335"/>
      <c r="U27" s="335"/>
      <c r="V27" s="335"/>
      <c r="X27" s="328" t="s">
        <v>202</v>
      </c>
      <c r="Y27" s="328"/>
      <c r="AA27" s="326"/>
      <c r="AB27" s="327"/>
      <c r="AC27" s="327"/>
      <c r="AD27" s="327"/>
      <c r="AE27" s="327"/>
      <c r="AF27" s="327"/>
      <c r="AG27" s="327"/>
      <c r="AH27" s="327"/>
      <c r="AI27" s="327"/>
      <c r="AJ27" s="327"/>
      <c r="AK27" s="327"/>
      <c r="AL27" s="327"/>
      <c r="AM27" s="327"/>
      <c r="AN27" s="327"/>
      <c r="AO27" s="327"/>
      <c r="AP27" s="327"/>
      <c r="AQ27" s="327"/>
      <c r="AR27" s="327"/>
      <c r="AS27" s="327"/>
      <c r="AT27" s="327"/>
      <c r="AU27" s="327"/>
      <c r="AV27" s="327"/>
      <c r="AW27" s="327"/>
    </row>
    <row r="28" spans="2:49" ht="11.25" customHeight="1" x14ac:dyDescent="0.2">
      <c r="J28" s="24"/>
      <c r="K28" s="24"/>
      <c r="L28" s="24"/>
      <c r="M28" s="24"/>
      <c r="N28" s="24"/>
      <c r="O28" s="22"/>
      <c r="P28" s="22"/>
      <c r="Q28" s="22"/>
      <c r="R28" s="24"/>
      <c r="S28" s="24"/>
      <c r="T28" s="24"/>
      <c r="U28" s="24"/>
      <c r="V28" s="24"/>
      <c r="W28" s="22"/>
      <c r="X28" s="22"/>
      <c r="Y28" s="22"/>
      <c r="Z28" s="22"/>
      <c r="AA28" s="23"/>
      <c r="AB28" s="23"/>
      <c r="AC28" s="23"/>
      <c r="AD28" s="23"/>
      <c r="AE28" s="23"/>
      <c r="AF28" s="23"/>
      <c r="AG28" s="23"/>
      <c r="AH28" s="23"/>
      <c r="AI28" s="23"/>
      <c r="AJ28" s="23"/>
      <c r="AK28" s="23"/>
      <c r="AL28" s="23"/>
      <c r="AM28" s="23"/>
      <c r="AN28" s="23"/>
      <c r="AO28" s="23"/>
      <c r="AP28" s="23"/>
      <c r="AQ28" s="23"/>
      <c r="AR28" s="23"/>
      <c r="AS28" s="23"/>
      <c r="AT28" s="23"/>
      <c r="AU28" s="23"/>
      <c r="AV28" s="23"/>
      <c r="AW28" s="23"/>
    </row>
    <row r="30" spans="2:49" ht="11.25" customHeight="1" x14ac:dyDescent="0.2">
      <c r="B30" s="328" t="s">
        <v>203</v>
      </c>
      <c r="C30" s="328"/>
      <c r="D30" s="328"/>
      <c r="E30" s="328"/>
      <c r="F30" s="328"/>
      <c r="G30" s="328"/>
      <c r="H30" s="328"/>
      <c r="I30" s="328"/>
      <c r="J30" s="328"/>
      <c r="K30" s="328"/>
      <c r="L30" s="328"/>
      <c r="M30" s="328"/>
      <c r="N30" s="328"/>
      <c r="O30" s="328"/>
      <c r="P30" s="328"/>
      <c r="Q30" s="328"/>
      <c r="R30" s="328" t="s">
        <v>204</v>
      </c>
      <c r="S30" s="328"/>
      <c r="T30" s="328"/>
      <c r="U30" s="328"/>
      <c r="V30" s="328"/>
      <c r="W30" s="328"/>
      <c r="X30" s="328"/>
      <c r="Y30" s="328"/>
      <c r="Z30" s="328"/>
    </row>
    <row r="32" spans="2:49" ht="11.25" customHeight="1" x14ac:dyDescent="0.2">
      <c r="B32" s="35"/>
      <c r="D32" s="328" t="s">
        <v>206</v>
      </c>
      <c r="E32" s="328"/>
      <c r="F32" s="328"/>
      <c r="G32" s="328"/>
      <c r="H32" s="328"/>
      <c r="I32" s="328"/>
      <c r="J32" s="328"/>
      <c r="K32" s="328"/>
      <c r="L32" s="328"/>
      <c r="M32" s="328"/>
      <c r="N32" s="328"/>
      <c r="O32" s="328"/>
      <c r="P32" s="328"/>
      <c r="Q32" s="328"/>
      <c r="R32" s="328"/>
    </row>
    <row r="34" spans="2:49" ht="11.25" customHeight="1" x14ac:dyDescent="0.2">
      <c r="B34" s="26"/>
      <c r="D34" s="334" t="s">
        <v>255</v>
      </c>
      <c r="E34" s="328"/>
      <c r="F34" s="328"/>
      <c r="G34" s="328"/>
      <c r="H34" s="328"/>
      <c r="I34" s="328"/>
      <c r="J34" s="328"/>
      <c r="K34" s="328"/>
      <c r="L34" s="328"/>
      <c r="M34" s="328"/>
      <c r="N34" s="328"/>
      <c r="O34" s="328"/>
      <c r="P34" s="328"/>
      <c r="Q34" s="328"/>
      <c r="R34" s="328"/>
      <c r="S34" s="328"/>
      <c r="T34" s="328"/>
      <c r="U34" s="328"/>
      <c r="V34" s="328"/>
      <c r="W34" s="328"/>
      <c r="X34" s="328"/>
      <c r="Y34" s="328"/>
      <c r="Z34" s="328"/>
      <c r="AA34" s="328"/>
      <c r="AB34" s="328"/>
      <c r="AC34" s="328"/>
      <c r="AD34" s="328"/>
      <c r="AE34" s="328"/>
      <c r="AF34" s="328"/>
    </row>
    <row r="36" spans="2:49" ht="11.25" customHeight="1" x14ac:dyDescent="0.2">
      <c r="B36" s="26"/>
      <c r="D36" s="328" t="s">
        <v>207</v>
      </c>
      <c r="E36" s="328"/>
      <c r="F36" s="328"/>
      <c r="G36" s="328"/>
    </row>
    <row r="38" spans="2:49" ht="11.25" customHeight="1" x14ac:dyDescent="0.2">
      <c r="B38" s="26"/>
      <c r="D38" s="327"/>
      <c r="E38" s="327"/>
      <c r="F38" s="327"/>
      <c r="G38" s="327"/>
      <c r="H38" s="327"/>
      <c r="I38" s="327"/>
      <c r="J38" s="327"/>
      <c r="K38" s="327"/>
      <c r="L38" s="327"/>
      <c r="M38" s="327"/>
      <c r="N38" s="327"/>
      <c r="O38" s="327"/>
      <c r="P38" s="327"/>
      <c r="Q38" s="327"/>
      <c r="R38" s="327"/>
      <c r="S38" s="327"/>
      <c r="T38" s="327"/>
      <c r="U38" s="327"/>
      <c r="V38" s="327"/>
      <c r="W38" s="327"/>
      <c r="X38" s="327"/>
      <c r="Y38" s="327"/>
      <c r="Z38" s="327"/>
      <c r="AA38" s="327"/>
      <c r="AB38" s="327"/>
      <c r="AC38" s="327"/>
      <c r="AD38" s="327"/>
      <c r="AE38" s="327"/>
      <c r="AF38" s="327"/>
      <c r="AG38" s="327"/>
      <c r="AH38" s="327"/>
      <c r="AI38" s="327"/>
      <c r="AJ38" s="327"/>
      <c r="AK38" s="327"/>
      <c r="AL38" s="327"/>
      <c r="AM38" s="327"/>
      <c r="AN38" s="327"/>
      <c r="AO38" s="327"/>
      <c r="AP38" s="327"/>
      <c r="AQ38" s="327"/>
      <c r="AR38" s="327"/>
      <c r="AS38" s="327"/>
      <c r="AT38" s="327"/>
      <c r="AU38" s="327"/>
      <c r="AV38" s="327"/>
      <c r="AW38" s="327"/>
    </row>
    <row r="42" spans="2:49" ht="11.25" customHeight="1" x14ac:dyDescent="0.2">
      <c r="B42" s="333" t="s">
        <v>205</v>
      </c>
      <c r="C42" s="333"/>
      <c r="D42" s="333"/>
      <c r="E42" s="333"/>
      <c r="F42" s="333"/>
      <c r="G42" s="333"/>
      <c r="H42" s="18"/>
      <c r="I42" s="18"/>
      <c r="J42" s="18"/>
      <c r="K42" s="18"/>
      <c r="L42" s="18"/>
      <c r="M42" s="18"/>
    </row>
    <row r="43" spans="2:49" ht="11.25" customHeight="1" x14ac:dyDescent="0.2">
      <c r="B43" s="18"/>
      <c r="C43" s="18"/>
      <c r="D43" s="18"/>
      <c r="E43" s="18"/>
      <c r="F43" s="18"/>
      <c r="G43" s="18"/>
      <c r="H43" s="18"/>
      <c r="I43" s="18"/>
      <c r="J43" s="18"/>
      <c r="K43" s="18"/>
      <c r="L43" s="18"/>
      <c r="M43" s="18"/>
    </row>
    <row r="44" spans="2:49" ht="11.25" customHeight="1" x14ac:dyDescent="0.2">
      <c r="B44" s="331"/>
      <c r="C44" s="331"/>
      <c r="D44" s="331"/>
      <c r="E44" s="331"/>
      <c r="F44" s="331"/>
      <c r="G44" s="331"/>
      <c r="H44" s="331"/>
      <c r="I44" s="331"/>
      <c r="J44" s="331"/>
      <c r="K44" s="331"/>
      <c r="L44" s="331"/>
      <c r="M44" s="331"/>
      <c r="N44" s="331"/>
      <c r="O44" s="331"/>
      <c r="P44" s="331"/>
      <c r="Q44" s="331"/>
      <c r="R44" s="331"/>
      <c r="S44" s="331"/>
      <c r="T44" s="331"/>
      <c r="U44" s="331"/>
      <c r="V44" s="331"/>
      <c r="W44" s="331"/>
      <c r="X44" s="331"/>
      <c r="Y44" s="331"/>
      <c r="Z44" s="331"/>
      <c r="AA44" s="331"/>
      <c r="AB44" s="331"/>
      <c r="AC44" s="331"/>
      <c r="AD44" s="331"/>
      <c r="AE44" s="331"/>
      <c r="AF44" s="331"/>
      <c r="AG44" s="331"/>
      <c r="AH44" s="331"/>
      <c r="AI44" s="331"/>
      <c r="AJ44" s="331"/>
      <c r="AK44" s="331"/>
      <c r="AL44" s="331"/>
      <c r="AM44" s="331"/>
      <c r="AN44" s="331"/>
      <c r="AO44" s="331"/>
      <c r="AP44" s="331"/>
      <c r="AQ44" s="331"/>
      <c r="AR44" s="331"/>
      <c r="AS44" s="331"/>
      <c r="AT44" s="331"/>
      <c r="AU44" s="331"/>
      <c r="AV44" s="331"/>
      <c r="AW44" s="331"/>
    </row>
    <row r="45" spans="2:49" ht="11.25" customHeight="1" x14ac:dyDescent="0.2">
      <c r="B45" s="332"/>
      <c r="C45" s="332"/>
      <c r="D45" s="332"/>
      <c r="E45" s="332"/>
      <c r="F45" s="332"/>
      <c r="G45" s="332"/>
      <c r="H45" s="332"/>
      <c r="I45" s="332"/>
      <c r="J45" s="332"/>
      <c r="K45" s="332"/>
      <c r="L45" s="332"/>
      <c r="M45" s="332"/>
      <c r="N45" s="332"/>
      <c r="O45" s="332"/>
      <c r="P45" s="332"/>
      <c r="Q45" s="332"/>
      <c r="R45" s="332"/>
      <c r="S45" s="332"/>
      <c r="T45" s="332"/>
      <c r="U45" s="332"/>
      <c r="V45" s="332"/>
      <c r="W45" s="332"/>
      <c r="X45" s="332"/>
      <c r="Y45" s="332"/>
      <c r="Z45" s="332"/>
      <c r="AA45" s="332"/>
      <c r="AB45" s="332"/>
      <c r="AC45" s="332"/>
      <c r="AD45" s="332"/>
      <c r="AE45" s="332"/>
      <c r="AF45" s="332"/>
      <c r="AG45" s="332"/>
      <c r="AH45" s="332"/>
      <c r="AI45" s="332"/>
      <c r="AJ45" s="332"/>
      <c r="AK45" s="332"/>
      <c r="AL45" s="332"/>
      <c r="AM45" s="332"/>
      <c r="AN45" s="332"/>
      <c r="AO45" s="332"/>
      <c r="AP45" s="332"/>
      <c r="AQ45" s="332"/>
      <c r="AR45" s="332"/>
      <c r="AS45" s="332"/>
      <c r="AT45" s="332"/>
      <c r="AU45" s="332"/>
      <c r="AV45" s="332"/>
      <c r="AW45" s="332"/>
    </row>
    <row r="46" spans="2:49" ht="11.25" customHeight="1" x14ac:dyDescent="0.2">
      <c r="B46" s="330"/>
      <c r="C46" s="331"/>
      <c r="D46" s="331"/>
      <c r="E46" s="331"/>
      <c r="F46" s="331"/>
      <c r="G46" s="331"/>
      <c r="H46" s="331"/>
      <c r="I46" s="331"/>
      <c r="J46" s="331"/>
      <c r="K46" s="331"/>
      <c r="L46" s="331"/>
      <c r="M46" s="331"/>
      <c r="N46" s="331"/>
      <c r="O46" s="331"/>
      <c r="P46" s="331"/>
      <c r="Q46" s="331"/>
      <c r="R46" s="331"/>
      <c r="S46" s="331"/>
      <c r="T46" s="331"/>
      <c r="U46" s="331"/>
      <c r="V46" s="331"/>
      <c r="W46" s="331"/>
      <c r="X46" s="331"/>
      <c r="Y46" s="331"/>
      <c r="Z46" s="331"/>
      <c r="AA46" s="331"/>
      <c r="AB46" s="331"/>
      <c r="AC46" s="331"/>
      <c r="AD46" s="331"/>
      <c r="AE46" s="331"/>
      <c r="AF46" s="331"/>
      <c r="AG46" s="331"/>
      <c r="AH46" s="331"/>
      <c r="AI46" s="331"/>
      <c r="AJ46" s="331"/>
      <c r="AK46" s="331"/>
      <c r="AL46" s="331"/>
      <c r="AM46" s="331"/>
      <c r="AN46" s="331"/>
      <c r="AO46" s="331"/>
      <c r="AP46" s="331"/>
      <c r="AQ46" s="331"/>
      <c r="AR46" s="331"/>
      <c r="AS46" s="331"/>
      <c r="AT46" s="331"/>
      <c r="AU46" s="331"/>
      <c r="AV46" s="331"/>
      <c r="AW46" s="331"/>
    </row>
    <row r="47" spans="2:49" ht="11.25" customHeight="1" x14ac:dyDescent="0.2">
      <c r="B47" s="332"/>
      <c r="C47" s="332"/>
      <c r="D47" s="332"/>
      <c r="E47" s="332"/>
      <c r="F47" s="332"/>
      <c r="G47" s="332"/>
      <c r="H47" s="332"/>
      <c r="I47" s="332"/>
      <c r="J47" s="332"/>
      <c r="K47" s="332"/>
      <c r="L47" s="332"/>
      <c r="M47" s="332"/>
      <c r="N47" s="332"/>
      <c r="O47" s="332"/>
      <c r="P47" s="332"/>
      <c r="Q47" s="332"/>
      <c r="R47" s="332"/>
      <c r="S47" s="332"/>
      <c r="T47" s="332"/>
      <c r="U47" s="332"/>
      <c r="V47" s="332"/>
      <c r="W47" s="332"/>
      <c r="X47" s="332"/>
      <c r="Y47" s="332"/>
      <c r="Z47" s="332"/>
      <c r="AA47" s="332"/>
      <c r="AB47" s="332"/>
      <c r="AC47" s="332"/>
      <c r="AD47" s="332"/>
      <c r="AE47" s="332"/>
      <c r="AF47" s="332"/>
      <c r="AG47" s="332"/>
      <c r="AH47" s="332"/>
      <c r="AI47" s="332"/>
      <c r="AJ47" s="332"/>
      <c r="AK47" s="332"/>
      <c r="AL47" s="332"/>
      <c r="AM47" s="332"/>
      <c r="AN47" s="332"/>
      <c r="AO47" s="332"/>
      <c r="AP47" s="332"/>
      <c r="AQ47" s="332"/>
      <c r="AR47" s="332"/>
      <c r="AS47" s="332"/>
      <c r="AT47" s="332"/>
      <c r="AU47" s="332"/>
      <c r="AV47" s="332"/>
      <c r="AW47" s="332"/>
    </row>
    <row r="48" spans="2:49" ht="11.25" customHeight="1" x14ac:dyDescent="0.2">
      <c r="B48" s="330"/>
      <c r="C48" s="331"/>
      <c r="D48" s="331"/>
      <c r="E48" s="331"/>
      <c r="F48" s="331"/>
      <c r="G48" s="331"/>
      <c r="H48" s="331"/>
      <c r="I48" s="331"/>
      <c r="J48" s="331"/>
      <c r="K48" s="331"/>
      <c r="L48" s="331"/>
      <c r="M48" s="331"/>
      <c r="N48" s="331"/>
      <c r="O48" s="331"/>
      <c r="P48" s="331"/>
      <c r="Q48" s="331"/>
      <c r="R48" s="331"/>
      <c r="S48" s="331"/>
      <c r="T48" s="331"/>
      <c r="U48" s="331"/>
      <c r="V48" s="331"/>
      <c r="W48" s="331"/>
      <c r="X48" s="331"/>
      <c r="Y48" s="331"/>
      <c r="Z48" s="331"/>
      <c r="AA48" s="331"/>
      <c r="AB48" s="331"/>
      <c r="AC48" s="331"/>
      <c r="AD48" s="331"/>
      <c r="AE48" s="331"/>
      <c r="AF48" s="331"/>
      <c r="AG48" s="331"/>
      <c r="AH48" s="331"/>
      <c r="AI48" s="331"/>
      <c r="AJ48" s="331"/>
      <c r="AK48" s="331"/>
      <c r="AL48" s="331"/>
      <c r="AM48" s="331"/>
      <c r="AN48" s="331"/>
      <c r="AO48" s="331"/>
      <c r="AP48" s="331"/>
      <c r="AQ48" s="331"/>
      <c r="AR48" s="331"/>
      <c r="AS48" s="331"/>
      <c r="AT48" s="331"/>
      <c r="AU48" s="331"/>
      <c r="AV48" s="331"/>
      <c r="AW48" s="331"/>
    </row>
    <row r="49" spans="2:49" ht="11.25" customHeight="1" x14ac:dyDescent="0.2">
      <c r="B49" s="332"/>
      <c r="C49" s="332"/>
      <c r="D49" s="332"/>
      <c r="E49" s="332"/>
      <c r="F49" s="332"/>
      <c r="G49" s="332"/>
      <c r="H49" s="332"/>
      <c r="I49" s="332"/>
      <c r="J49" s="332"/>
      <c r="K49" s="332"/>
      <c r="L49" s="332"/>
      <c r="M49" s="332"/>
      <c r="N49" s="332"/>
      <c r="O49" s="332"/>
      <c r="P49" s="332"/>
      <c r="Q49" s="332"/>
      <c r="R49" s="332"/>
      <c r="S49" s="332"/>
      <c r="T49" s="332"/>
      <c r="U49" s="332"/>
      <c r="V49" s="332"/>
      <c r="W49" s="332"/>
      <c r="X49" s="332"/>
      <c r="Y49" s="332"/>
      <c r="Z49" s="332"/>
      <c r="AA49" s="332"/>
      <c r="AB49" s="332"/>
      <c r="AC49" s="332"/>
      <c r="AD49" s="332"/>
      <c r="AE49" s="332"/>
      <c r="AF49" s="332"/>
      <c r="AG49" s="332"/>
      <c r="AH49" s="332"/>
      <c r="AI49" s="332"/>
      <c r="AJ49" s="332"/>
      <c r="AK49" s="332"/>
      <c r="AL49" s="332"/>
      <c r="AM49" s="332"/>
      <c r="AN49" s="332"/>
      <c r="AO49" s="332"/>
      <c r="AP49" s="332"/>
      <c r="AQ49" s="332"/>
      <c r="AR49" s="332"/>
      <c r="AS49" s="332"/>
      <c r="AT49" s="332"/>
      <c r="AU49" s="332"/>
      <c r="AV49" s="332"/>
      <c r="AW49" s="332"/>
    </row>
    <row r="50" spans="2:49" ht="11.25" customHeight="1" x14ac:dyDescent="0.2">
      <c r="B50" s="330"/>
      <c r="C50" s="331"/>
      <c r="D50" s="331"/>
      <c r="E50" s="331"/>
      <c r="F50" s="331"/>
      <c r="G50" s="331"/>
      <c r="H50" s="331"/>
      <c r="I50" s="331"/>
      <c r="J50" s="331"/>
      <c r="K50" s="331"/>
      <c r="L50" s="331"/>
      <c r="M50" s="331"/>
      <c r="N50" s="331"/>
      <c r="O50" s="331"/>
      <c r="P50" s="331"/>
      <c r="Q50" s="331"/>
      <c r="R50" s="331"/>
      <c r="S50" s="331"/>
      <c r="T50" s="331"/>
      <c r="U50" s="331"/>
      <c r="V50" s="331"/>
      <c r="W50" s="331"/>
      <c r="X50" s="331"/>
      <c r="Y50" s="331"/>
      <c r="Z50" s="331"/>
      <c r="AA50" s="331"/>
      <c r="AB50" s="331"/>
      <c r="AC50" s="331"/>
      <c r="AD50" s="331"/>
      <c r="AE50" s="331"/>
      <c r="AF50" s="331"/>
      <c r="AG50" s="331"/>
      <c r="AH50" s="331"/>
      <c r="AI50" s="331"/>
      <c r="AJ50" s="331"/>
      <c r="AK50" s="331"/>
      <c r="AL50" s="331"/>
      <c r="AM50" s="331"/>
      <c r="AN50" s="331"/>
      <c r="AO50" s="331"/>
      <c r="AP50" s="331"/>
      <c r="AQ50" s="331"/>
      <c r="AR50" s="331"/>
      <c r="AS50" s="331"/>
      <c r="AT50" s="331"/>
      <c r="AU50" s="331"/>
      <c r="AV50" s="331"/>
      <c r="AW50" s="331"/>
    </row>
    <row r="51" spans="2:49" ht="11.25" customHeight="1" x14ac:dyDescent="0.2">
      <c r="B51" s="332"/>
      <c r="C51" s="332"/>
      <c r="D51" s="332"/>
      <c r="E51" s="332"/>
      <c r="F51" s="332"/>
      <c r="G51" s="332"/>
      <c r="H51" s="332"/>
      <c r="I51" s="332"/>
      <c r="J51" s="332"/>
      <c r="K51" s="332"/>
      <c r="L51" s="332"/>
      <c r="M51" s="332"/>
      <c r="N51" s="332"/>
      <c r="O51" s="332"/>
      <c r="P51" s="332"/>
      <c r="Q51" s="332"/>
      <c r="R51" s="332"/>
      <c r="S51" s="332"/>
      <c r="T51" s="332"/>
      <c r="U51" s="332"/>
      <c r="V51" s="332"/>
      <c r="W51" s="332"/>
      <c r="X51" s="332"/>
      <c r="Y51" s="332"/>
      <c r="Z51" s="332"/>
      <c r="AA51" s="332"/>
      <c r="AB51" s="332"/>
      <c r="AC51" s="332"/>
      <c r="AD51" s="332"/>
      <c r="AE51" s="332"/>
      <c r="AF51" s="332"/>
      <c r="AG51" s="332"/>
      <c r="AH51" s="332"/>
      <c r="AI51" s="332"/>
      <c r="AJ51" s="332"/>
      <c r="AK51" s="332"/>
      <c r="AL51" s="332"/>
      <c r="AM51" s="332"/>
      <c r="AN51" s="332"/>
      <c r="AO51" s="332"/>
      <c r="AP51" s="332"/>
      <c r="AQ51" s="332"/>
      <c r="AR51" s="332"/>
      <c r="AS51" s="332"/>
      <c r="AT51" s="332"/>
      <c r="AU51" s="332"/>
      <c r="AV51" s="332"/>
      <c r="AW51" s="332"/>
    </row>
    <row r="54" spans="2:49" ht="11.25" customHeight="1" x14ac:dyDescent="0.2">
      <c r="AC54" s="121" t="s">
        <v>294</v>
      </c>
    </row>
    <row r="55" spans="2:49" ht="11.25" customHeight="1" x14ac:dyDescent="0.2">
      <c r="AC55" s="121" t="s">
        <v>295</v>
      </c>
    </row>
    <row r="57" spans="2:49" ht="11.25" customHeight="1" x14ac:dyDescent="0.2">
      <c r="B57" s="326"/>
      <c r="C57" s="327"/>
      <c r="D57" s="327"/>
      <c r="E57" s="327"/>
      <c r="F57" s="327"/>
      <c r="G57" s="327"/>
      <c r="H57" s="327"/>
      <c r="I57" s="327"/>
      <c r="J57" s="327"/>
      <c r="K57" s="327"/>
      <c r="L57" s="327"/>
      <c r="M57" s="19" t="s">
        <v>209</v>
      </c>
      <c r="N57" s="19"/>
      <c r="O57" s="146"/>
      <c r="P57" s="146"/>
      <c r="Q57" s="146"/>
      <c r="R57" s="146"/>
      <c r="S57" s="146"/>
      <c r="AC57" s="325"/>
      <c r="AD57" s="325"/>
      <c r="AE57" s="325"/>
      <c r="AF57" s="325"/>
      <c r="AG57" s="325"/>
      <c r="AH57" s="325"/>
      <c r="AI57" s="325"/>
      <c r="AJ57" s="325"/>
      <c r="AK57" s="325"/>
      <c r="AL57" s="325"/>
      <c r="AM57" s="325"/>
      <c r="AN57" s="325"/>
      <c r="AO57" s="325"/>
      <c r="AP57" s="325"/>
      <c r="AQ57" s="325"/>
      <c r="AR57" s="325"/>
      <c r="AS57" s="325"/>
      <c r="AT57" s="325"/>
      <c r="AU57" s="325"/>
      <c r="AV57" s="325"/>
      <c r="AW57" s="325"/>
    </row>
    <row r="58" spans="2:49" ht="11.25" customHeight="1" x14ac:dyDescent="0.2">
      <c r="B58" s="342" t="s">
        <v>311</v>
      </c>
      <c r="C58" s="329"/>
      <c r="D58" s="329"/>
      <c r="E58" s="329"/>
      <c r="F58" s="20"/>
      <c r="AC58" s="329" t="s">
        <v>208</v>
      </c>
      <c r="AD58" s="329"/>
      <c r="AE58" s="329"/>
    </row>
    <row r="60" spans="2:49" ht="11.25" customHeight="1" x14ac:dyDescent="0.2">
      <c r="B60" s="321" t="s">
        <v>210</v>
      </c>
      <c r="C60" s="321"/>
      <c r="D60" s="321"/>
      <c r="E60" s="321"/>
      <c r="F60" s="328"/>
      <c r="G60" s="328"/>
      <c r="H60" s="328"/>
      <c r="I60" s="328"/>
      <c r="J60" s="328"/>
    </row>
    <row r="62" spans="2:49" ht="11.25" customHeight="1" x14ac:dyDescent="0.2">
      <c r="B62" s="321"/>
      <c r="C62" s="321"/>
      <c r="D62" s="321"/>
      <c r="E62" s="321"/>
      <c r="F62" s="321"/>
      <c r="G62" s="321"/>
      <c r="H62" s="321"/>
      <c r="I62" s="321"/>
      <c r="J62" s="321"/>
      <c r="K62" s="321"/>
      <c r="L62" s="321"/>
      <c r="M62" s="321"/>
      <c r="N62" s="321"/>
      <c r="O62" s="321"/>
      <c r="P62" s="321"/>
      <c r="Q62" s="321"/>
      <c r="R62" s="321"/>
      <c r="S62" s="321"/>
      <c r="T62" s="321"/>
      <c r="U62" s="321"/>
      <c r="V62" s="321"/>
      <c r="W62" s="321"/>
      <c r="X62" s="321"/>
      <c r="Y62" s="321"/>
      <c r="Z62" s="321"/>
      <c r="AA62" s="321"/>
      <c r="AB62" s="321"/>
      <c r="AC62" s="321"/>
      <c r="AD62" s="321"/>
      <c r="AE62" s="321"/>
      <c r="AF62" s="321"/>
      <c r="AG62" s="321"/>
      <c r="AH62" s="321"/>
      <c r="AI62" s="321"/>
    </row>
    <row r="64" spans="2:49" ht="11.25" customHeight="1" x14ac:dyDescent="0.2">
      <c r="B64" s="323"/>
      <c r="C64" s="324"/>
      <c r="D64" s="324"/>
      <c r="E64" s="324"/>
      <c r="F64" s="324"/>
      <c r="G64" s="324"/>
      <c r="H64" s="324"/>
      <c r="I64" s="324"/>
      <c r="J64" s="324"/>
      <c r="K64" s="324"/>
      <c r="L64" s="324"/>
      <c r="M64" s="324"/>
      <c r="N64" s="324"/>
      <c r="O64" s="324"/>
      <c r="P64" s="324"/>
      <c r="Q64" s="324"/>
      <c r="R64" s="324"/>
      <c r="S64" s="324"/>
      <c r="T64" s="324"/>
      <c r="U64" s="324"/>
      <c r="V64" s="324"/>
      <c r="W64" s="324"/>
      <c r="X64" s="324"/>
      <c r="Y64" s="324"/>
      <c r="Z64" s="324"/>
      <c r="AA64" s="324"/>
      <c r="AB64" s="324"/>
      <c r="AC64" s="324"/>
      <c r="AD64" s="324"/>
      <c r="AE64" s="324"/>
      <c r="AF64" s="324"/>
      <c r="AG64" s="324"/>
      <c r="AH64" s="324"/>
      <c r="AI64" s="324"/>
      <c r="AJ64" s="324"/>
      <c r="AK64" s="324"/>
      <c r="AL64" s="324"/>
      <c r="AM64" s="324"/>
      <c r="AN64" s="324"/>
      <c r="AO64" s="324"/>
      <c r="AP64" s="324"/>
      <c r="AQ64" s="324"/>
      <c r="AR64" s="324"/>
      <c r="AS64" s="324"/>
      <c r="AT64" s="324"/>
      <c r="AU64" s="324"/>
      <c r="AV64" s="324"/>
      <c r="AW64" s="324"/>
    </row>
    <row r="65" spans="2:49" ht="11.25" customHeight="1" x14ac:dyDescent="0.2">
      <c r="B65" s="324"/>
      <c r="C65" s="324"/>
      <c r="D65" s="324"/>
      <c r="E65" s="324"/>
      <c r="F65" s="324"/>
      <c r="G65" s="324"/>
      <c r="H65" s="324"/>
      <c r="I65" s="324"/>
      <c r="J65" s="324"/>
      <c r="K65" s="324"/>
      <c r="L65" s="324"/>
      <c r="M65" s="324"/>
      <c r="N65" s="324"/>
      <c r="O65" s="324"/>
      <c r="P65" s="324"/>
      <c r="Q65" s="324"/>
      <c r="R65" s="324"/>
      <c r="S65" s="324"/>
      <c r="T65" s="324"/>
      <c r="U65" s="324"/>
      <c r="V65" s="324"/>
      <c r="W65" s="324"/>
      <c r="X65" s="324"/>
      <c r="Y65" s="324"/>
      <c r="Z65" s="324"/>
      <c r="AA65" s="324"/>
      <c r="AB65" s="324"/>
      <c r="AC65" s="324"/>
      <c r="AD65" s="324"/>
      <c r="AE65" s="324"/>
      <c r="AF65" s="324"/>
      <c r="AG65" s="324"/>
      <c r="AH65" s="324"/>
      <c r="AI65" s="324"/>
      <c r="AJ65" s="324"/>
      <c r="AK65" s="324"/>
      <c r="AL65" s="324"/>
      <c r="AM65" s="324"/>
      <c r="AN65" s="324"/>
      <c r="AO65" s="324"/>
      <c r="AP65" s="324"/>
      <c r="AQ65" s="324"/>
      <c r="AR65" s="324"/>
      <c r="AS65" s="324"/>
      <c r="AT65" s="324"/>
      <c r="AU65" s="324"/>
      <c r="AV65" s="324"/>
      <c r="AW65" s="324"/>
    </row>
    <row r="66" spans="2:49" ht="11.25" customHeight="1" x14ac:dyDescent="0.2">
      <c r="B66" s="324"/>
      <c r="C66" s="324"/>
      <c r="D66" s="324"/>
      <c r="E66" s="324"/>
      <c r="F66" s="324"/>
      <c r="G66" s="324"/>
      <c r="H66" s="324"/>
      <c r="I66" s="324"/>
      <c r="J66" s="324"/>
      <c r="K66" s="324"/>
      <c r="L66" s="324"/>
      <c r="M66" s="324"/>
      <c r="N66" s="324"/>
      <c r="O66" s="324"/>
      <c r="P66" s="324"/>
      <c r="Q66" s="324"/>
      <c r="R66" s="324"/>
      <c r="S66" s="324"/>
      <c r="T66" s="324"/>
      <c r="U66" s="324"/>
      <c r="V66" s="324"/>
      <c r="W66" s="324"/>
      <c r="X66" s="324"/>
      <c r="Y66" s="324"/>
      <c r="Z66" s="324"/>
      <c r="AA66" s="324"/>
      <c r="AB66" s="324"/>
      <c r="AC66" s="324"/>
      <c r="AD66" s="324"/>
      <c r="AE66" s="324"/>
      <c r="AF66" s="324"/>
      <c r="AG66" s="324"/>
      <c r="AH66" s="324"/>
      <c r="AI66" s="324"/>
      <c r="AJ66" s="324"/>
      <c r="AK66" s="324"/>
      <c r="AL66" s="324"/>
      <c r="AM66" s="324"/>
      <c r="AN66" s="324"/>
      <c r="AO66" s="324"/>
      <c r="AP66" s="324"/>
      <c r="AQ66" s="324"/>
      <c r="AR66" s="324"/>
      <c r="AS66" s="324"/>
      <c r="AT66" s="324"/>
      <c r="AU66" s="324"/>
      <c r="AV66" s="324"/>
      <c r="AW66" s="324"/>
    </row>
    <row r="67" spans="2:49" ht="11.25" customHeight="1" x14ac:dyDescent="0.2">
      <c r="B67" s="20"/>
    </row>
    <row r="68" spans="2:49" ht="11.25" customHeight="1" x14ac:dyDescent="0.2">
      <c r="B68" s="323"/>
      <c r="C68" s="323"/>
      <c r="D68" s="323"/>
      <c r="E68" s="323"/>
      <c r="F68" s="323"/>
      <c r="G68" s="323"/>
      <c r="H68" s="323"/>
      <c r="I68" s="323"/>
      <c r="J68" s="323"/>
      <c r="K68" s="323"/>
      <c r="L68" s="323"/>
      <c r="M68" s="323"/>
      <c r="N68" s="323"/>
      <c r="O68" s="323"/>
      <c r="P68" s="323"/>
      <c r="Q68" s="323"/>
      <c r="R68" s="323"/>
      <c r="S68" s="323"/>
      <c r="T68" s="323"/>
      <c r="U68" s="323"/>
      <c r="V68" s="323"/>
      <c r="W68" s="323"/>
      <c r="X68" s="323"/>
      <c r="Y68" s="323"/>
      <c r="Z68" s="323"/>
      <c r="AA68" s="323"/>
      <c r="AB68" s="323"/>
      <c r="AC68" s="323"/>
      <c r="AD68" s="323"/>
      <c r="AE68" s="323"/>
      <c r="AF68" s="323"/>
      <c r="AG68" s="323"/>
      <c r="AH68" s="323"/>
      <c r="AI68" s="323"/>
      <c r="AJ68" s="323"/>
      <c r="AK68" s="323"/>
      <c r="AL68" s="323"/>
      <c r="AM68" s="323"/>
      <c r="AN68" s="323"/>
      <c r="AO68" s="323"/>
      <c r="AP68" s="323"/>
      <c r="AQ68" s="323"/>
      <c r="AR68" s="323"/>
      <c r="AS68" s="323"/>
      <c r="AT68" s="323"/>
      <c r="AU68" s="323"/>
      <c r="AV68" s="323"/>
      <c r="AW68" s="323"/>
    </row>
    <row r="69" spans="2:49" ht="11.25" customHeight="1" x14ac:dyDescent="0.2">
      <c r="B69" s="323"/>
      <c r="C69" s="323"/>
      <c r="D69" s="323"/>
      <c r="E69" s="323"/>
      <c r="F69" s="323"/>
      <c r="G69" s="323"/>
      <c r="H69" s="323"/>
      <c r="I69" s="323"/>
      <c r="J69" s="323"/>
      <c r="K69" s="323"/>
      <c r="L69" s="323"/>
      <c r="M69" s="323"/>
      <c r="N69" s="323"/>
      <c r="O69" s="323"/>
      <c r="P69" s="323"/>
      <c r="Q69" s="323"/>
      <c r="R69" s="323"/>
      <c r="S69" s="323"/>
      <c r="T69" s="323"/>
      <c r="U69" s="323"/>
      <c r="V69" s="323"/>
      <c r="W69" s="323"/>
      <c r="X69" s="323"/>
      <c r="Y69" s="323"/>
      <c r="Z69" s="323"/>
      <c r="AA69" s="323"/>
      <c r="AB69" s="323"/>
      <c r="AC69" s="323"/>
      <c r="AD69" s="323"/>
      <c r="AE69" s="323"/>
      <c r="AF69" s="323"/>
      <c r="AG69" s="323"/>
      <c r="AH69" s="323"/>
      <c r="AI69" s="323"/>
      <c r="AJ69" s="323"/>
      <c r="AK69" s="323"/>
      <c r="AL69" s="323"/>
      <c r="AM69" s="323"/>
      <c r="AN69" s="323"/>
      <c r="AO69" s="323"/>
      <c r="AP69" s="323"/>
      <c r="AQ69" s="323"/>
      <c r="AR69" s="323"/>
      <c r="AS69" s="323"/>
      <c r="AT69" s="323"/>
      <c r="AU69" s="323"/>
      <c r="AV69" s="323"/>
      <c r="AW69" s="323"/>
    </row>
    <row r="70" spans="2:49" ht="11.25" customHeight="1" x14ac:dyDescent="0.2">
      <c r="B70" s="21"/>
      <c r="C70" s="21"/>
      <c r="D70" s="21"/>
      <c r="E70" s="21"/>
      <c r="F70" s="21"/>
      <c r="G70" s="21"/>
      <c r="H70" s="21"/>
      <c r="I70" s="21"/>
      <c r="J70" s="21"/>
      <c r="K70" s="21"/>
      <c r="L70" s="21"/>
      <c r="M70" s="21"/>
      <c r="N70" s="21"/>
      <c r="O70" s="21"/>
      <c r="P70" s="21"/>
      <c r="Q70" s="21"/>
      <c r="R70" s="21"/>
      <c r="S70" s="21"/>
      <c r="T70" s="21"/>
      <c r="U70" s="21"/>
      <c r="V70" s="21"/>
      <c r="W70" s="21"/>
      <c r="X70" s="21"/>
      <c r="Y70" s="21"/>
      <c r="Z70" s="21"/>
      <c r="AA70" s="21"/>
      <c r="AB70" s="21"/>
      <c r="AC70" s="21"/>
      <c r="AD70" s="21"/>
      <c r="AE70" s="21"/>
      <c r="AF70" s="21"/>
      <c r="AG70" s="21"/>
      <c r="AH70" s="21"/>
      <c r="AI70" s="21"/>
      <c r="AJ70" s="21"/>
      <c r="AK70" s="21"/>
      <c r="AL70" s="21"/>
      <c r="AM70" s="21"/>
      <c r="AN70" s="21"/>
      <c r="AO70" s="21"/>
      <c r="AP70" s="21"/>
      <c r="AQ70" s="21"/>
      <c r="AR70" s="21"/>
      <c r="AS70" s="21"/>
      <c r="AT70" s="21"/>
      <c r="AU70" s="21"/>
      <c r="AV70" s="21"/>
      <c r="AW70" s="21"/>
    </row>
    <row r="71" spans="2:49" ht="11.25" customHeight="1" x14ac:dyDescent="0.2">
      <c r="B71" s="323"/>
      <c r="C71" s="323"/>
      <c r="D71" s="323"/>
      <c r="E71" s="323"/>
      <c r="F71" s="323"/>
      <c r="G71" s="323"/>
      <c r="H71" s="323"/>
      <c r="I71" s="323"/>
      <c r="J71" s="323"/>
      <c r="K71" s="323"/>
      <c r="L71" s="323"/>
      <c r="M71" s="323"/>
      <c r="N71" s="323"/>
      <c r="O71" s="323"/>
      <c r="P71" s="323"/>
      <c r="Q71" s="323"/>
      <c r="R71" s="323"/>
      <c r="S71" s="323"/>
      <c r="T71" s="323"/>
      <c r="U71" s="323"/>
      <c r="V71" s="323"/>
      <c r="W71" s="323"/>
      <c r="X71" s="323"/>
      <c r="Y71" s="323"/>
      <c r="Z71" s="323"/>
      <c r="AA71" s="323"/>
      <c r="AB71" s="323"/>
      <c r="AC71" s="323"/>
      <c r="AD71" s="323"/>
      <c r="AE71" s="323"/>
      <c r="AF71" s="323"/>
      <c r="AG71" s="323"/>
      <c r="AH71" s="323"/>
      <c r="AI71" s="323"/>
      <c r="AJ71" s="323"/>
      <c r="AK71" s="323"/>
      <c r="AL71" s="323"/>
      <c r="AM71" s="323"/>
      <c r="AN71" s="323"/>
      <c r="AO71" s="323"/>
      <c r="AP71" s="323"/>
      <c r="AQ71" s="323"/>
      <c r="AR71" s="323"/>
      <c r="AS71" s="323"/>
      <c r="AT71" s="323"/>
      <c r="AU71" s="323"/>
      <c r="AV71" s="323"/>
      <c r="AW71" s="323"/>
    </row>
    <row r="72" spans="2:49" ht="11.25" customHeight="1" x14ac:dyDescent="0.2">
      <c r="B72" s="323"/>
      <c r="C72" s="323"/>
      <c r="D72" s="323"/>
      <c r="E72" s="323"/>
      <c r="F72" s="323"/>
      <c r="G72" s="323"/>
      <c r="H72" s="323"/>
      <c r="I72" s="323"/>
      <c r="J72" s="323"/>
      <c r="K72" s="323"/>
      <c r="L72" s="323"/>
      <c r="M72" s="323"/>
      <c r="N72" s="323"/>
      <c r="O72" s="323"/>
      <c r="P72" s="323"/>
      <c r="Q72" s="323"/>
      <c r="R72" s="323"/>
      <c r="S72" s="323"/>
      <c r="T72" s="323"/>
      <c r="U72" s="323"/>
      <c r="V72" s="323"/>
      <c r="W72" s="323"/>
      <c r="X72" s="323"/>
      <c r="Y72" s="323"/>
      <c r="Z72" s="323"/>
      <c r="AA72" s="323"/>
      <c r="AB72" s="323"/>
      <c r="AC72" s="323"/>
      <c r="AD72" s="323"/>
      <c r="AE72" s="323"/>
      <c r="AF72" s="323"/>
      <c r="AG72" s="323"/>
      <c r="AH72" s="323"/>
      <c r="AI72" s="323"/>
      <c r="AJ72" s="323"/>
      <c r="AK72" s="323"/>
      <c r="AL72" s="323"/>
      <c r="AM72" s="323"/>
      <c r="AN72" s="323"/>
      <c r="AO72" s="323"/>
      <c r="AP72" s="323"/>
      <c r="AQ72" s="323"/>
      <c r="AR72" s="323"/>
      <c r="AS72" s="323"/>
      <c r="AT72" s="323"/>
      <c r="AU72" s="323"/>
      <c r="AV72" s="323"/>
      <c r="AW72" s="323"/>
    </row>
    <row r="80" spans="2:49" ht="11.25" hidden="1" customHeight="1" x14ac:dyDescent="0.2">
      <c r="C80" s="17" t="s">
        <v>216</v>
      </c>
    </row>
    <row r="81" spans="3:10" ht="11.25" hidden="1" customHeight="1" x14ac:dyDescent="0.2">
      <c r="C81" s="17" t="s">
        <v>211</v>
      </c>
    </row>
    <row r="82" spans="3:10" ht="11.25" hidden="1" customHeight="1" x14ac:dyDescent="0.2"/>
    <row r="83" spans="3:10" ht="11.25" hidden="1" customHeight="1" x14ac:dyDescent="0.2">
      <c r="C83" s="1" t="s">
        <v>240</v>
      </c>
      <c r="D83" s="2"/>
      <c r="E83" s="1"/>
      <c r="F83" s="1"/>
      <c r="G83" s="1"/>
      <c r="H83" s="1"/>
      <c r="I83" s="1"/>
      <c r="J83" s="1"/>
    </row>
    <row r="84" spans="3:10" ht="11.25" customHeight="1" x14ac:dyDescent="0.2">
      <c r="C84" s="322" t="str">
        <f>'Page de garde'!AB81</f>
        <v/>
      </c>
      <c r="D84" s="322"/>
      <c r="E84" s="322"/>
      <c r="F84" s="322"/>
      <c r="G84" s="322" t="str">
        <f>'Page de garde'!AB82</f>
        <v/>
      </c>
      <c r="H84" s="322"/>
      <c r="I84" s="322"/>
      <c r="J84" s="322"/>
    </row>
  </sheetData>
  <sheetProtection algorithmName="SHA-512" hashValue="BLntYTucLZnY/1c5VcOfK7HR9SrNvbsIcIZRreVasHcctI4qlkEb6zXJ/rm3Qdiv+uYrYmrYJuOo+kp2jynw7A==" saltValue="R6i980cTg9vKuuorh8RtgQ==" spinCount="100000" sheet="1" objects="1" scenarios="1" selectLockedCells="1"/>
  <mergeCells count="71">
    <mergeCell ref="B1:V1"/>
    <mergeCell ref="J4:V4"/>
    <mergeCell ref="J3:V3"/>
    <mergeCell ref="H3:I3"/>
    <mergeCell ref="AH3:AT3"/>
    <mergeCell ref="AH4:AT4"/>
    <mergeCell ref="X4:AD4"/>
    <mergeCell ref="X3:AD3"/>
    <mergeCell ref="AF3:AG3"/>
    <mergeCell ref="D6:H6"/>
    <mergeCell ref="D8:X8"/>
    <mergeCell ref="D10:Y10"/>
    <mergeCell ref="B14:O14"/>
    <mergeCell ref="AC6:AS6"/>
    <mergeCell ref="AC9:AM9"/>
    <mergeCell ref="AC8:AW8"/>
    <mergeCell ref="B22:M22"/>
    <mergeCell ref="D18:F18"/>
    <mergeCell ref="D17:F17"/>
    <mergeCell ref="G17:H17"/>
    <mergeCell ref="G18:H18"/>
    <mergeCell ref="AA26:AW26"/>
    <mergeCell ref="X26:Y26"/>
    <mergeCell ref="AR17:AW17"/>
    <mergeCell ref="AP17:AQ17"/>
    <mergeCell ref="AP18:AQ18"/>
    <mergeCell ref="X25:Y25"/>
    <mergeCell ref="AR18:AW18"/>
    <mergeCell ref="N17:AK17"/>
    <mergeCell ref="N18:AK18"/>
    <mergeCell ref="AM18:AO18"/>
    <mergeCell ref="AM17:AO17"/>
    <mergeCell ref="B24:AD24"/>
    <mergeCell ref="B25:I25"/>
    <mergeCell ref="AA25:AW25"/>
    <mergeCell ref="J17:L17"/>
    <mergeCell ref="J18:L18"/>
    <mergeCell ref="X27:Y27"/>
    <mergeCell ref="J26:N26"/>
    <mergeCell ref="R25:V25"/>
    <mergeCell ref="R26:V26"/>
    <mergeCell ref="J25:N25"/>
    <mergeCell ref="B26:I26"/>
    <mergeCell ref="B50:AW51"/>
    <mergeCell ref="B42:G42"/>
    <mergeCell ref="D38:AW38"/>
    <mergeCell ref="D32:R32"/>
    <mergeCell ref="D34:AF34"/>
    <mergeCell ref="D36:G36"/>
    <mergeCell ref="B46:AW47"/>
    <mergeCell ref="B48:AW49"/>
    <mergeCell ref="B44:AW45"/>
    <mergeCell ref="AA27:AW27"/>
    <mergeCell ref="R30:Z30"/>
    <mergeCell ref="B30:Q30"/>
    <mergeCell ref="B27:I27"/>
    <mergeCell ref="J27:N27"/>
    <mergeCell ref="R27:V27"/>
    <mergeCell ref="AC57:AW57"/>
    <mergeCell ref="B57:L57"/>
    <mergeCell ref="O57:S57"/>
    <mergeCell ref="B60:E60"/>
    <mergeCell ref="F60:J60"/>
    <mergeCell ref="AC58:AE58"/>
    <mergeCell ref="B58:E58"/>
    <mergeCell ref="B62:AI62"/>
    <mergeCell ref="C84:F84"/>
    <mergeCell ref="G84:J84"/>
    <mergeCell ref="B71:AW72"/>
    <mergeCell ref="B68:AW69"/>
    <mergeCell ref="B64:AW66"/>
  </mergeCells>
  <phoneticPr fontId="4" type="noConversion"/>
  <dataValidations count="10">
    <dataValidation type="decimal" operator="greaterThanOrEqual" allowBlank="1" showInputMessage="1" showErrorMessage="1" error="La date ne peut pas être antérieure à la date du jour." sqref="O57:S57">
      <formula1>TODAY()</formula1>
    </dataValidation>
    <dataValidation allowBlank="1" showInputMessage="1" showErrorMessage="1" prompt="Veuillez indiquer vos moyens d'existence pour la/les période/s durant laquelle/lesquelles vous n'avez pas exercé d'activité lucrative." sqref="D38:AW38"/>
    <dataValidation type="list" allowBlank="1" showDropDown="1" showInputMessage="1" showErrorMessage="1" error="Veuillez ne saisir que la lettre &quot;x&quot; (majuscule ou minuscule)." prompt="Veuillez saisir un &quot;x&quot; afin de cocher la case" sqref="B38 B36 B34 B32 B10 B8 B6 AA6 AA8">
      <formula1>$C$81</formula1>
    </dataValidation>
    <dataValidation type="date" allowBlank="1" showInputMessage="1" showErrorMessage="1" error="La date doit être comprise entre le 1er janvier et le 31 décembre de l'année d'assujettissement." sqref="R25:V25">
      <formula1>C84</formula1>
      <formula2>G84</formula2>
    </dataValidation>
    <dataValidation type="date" allowBlank="1" showInputMessage="1" showErrorMessage="1" error="La date doit être comprise entre le 1er janvier et le 31 décembre de l'année d'assujettissement." sqref="J25:N25">
      <formula1>C84</formula1>
      <formula2>G84</formula2>
    </dataValidation>
    <dataValidation type="date" allowBlank="1" showInputMessage="1" showErrorMessage="1" error="La date doit être comprise entre le 1er janvier et le 31 décembre de l'année d'assujettissement." sqref="J26:N26">
      <formula1>C84</formula1>
      <formula2>G84</formula2>
    </dataValidation>
    <dataValidation type="date" allowBlank="1" showInputMessage="1" showErrorMessage="1" error="La date doit être comprise entre le 1er janvier et le 31 décembre de l'année d'assujettissement." sqref="J27:N27">
      <formula1>C84</formula1>
      <formula2>G84</formula2>
    </dataValidation>
    <dataValidation type="date" allowBlank="1" showInputMessage="1" showErrorMessage="1" error="La date doit être comprise entre le 1er janvier et le 31 décembre de l'année d'assujettissement." sqref="R26:V26">
      <formula1>C84</formula1>
      <formula2>G84</formula2>
    </dataValidation>
    <dataValidation type="date" allowBlank="1" showInputMessage="1" showErrorMessage="1" error="La date doit être comprise entre le 1er janvier et le 31 décembre de l'année d'assujettissement." sqref="R27:V27">
      <formula1>C84</formula1>
      <formula2>G84</formula2>
    </dataValidation>
    <dataValidation type="date" allowBlank="1" showInputMessage="1" showErrorMessage="1" error="Seuls les versements perçus durant l'année d'assujettissement sont à déclarer." sqref="J4:V4">
      <formula1>C84</formula1>
      <formula2>G84</formula2>
    </dataValidation>
  </dataValidations>
  <printOptions verticalCentered="1"/>
  <pageMargins left="0.39370078740157483" right="0.39370078740157483" top="0.39370078740157483" bottom="0.39370078740157483" header="0.39370078740157483" footer="0.39370078740157483"/>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Page de garde</vt:lpstr>
      <vt:lpstr>Revenus</vt:lpstr>
      <vt:lpstr>Déductions</vt:lpstr>
      <vt:lpstr>Autres prestations-observations</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WITTWERJ</dc:creator>
  <cp:lastModifiedBy>Margairaz Christophe (DF)</cp:lastModifiedBy>
  <cp:lastPrinted>2017-02-02T09:47:04Z</cp:lastPrinted>
  <dcterms:created xsi:type="dcterms:W3CDTF">2013-01-14T13:08:06Z</dcterms:created>
  <dcterms:modified xsi:type="dcterms:W3CDTF">2025-02-05T16:32:50Z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770826228</vt:i4>
  </property>
  <property fmtid="{D5CDD505-2E9C-101B-9397-08002B2CF9AE}" pid="3" name="_NewReviewCycle">
    <vt:lpwstr/>
  </property>
  <property fmtid="{D5CDD505-2E9C-101B-9397-08002B2CF9AE}" pid="4" name="_EmailSubject">
    <vt:lpwstr>Site internet TEO</vt:lpwstr>
  </property>
  <property fmtid="{D5CDD505-2E9C-101B-9397-08002B2CF9AE}" pid="5" name="_AuthorEmail">
    <vt:lpwstr>christophe.margairaz@etat.ge.ch</vt:lpwstr>
  </property>
  <property fmtid="{D5CDD505-2E9C-101B-9397-08002B2CF9AE}" pid="6" name="_AuthorEmailDisplayName">
    <vt:lpwstr>Margairaz Christophe (DF)</vt:lpwstr>
  </property>
</Properties>
</file>