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Mes_Documents\$DATA\Site Internet DLO\Pratiques administratives\D16\"/>
    </mc:Choice>
  </mc:AlternateContent>
  <bookViews>
    <workbookView xWindow="915" yWindow="165" windowWidth="23715" windowHeight="11820"/>
  </bookViews>
  <sheets>
    <sheet name="D16" sheetId="1" r:id="rId1"/>
    <sheet name="Exemple" sheetId="4" r:id="rId2"/>
  </sheets>
  <definedNames>
    <definedName name="_xlnm.Print_Area" localSheetId="0">'D16'!$A$1:$F$82</definedName>
    <definedName name="_xlnm.Print_Area" localSheetId="1">Exemple!$A$1:$F$82</definedName>
  </definedNames>
  <calcPr calcId="162913"/>
</workbook>
</file>

<file path=xl/calcChain.xml><?xml version="1.0" encoding="utf-8"?>
<calcChain xmlns="http://schemas.openxmlformats.org/spreadsheetml/2006/main">
  <c r="C66" i="1" l="1"/>
  <c r="C66" i="4" l="1"/>
  <c r="F60" i="4"/>
  <c r="F63" i="4" s="1"/>
  <c r="C56" i="4"/>
  <c r="C58" i="4" s="1"/>
  <c r="D52" i="4"/>
  <c r="F49" i="4"/>
  <c r="F50" i="4" s="1"/>
  <c r="F47" i="4"/>
  <c r="F38" i="4"/>
  <c r="F40" i="4" s="1"/>
  <c r="F13" i="4"/>
  <c r="C61" i="4" l="1"/>
  <c r="C60" i="4"/>
  <c r="C62" i="4"/>
  <c r="F66" i="4"/>
  <c r="D52" i="1"/>
  <c r="F49" i="1"/>
  <c r="F50" i="1" s="1"/>
  <c r="H80" i="4" l="1"/>
  <c r="C63" i="4"/>
  <c r="F47" i="1"/>
  <c r="C67" i="4" l="1"/>
  <c r="C68" i="4" s="1"/>
  <c r="C64" i="4"/>
  <c r="H81" i="4" s="1"/>
  <c r="H79" i="4"/>
  <c r="H76" i="4"/>
  <c r="H75" i="4" s="1"/>
  <c r="H74" i="4" s="1"/>
  <c r="C75" i="4" s="1"/>
  <c r="C74" i="4" s="1"/>
  <c r="F66" i="1"/>
  <c r="F13" i="1"/>
  <c r="F60" i="1" l="1"/>
  <c r="F63" i="1" s="1"/>
  <c r="F38" i="1" l="1"/>
  <c r="C56" i="1" l="1"/>
  <c r="C58" i="1" s="1"/>
  <c r="C60" i="1" s="1"/>
  <c r="F40" i="1"/>
  <c r="C61" i="1" l="1"/>
  <c r="C62" i="1"/>
  <c r="C63" i="1" l="1"/>
  <c r="C64" i="1" s="1"/>
  <c r="H81" i="1" s="1"/>
  <c r="H80" i="1" s="1"/>
  <c r="C67" i="1" l="1"/>
  <c r="C68" i="1" s="1"/>
  <c r="H76" i="1"/>
  <c r="H75" i="1" s="1"/>
  <c r="H74" i="1" s="1"/>
  <c r="C75" i="1" s="1"/>
  <c r="H79" i="1"/>
  <c r="C74" i="1" l="1"/>
</calcChain>
</file>

<file path=xl/sharedStrings.xml><?xml version="1.0" encoding="utf-8"?>
<sst xmlns="http://schemas.openxmlformats.org/spreadsheetml/2006/main" count="167" uniqueCount="95">
  <si>
    <t>(si plusieurs appartements dans la même APA, veuillez svp remplir une feuille par appartement)</t>
  </si>
  <si>
    <t>Date:</t>
  </si>
  <si>
    <t>Adresse:</t>
  </si>
  <si>
    <t>Etage:</t>
  </si>
  <si>
    <t>Coût total des travaux:</t>
  </si>
  <si>
    <t>Sous-total:</t>
  </si>
  <si>
    <t>Amortissement des travaux:</t>
  </si>
  <si>
    <t>Frais d'entretien:</t>
  </si>
  <si>
    <t>Hausse totale théorique:</t>
  </si>
  <si>
    <t>Loyer net théorique:</t>
  </si>
  <si>
    <t>Soit:</t>
  </si>
  <si>
    <t>Loyer après travaux:</t>
  </si>
  <si>
    <t xml:space="preserve">Intérêts sur travaux: </t>
  </si>
  <si>
    <t>Plafond de loyer admissible:</t>
  </si>
  <si>
    <r>
      <t>N° d'appartement</t>
    </r>
    <r>
      <rPr>
        <sz val="6"/>
        <color theme="1"/>
        <rFont val="Arial"/>
        <family val="2"/>
      </rPr>
      <t xml:space="preserve"> (SIG ou bail)</t>
    </r>
    <r>
      <rPr>
        <sz val="8"/>
        <color theme="1"/>
        <rFont val="Arial"/>
        <family val="2"/>
      </rPr>
      <t>:</t>
    </r>
  </si>
  <si>
    <t xml:space="preserve">Durée d'amortissement 18-20 ans: </t>
  </si>
  <si>
    <r>
      <t xml:space="preserve">Part à plus-value </t>
    </r>
    <r>
      <rPr>
        <sz val="7"/>
        <color theme="1"/>
        <rFont val="Arial"/>
        <family val="2"/>
      </rPr>
      <t>(max 70%)</t>
    </r>
    <r>
      <rPr>
        <sz val="8"/>
        <color theme="1"/>
        <rFont val="Arial"/>
        <family val="2"/>
      </rPr>
      <t>:</t>
    </r>
  </si>
  <si>
    <t>remplir uniquement les cases avec fond gris clair</t>
  </si>
  <si>
    <t xml:space="preserve">Taux hypothécaire de référence actuel (OFL): </t>
  </si>
  <si>
    <t>francs/an</t>
  </si>
  <si>
    <t>francs/pièce/an</t>
  </si>
  <si>
    <t xml:space="preserve">Charges d'entretien: </t>
  </si>
  <si>
    <t>REPUBLIQUE ET CANTON DE GENEVE</t>
  </si>
  <si>
    <t>Département du territoire</t>
  </si>
  <si>
    <t>Office cantonal du logement et de la planification foncière</t>
  </si>
  <si>
    <t>loyer avant travaux / nouvelle pce:</t>
  </si>
  <si>
    <t xml:space="preserve">Montant total des travaux francs TTC: </t>
  </si>
  <si>
    <t xml:space="preserve">Taux total: </t>
  </si>
  <si>
    <t>Intérêts sur travaux:</t>
  </si>
  <si>
    <r>
      <rPr>
        <sz val="8"/>
        <rFont val="Arial"/>
        <family val="2"/>
      </rPr>
      <t xml:space="preserve">Nombre de pièces selon </t>
    </r>
    <r>
      <rPr>
        <u/>
        <sz val="8"/>
        <color rgb="FF0070C0"/>
        <rFont val="Arial"/>
        <family val="2"/>
      </rPr>
      <t xml:space="preserve">RGL </t>
    </r>
    <r>
      <rPr>
        <sz val="8"/>
        <rFont val="Arial"/>
        <family val="2"/>
      </rPr>
      <t>:</t>
    </r>
  </si>
  <si>
    <t>LDTR</t>
  </si>
  <si>
    <r>
      <rPr>
        <sz val="8"/>
        <rFont val="Arial"/>
        <family val="2"/>
      </rPr>
      <t xml:space="preserve">Nbre de pièces </t>
    </r>
    <r>
      <rPr>
        <u/>
        <sz val="8"/>
        <color rgb="FF0070C0"/>
        <rFont val="Arial"/>
        <family val="2"/>
      </rPr>
      <t>RGL</t>
    </r>
    <r>
      <rPr>
        <sz val="8"/>
        <rFont val="Arial"/>
        <family val="2"/>
      </rPr>
      <t xml:space="preserve"> futures :</t>
    </r>
  </si>
  <si>
    <t>non</t>
  </si>
  <si>
    <t>loyer non fixé (art.10 al.2 LDTR)</t>
  </si>
  <si>
    <t>Calculs annexes:</t>
  </si>
  <si>
    <t>projet à modifier</t>
  </si>
  <si>
    <t>D16</t>
  </si>
  <si>
    <r>
      <t xml:space="preserve">LDTR (L 5 20) - Formulaire pour APA de </t>
    </r>
    <r>
      <rPr>
        <b/>
        <sz val="8"/>
        <rFont val="Arial"/>
        <family val="2"/>
      </rPr>
      <t>régularisation de travaux de rénovation
et/ou transformation exécutés sans autorisation</t>
    </r>
    <r>
      <rPr>
        <sz val="8"/>
        <rFont val="Arial"/>
        <family val="2"/>
      </rPr>
      <t xml:space="preserve"> dans un appartement qui a été loué </t>
    </r>
  </si>
  <si>
    <r>
      <t xml:space="preserve">SITUATION </t>
    </r>
    <r>
      <rPr>
        <b/>
        <sz val="8"/>
        <rFont val="Arial"/>
        <family val="2"/>
      </rPr>
      <t>AVANT</t>
    </r>
    <r>
      <rPr>
        <sz val="8"/>
        <rFont val="Arial"/>
        <family val="2"/>
      </rPr>
      <t xml:space="preserve"> LES TRAVAUX NON-AUTORISES</t>
    </r>
  </si>
  <si>
    <t>pièce / local</t>
  </si>
  <si>
    <t>DESCRIPTION EXHAUSTIVE DES TRAVAUX EXECUTES, PAR PIECE/LOCAL, ET COÛTS REELS INVESTIS</t>
  </si>
  <si>
    <t>travaux exécutés</t>
  </si>
  <si>
    <t>Coûts réels
francs TTC</t>
  </si>
  <si>
    <t>Nom du dernier locataire avant les travaux:</t>
  </si>
  <si>
    <r>
      <t xml:space="preserve">SITUATION </t>
    </r>
    <r>
      <rPr>
        <b/>
        <sz val="8"/>
        <rFont val="Arial"/>
        <family val="2"/>
      </rPr>
      <t>APRES</t>
    </r>
    <r>
      <rPr>
        <sz val="8"/>
        <rFont val="Arial"/>
        <family val="2"/>
      </rPr>
      <t xml:space="preserve"> LES TRAVAUX NON-AUTORISES</t>
    </r>
  </si>
  <si>
    <t>Nom du premier locataire après les travaux:</t>
  </si>
  <si>
    <t xml:space="preserve">Coût des travaux / nombre de pièces             F/pièce: </t>
  </si>
  <si>
    <t>Cela correspond à hausse de loyer de %</t>
  </si>
  <si>
    <t>Premier loyer annuel net à la pièce:</t>
  </si>
  <si>
    <t>Hausse de loyer après travaux</t>
  </si>
  <si>
    <t xml:space="preserve">Est-ce qu'il y a eu d'autres locataires entre </t>
  </si>
  <si>
    <t>CALCUL DU LOYER APRES TRAVAUX en conformité avec la LDTR (art. 9-10-11 LDTR)</t>
  </si>
  <si>
    <t>Veuillez lire la note ci-dessous et présenter les documents demandés.</t>
  </si>
  <si>
    <r>
      <rPr>
        <b/>
        <sz val="8"/>
        <color theme="1"/>
        <rFont val="Arial"/>
        <family val="2"/>
      </rPr>
      <t>Note importante:</t>
    </r>
    <r>
      <rPr>
        <sz val="8"/>
        <color theme="1"/>
        <rFont val="Arial"/>
        <family val="2"/>
      </rPr>
      <t xml:space="preserve">
Si vous présentez ce formulaire, c'est que des travaux susceptibles d'être assujettis à la LDTR ont été exécutés dans un appartement et que vous souhaitez régulariser la situation par le biais de cette APA.
Dans ce cas, veuillez vous assurer que le formulaire soit dûment rempli et que les documents suivants fassent partie du dossier :
- lettre d'accompagnement expliquant la situation et le but de la dépose de cette APA et listant les faits de manière chornologique (départ de locataire, travaux, entrée du locataire, changement de locataire, ...),
- plan de l'état avant travaux, dûment coté, indiquant la nomenclature des pièces et les surfaces nettes,
- plan de l'état après travaux, dûment coté, indiquant la nomenclature des pièces et les surfaces nettes,
- copie du bail du dernier locataire avant les travaux + dernier avis de modification du loyer,
- copie du bail conclu avec le premier locataire qui a suivi les travaux + avis de fixation du loyer + tous les avis de modification du loyer,
- copies des éventuels baux conclus entre le premier locataire qui a suivi les travaux et aujourd'hui + avis de fixation du loyer + tous les avis de modification du loyer,
- coûts effectifs des travaux: veuillez indiquer la totalité des travaux et la totalité coûts investis y compris test amiante et OIBT, honoraires, nettoyage...
Merci de votre collaboration.</t>
    </r>
  </si>
  <si>
    <t>chemin des Vignes 173, 1227 Carouge</t>
  </si>
  <si>
    <t>cuisine</t>
  </si>
  <si>
    <t>rénovation complète avec remplacement du carregale + faience, nouvel agencement, équipé</t>
  </si>
  <si>
    <t>chambres</t>
  </si>
  <si>
    <t>salle-de-bain</t>
  </si>
  <si>
    <t>remplacement des appareils sanitaires + accessoires</t>
  </si>
  <si>
    <t>wc visiteurs</t>
  </si>
  <si>
    <t>rénovation complète</t>
  </si>
  <si>
    <t>sdd</t>
  </si>
  <si>
    <t>remplacement baignoire et armoire à pharmacie</t>
  </si>
  <si>
    <t>entrée</t>
  </si>
  <si>
    <t xml:space="preserve">porte palière, </t>
  </si>
  <si>
    <t>remplacement des stores</t>
  </si>
  <si>
    <t>général</t>
  </si>
  <si>
    <t>contrôle OIBT et test amiante</t>
  </si>
  <si>
    <t>peinture murs, plafonds est boiseries</t>
  </si>
  <si>
    <t>ponçage et vitrification du parquet</t>
  </si>
  <si>
    <t>honoraires régie</t>
  </si>
  <si>
    <t>Martin</t>
  </si>
  <si>
    <t>Fin des travaux (JJ.MM.AA)</t>
  </si>
  <si>
    <t>Entrée du locataire (JJ.MM.AA)</t>
  </si>
  <si>
    <t>Premier loyer annuel net* après travaux :</t>
  </si>
  <si>
    <t>et aujourd'hui?                                    Oui/non:</t>
  </si>
  <si>
    <t>SITUATION APRES TRAVAUX en conformité avec la LDTR</t>
  </si>
  <si>
    <t>frs/pce/an (art.6 al.3 LDTR et ArRLoyers L5 20.05 à la date du début des travaux*)</t>
  </si>
  <si>
    <t>* le loyer annuel net inclut les frais accessoires mais ne comprend pas les charges de chauffage et d'eau chaude.
* plafond de loyer admissible: il était de 3'405 F/p/an. Il est passé à 3'528 F/p/an le 14.01.2022</t>
  </si>
  <si>
    <t>Gentile</t>
  </si>
  <si>
    <t>EXEMPLE</t>
  </si>
  <si>
    <t>Loyer annuel net à la pièce avant travaux:</t>
  </si>
  <si>
    <t>Loyer annuel net * avant travaux :</t>
  </si>
  <si>
    <r>
      <t xml:space="preserve">Départ du dernier locataire avant trvx </t>
    </r>
    <r>
      <rPr>
        <sz val="7"/>
        <color theme="1"/>
        <rFont val="Arial"/>
        <family val="2"/>
      </rPr>
      <t>(JJ.MM.AA)</t>
    </r>
    <r>
      <rPr>
        <sz val="8"/>
        <color theme="1"/>
        <rFont val="Arial"/>
        <family val="2"/>
      </rPr>
      <t>:</t>
    </r>
  </si>
  <si>
    <t>Loyer annuel net * avant travaux:</t>
  </si>
  <si>
    <t>(si plusieurs appartements dans la même requête, veuillez svp remplir une feuille par appartement)</t>
  </si>
  <si>
    <r>
      <rPr>
        <sz val="10"/>
        <rFont val="Arial"/>
        <family val="2"/>
      </rPr>
      <t xml:space="preserve">SITUATION </t>
    </r>
    <r>
      <rPr>
        <b/>
        <sz val="10"/>
        <rFont val="Arial"/>
        <family val="2"/>
      </rPr>
      <t>AVANT</t>
    </r>
    <r>
      <rPr>
        <sz val="10"/>
        <rFont val="Arial"/>
        <family val="2"/>
      </rPr>
      <t xml:space="preserve"> LES TRAVAUX NON-AUTORISES</t>
    </r>
  </si>
  <si>
    <r>
      <t xml:space="preserve">DESCRIPTION </t>
    </r>
    <r>
      <rPr>
        <b/>
        <sz val="10"/>
        <rFont val="Arial"/>
        <family val="2"/>
      </rPr>
      <t>EXHAUSTIVE</t>
    </r>
    <r>
      <rPr>
        <sz val="10"/>
        <rFont val="Arial"/>
        <family val="2"/>
      </rPr>
      <t xml:space="preserve"> DES TRAVAUX EXECUTES, PAR PIECE/LOCAL, ET COÛTS REELS INVESTIS</t>
    </r>
  </si>
  <si>
    <r>
      <t xml:space="preserve">SITUATION </t>
    </r>
    <r>
      <rPr>
        <b/>
        <sz val="10"/>
        <rFont val="Arial"/>
        <family val="2"/>
      </rPr>
      <t>APRES</t>
    </r>
    <r>
      <rPr>
        <sz val="10"/>
        <rFont val="Arial"/>
        <family val="2"/>
      </rPr>
      <t xml:space="preserve"> LES TRAVAUX NON-AUTORISES</t>
    </r>
  </si>
  <si>
    <r>
      <t xml:space="preserve">CALCUL DU LOYER APRES TRAVAUX </t>
    </r>
    <r>
      <rPr>
        <b/>
        <sz val="10"/>
        <rFont val="Arial"/>
        <family val="2"/>
      </rPr>
      <t>en conformité avec la LDTR (art. 9-10-11 LDTR)</t>
    </r>
  </si>
  <si>
    <r>
      <t xml:space="preserve">SITUATION </t>
    </r>
    <r>
      <rPr>
        <b/>
        <sz val="10"/>
        <rFont val="Arial"/>
        <family val="2"/>
      </rPr>
      <t>APRES</t>
    </r>
    <r>
      <rPr>
        <sz val="10"/>
        <rFont val="Arial"/>
        <family val="2"/>
      </rPr>
      <t xml:space="preserve"> TRAVAUX </t>
    </r>
    <r>
      <rPr>
        <b/>
        <sz val="10"/>
        <rFont val="Arial"/>
        <family val="2"/>
      </rPr>
      <t>en conformité avec la LDTR</t>
    </r>
  </si>
  <si>
    <r>
      <rPr>
        <b/>
        <sz val="10"/>
        <color theme="1"/>
        <rFont val="Arial"/>
        <family val="2"/>
      </rPr>
      <t>Note importante:</t>
    </r>
    <r>
      <rPr>
        <sz val="8"/>
        <color theme="1"/>
        <rFont val="Arial"/>
        <family val="2"/>
      </rPr>
      <t xml:space="preserve">
Si vous présentez ce formulaire, c'est que les travaux décrits ci-dessus, qui ont déjà été exxécutés, sont susceptibles d'être assujettis à la LDTR et que vous souhaitez régulariser la situation par le biais de cette requête.
Dans ce cas, veuillez vous assurer que le formulaire soit dûment rempli et que les documents suivants fassent partie du dossier :
    □ lettre d'accompagnement expliquant la situation et le but de la dépose de cette requête et listant les faits de manière chornologique (départ     de locataire, travaux, entrée du locataire, changement de locataire, ...),
    □ plan de l'état avant travaux, dûment coté, indiquant la nomenclature des pièces et les surfaces nettes,
    □ plan de l'état après travaux, dûment coté, indiquant la nomenclature des pièces et les surfaces nettes,
    □ copie du bail du dernier locataire avant les travaux + dernier avis de modification du loyer,
    □ copie du bail conclu avec le premier locataire qui a suivi les travaux + avis de fixation du loyer + tous les avis de modification du loyer,
    □ copies des éventuels baux conclus entre le premier locataire qui a suivi les travaux et aujourd'hui + avis de fixation du loyer + tous les avis de modification du loyer,
    □ coûts effectifs des travaux: veuillez indiquer la totalité des travaux et la totalité coûts investis y compris test amiante et OIBT, honoraires, nettoyage...
Merci de votre collaboration.</t>
    </r>
  </si>
  <si>
    <r>
      <t xml:space="preserve">* le loyer annuel net </t>
    </r>
    <r>
      <rPr>
        <i/>
        <u/>
        <sz val="8"/>
        <color theme="1"/>
        <rFont val="Arial"/>
        <family val="2"/>
      </rPr>
      <t>inclut les frais accessoires</t>
    </r>
    <r>
      <rPr>
        <i/>
        <sz val="8"/>
        <color theme="1"/>
        <rFont val="Arial"/>
        <family val="2"/>
      </rPr>
      <t xml:space="preserve"> mais </t>
    </r>
    <r>
      <rPr>
        <i/>
        <u/>
        <sz val="8"/>
        <color theme="1"/>
        <rFont val="Arial"/>
        <family val="2"/>
      </rPr>
      <t>ne comprend pas les charges de chauffage et d'eau chaude.</t>
    </r>
    <r>
      <rPr>
        <i/>
        <sz val="8"/>
        <color theme="1"/>
        <rFont val="Arial"/>
        <family val="2"/>
      </rPr>
      <t xml:space="preserve">
* plafond de loyer admissible: il était de 3'405 F/p/an. Il est passé à 3'528 F/p/an le 14.01.2022</t>
    </r>
  </si>
  <si>
    <t xml:space="preserve">LDTR (L 5 20) - FORMULAIRE POUR DEMANDE DE RÉGULARISATION DE TRAVAUX DE RÉNOVATION ET/OU TRANSFORMATION EXÉCUTÉS SANS AUTORISATION DANS UN APPARTEMENT QUI A ÉTÉ LOUÉ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</si>
</sst>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 #,##0_ ;_ * \-#,##0_ ;_ * &quot;-&quot;??_ ;_ @_ "/>
    <numFmt numFmtId="165" formatCode="0.0%"/>
    <numFmt numFmtId="166" formatCode="0.0"/>
    <numFmt numFmtId="167" formatCode="dd/mm/yyyy;@"/>
    <numFmt numFmtId="168" formatCode="dd/mm/yy;@"/>
  </numFmts>
  <fonts count="29" x14ac:knownFonts="1">
    <font>
      <sz val="10"/>
      <color theme="1"/>
      <name val="Arial"/>
      <family val="2"/>
    </font>
    <font>
      <sz val="8"/>
      <color theme="1"/>
      <name val="Arial"/>
      <family val="2"/>
    </font>
    <font>
      <sz val="7"/>
      <color theme="1"/>
      <name val="Arial"/>
      <family val="2"/>
    </font>
    <font>
      <sz val="10"/>
      <color theme="1"/>
      <name val="Arial"/>
      <family val="2"/>
    </font>
    <font>
      <sz val="11"/>
      <color theme="1"/>
      <name val="Arial"/>
      <family val="2"/>
    </font>
    <font>
      <sz val="8"/>
      <color theme="0"/>
      <name val="Arial"/>
      <family val="2"/>
    </font>
    <font>
      <i/>
      <sz val="8"/>
      <color theme="1"/>
      <name val="Arial"/>
      <family val="2"/>
    </font>
    <font>
      <sz val="8"/>
      <color rgb="FF00B0F0"/>
      <name val="Arial"/>
      <family val="2"/>
    </font>
    <font>
      <sz val="8"/>
      <name val="Arial"/>
      <family val="2"/>
    </font>
    <font>
      <b/>
      <sz val="18"/>
      <color theme="1"/>
      <name val="Arial"/>
      <family val="2"/>
    </font>
    <font>
      <sz val="6"/>
      <color theme="1"/>
      <name val="Arial"/>
      <family val="2"/>
    </font>
    <font>
      <b/>
      <sz val="8"/>
      <name val="Arial"/>
      <family val="2"/>
    </font>
    <font>
      <i/>
      <sz val="8"/>
      <name val="Arial"/>
      <family val="2"/>
    </font>
    <font>
      <b/>
      <i/>
      <sz val="8"/>
      <color theme="1"/>
      <name val="Arial"/>
      <family val="2"/>
    </font>
    <font>
      <u/>
      <sz val="10"/>
      <color theme="10"/>
      <name val="Arial"/>
      <family val="2"/>
    </font>
    <font>
      <i/>
      <sz val="7"/>
      <color theme="1"/>
      <name val="Arial"/>
      <family val="2"/>
    </font>
    <font>
      <u/>
      <sz val="8"/>
      <color theme="10"/>
      <name val="Arial"/>
      <family val="2"/>
    </font>
    <font>
      <u/>
      <sz val="8"/>
      <color rgb="FF0070C0"/>
      <name val="Arial"/>
      <family val="2"/>
    </font>
    <font>
      <b/>
      <sz val="8"/>
      <color theme="1"/>
      <name val="Arial"/>
      <family val="2"/>
    </font>
    <font>
      <b/>
      <sz val="7"/>
      <color theme="1"/>
      <name val="Arial"/>
      <family val="2"/>
    </font>
    <font>
      <sz val="10"/>
      <color rgb="FFFF0000"/>
      <name val="Arial"/>
      <family val="2"/>
    </font>
    <font>
      <b/>
      <i/>
      <sz val="8"/>
      <name val="Arial"/>
      <family val="2"/>
    </font>
    <font>
      <b/>
      <sz val="22"/>
      <color rgb="FFFF0000"/>
      <name val="Arial"/>
      <family val="2"/>
    </font>
    <font>
      <sz val="8"/>
      <color rgb="FFFF0000"/>
      <name val="Arial"/>
      <family val="2"/>
    </font>
    <font>
      <b/>
      <sz val="10"/>
      <color theme="1"/>
      <name val="Arial"/>
      <family val="2"/>
    </font>
    <font>
      <sz val="10"/>
      <name val="Arial"/>
      <family val="2"/>
    </font>
    <font>
      <b/>
      <sz val="10"/>
      <name val="Arial"/>
      <family val="2"/>
    </font>
    <font>
      <b/>
      <sz val="8"/>
      <color rgb="FFFF0000"/>
      <name val="Arial"/>
      <family val="2"/>
    </font>
    <font>
      <i/>
      <u/>
      <sz val="8"/>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
    <xf numFmtId="0" fontId="0" fillId="0" borderId="0"/>
    <xf numFmtId="43" fontId="3" fillId="0" borderId="0" applyFont="0" applyFill="0" applyBorder="0" applyAlignment="0" applyProtection="0"/>
    <xf numFmtId="0" fontId="14" fillId="0" borderId="0" applyNumberFormat="0" applyFill="0" applyBorder="0" applyAlignment="0" applyProtection="0"/>
    <xf numFmtId="9" fontId="3" fillId="0" borderId="0" applyFont="0" applyFill="0" applyBorder="0" applyAlignment="0" applyProtection="0"/>
  </cellStyleXfs>
  <cellXfs count="155">
    <xf numFmtId="0" fontId="0" fillId="0" borderId="0" xfId="0"/>
    <xf numFmtId="0" fontId="0" fillId="0" borderId="0" xfId="0" applyProtection="1"/>
    <xf numFmtId="0" fontId="2" fillId="0" borderId="0" xfId="0" applyFont="1" applyAlignment="1" applyProtection="1"/>
    <xf numFmtId="0" fontId="9" fillId="0" borderId="0" xfId="0" applyFont="1" applyAlignment="1" applyProtection="1">
      <alignment horizontal="right"/>
    </xf>
    <xf numFmtId="0" fontId="2" fillId="0" borderId="0" xfId="0" applyFont="1" applyAlignment="1" applyProtection="1">
      <alignment vertical="center"/>
    </xf>
    <xf numFmtId="0" fontId="5" fillId="0" borderId="0" xfId="0" applyFont="1" applyFill="1" applyAlignment="1" applyProtection="1">
      <alignment horizontal="left"/>
    </xf>
    <xf numFmtId="0" fontId="1" fillId="0" borderId="0" xfId="0" applyFont="1" applyProtection="1"/>
    <xf numFmtId="0" fontId="10" fillId="0" borderId="0" xfId="0" applyFont="1" applyAlignment="1" applyProtection="1">
      <alignment horizontal="right"/>
    </xf>
    <xf numFmtId="164" fontId="1" fillId="0" borderId="0" xfId="1" applyNumberFormat="1" applyFont="1" applyFill="1" applyAlignment="1" applyProtection="1">
      <alignment horizontal="right" vertical="center"/>
    </xf>
    <xf numFmtId="164" fontId="1" fillId="2" borderId="0" xfId="1" quotePrefix="1" applyNumberFormat="1" applyFont="1" applyFill="1" applyBorder="1" applyAlignment="1" applyProtection="1">
      <alignment horizontal="right" vertical="center"/>
    </xf>
    <xf numFmtId="0" fontId="1" fillId="0" borderId="2" xfId="0" applyFont="1" applyBorder="1" applyAlignment="1" applyProtection="1">
      <alignment horizontal="center" vertical="center" wrapText="1"/>
    </xf>
    <xf numFmtId="0" fontId="8" fillId="4" borderId="5" xfId="0" applyFont="1" applyFill="1" applyBorder="1" applyAlignment="1" applyProtection="1">
      <alignment horizontal="right" vertical="center"/>
      <protection locked="0"/>
    </xf>
    <xf numFmtId="0" fontId="8" fillId="4" borderId="1" xfId="0" quotePrefix="1" applyFont="1" applyFill="1" applyBorder="1" applyAlignment="1" applyProtection="1">
      <alignment horizontal="right" vertical="center"/>
      <protection locked="0"/>
    </xf>
    <xf numFmtId="0" fontId="8" fillId="4" borderId="1" xfId="0" applyFont="1" applyFill="1" applyBorder="1" applyAlignment="1" applyProtection="1">
      <alignment horizontal="right" vertical="center"/>
      <protection locked="0"/>
    </xf>
    <xf numFmtId="164" fontId="8" fillId="4" borderId="1" xfId="1" applyNumberFormat="1" applyFont="1" applyFill="1" applyBorder="1" applyAlignment="1" applyProtection="1">
      <alignment horizontal="right" vertical="center"/>
      <protection locked="0"/>
    </xf>
    <xf numFmtId="0" fontId="5" fillId="0" borderId="0" xfId="0" applyFont="1" applyFill="1" applyBorder="1" applyAlignment="1" applyProtection="1">
      <alignment horizontal="left"/>
    </xf>
    <xf numFmtId="0" fontId="1" fillId="0" borderId="0" xfId="0" applyFont="1" applyFill="1" applyBorder="1" applyAlignment="1" applyProtection="1">
      <alignment vertical="center"/>
    </xf>
    <xf numFmtId="0" fontId="16" fillId="0" borderId="0" xfId="2" applyFont="1" applyFill="1" applyBorder="1" applyAlignment="1" applyProtection="1">
      <alignment horizontal="left" vertical="center"/>
    </xf>
    <xf numFmtId="0" fontId="8" fillId="0" borderId="0" xfId="0" applyFont="1" applyFill="1" applyBorder="1" applyAlignment="1" applyProtection="1">
      <alignment vertical="center"/>
    </xf>
    <xf numFmtId="164" fontId="1" fillId="2" borderId="5" xfId="1" applyNumberFormat="1" applyFont="1" applyFill="1" applyBorder="1" applyAlignment="1" applyProtection="1">
      <alignment horizontal="right" vertical="center"/>
    </xf>
    <xf numFmtId="0" fontId="1" fillId="0" borderId="0" xfId="0" applyFont="1" applyFill="1" applyAlignment="1" applyProtection="1">
      <alignment vertical="center"/>
    </xf>
    <xf numFmtId="164" fontId="18" fillId="0" borderId="0" xfId="1" quotePrefix="1" applyNumberFormat="1" applyFont="1" applyFill="1" applyBorder="1" applyAlignment="1" applyProtection="1">
      <alignment horizontal="right" vertical="center"/>
    </xf>
    <xf numFmtId="0" fontId="1" fillId="0" borderId="0" xfId="0" applyFont="1" applyFill="1" applyBorder="1" applyAlignment="1" applyProtection="1">
      <alignment horizontal="left" vertical="center"/>
    </xf>
    <xf numFmtId="10" fontId="8" fillId="4" borderId="1" xfId="3" applyNumberFormat="1" applyFont="1" applyFill="1" applyBorder="1" applyAlignment="1" applyProtection="1">
      <alignment horizontal="right" vertical="center"/>
      <protection locked="0"/>
    </xf>
    <xf numFmtId="0" fontId="19" fillId="0" borderId="0" xfId="0" applyFont="1" applyProtection="1"/>
    <xf numFmtId="3" fontId="18" fillId="0" borderId="0" xfId="0" quotePrefix="1" applyNumberFormat="1" applyFont="1" applyFill="1" applyBorder="1" applyAlignment="1" applyProtection="1">
      <alignment vertical="center" wrapText="1"/>
    </xf>
    <xf numFmtId="0" fontId="1" fillId="0" borderId="0" xfId="0" applyFont="1" applyAlignment="1" applyProtection="1">
      <alignment vertical="center"/>
    </xf>
    <xf numFmtId="0" fontId="1" fillId="0" borderId="12" xfId="0" applyFont="1" applyBorder="1" applyAlignment="1" applyProtection="1">
      <alignment vertical="center"/>
    </xf>
    <xf numFmtId="0" fontId="16" fillId="0" borderId="12" xfId="2" applyFont="1" applyBorder="1" applyAlignment="1" applyProtection="1">
      <alignment vertical="center"/>
    </xf>
    <xf numFmtId="0" fontId="16" fillId="0" borderId="0" xfId="2" applyFont="1" applyBorder="1" applyAlignment="1" applyProtection="1">
      <alignment horizontal="left" vertical="center"/>
    </xf>
    <xf numFmtId="0" fontId="0" fillId="0" borderId="0" xfId="0" applyAlignment="1">
      <alignment vertical="center"/>
    </xf>
    <xf numFmtId="164" fontId="1" fillId="0" borderId="0" xfId="1" applyNumberFormat="1" applyFont="1" applyFill="1" applyAlignment="1" applyProtection="1">
      <alignment vertical="center"/>
    </xf>
    <xf numFmtId="9" fontId="8" fillId="0" borderId="0" xfId="0" applyNumberFormat="1" applyFont="1" applyFill="1" applyBorder="1" applyAlignment="1" applyProtection="1">
      <alignment vertical="center"/>
    </xf>
    <xf numFmtId="164" fontId="1" fillId="0" borderId="0" xfId="0" applyNumberFormat="1" applyFont="1" applyFill="1" applyAlignment="1" applyProtection="1">
      <alignment vertical="center"/>
    </xf>
    <xf numFmtId="0" fontId="1" fillId="0" borderId="0" xfId="0" applyFont="1" applyFill="1" applyAlignment="1" applyProtection="1">
      <alignment horizontal="right" vertical="center"/>
    </xf>
    <xf numFmtId="1" fontId="1" fillId="0" borderId="0" xfId="1" applyNumberFormat="1" applyFont="1" applyFill="1" applyAlignment="1" applyProtection="1">
      <alignment vertical="center"/>
    </xf>
    <xf numFmtId="164" fontId="1" fillId="0" borderId="0" xfId="1" applyNumberFormat="1" applyFont="1" applyFill="1" applyBorder="1" applyAlignment="1" applyProtection="1">
      <alignment vertical="center"/>
    </xf>
    <xf numFmtId="0" fontId="1" fillId="0" borderId="0" xfId="0" quotePrefix="1" applyFont="1" applyFill="1" applyAlignment="1" applyProtection="1">
      <alignment horizontal="right" vertical="center"/>
    </xf>
    <xf numFmtId="0" fontId="1" fillId="0" borderId="0" xfId="0" applyNumberFormat="1" applyFont="1" applyFill="1" applyAlignment="1" applyProtection="1">
      <alignment vertical="center"/>
    </xf>
    <xf numFmtId="0" fontId="1" fillId="0" borderId="0" xfId="0" quotePrefix="1" applyFont="1" applyFill="1" applyAlignment="1" applyProtection="1">
      <alignment horizontal="left" vertical="center"/>
    </xf>
    <xf numFmtId="165" fontId="1" fillId="0" borderId="11" xfId="0" applyNumberFormat="1" applyFont="1" applyFill="1" applyBorder="1" applyAlignment="1" applyProtection="1">
      <alignment horizontal="left" vertical="center"/>
    </xf>
    <xf numFmtId="0" fontId="10" fillId="0" borderId="0" xfId="0" applyFont="1" applyFill="1" applyAlignment="1" applyProtection="1">
      <alignment horizontal="center" vertical="center"/>
    </xf>
    <xf numFmtId="0" fontId="8" fillId="0" borderId="0" xfId="0" applyFont="1" applyFill="1" applyAlignment="1" applyProtection="1">
      <alignment vertical="center"/>
    </xf>
    <xf numFmtId="0" fontId="6" fillId="0" borderId="0" xfId="0" applyFont="1" applyAlignment="1" applyProtection="1">
      <alignment horizontal="right" vertical="center"/>
    </xf>
    <xf numFmtId="0" fontId="1" fillId="0" borderId="0" xfId="0" quotePrefix="1" applyFont="1" applyAlignment="1" applyProtection="1">
      <alignment vertical="center"/>
    </xf>
    <xf numFmtId="0" fontId="6" fillId="0" borderId="0" xfId="0" applyFont="1" applyFill="1" applyAlignment="1" applyProtection="1">
      <alignment vertical="center"/>
    </xf>
    <xf numFmtId="0" fontId="1" fillId="0" borderId="0" xfId="0" quotePrefix="1" applyFont="1" applyFill="1" applyAlignment="1" applyProtection="1">
      <alignment vertical="center"/>
    </xf>
    <xf numFmtId="0" fontId="13" fillId="0" borderId="0" xfId="0" applyFont="1" applyFill="1" applyBorder="1" applyAlignment="1" applyProtection="1">
      <alignment vertical="center"/>
    </xf>
    <xf numFmtId="166" fontId="8" fillId="4" borderId="1" xfId="0" applyNumberFormat="1" applyFont="1" applyFill="1" applyBorder="1" applyAlignment="1" applyProtection="1">
      <alignment horizontal="right" vertical="center"/>
      <protection locked="0"/>
    </xf>
    <xf numFmtId="0" fontId="18" fillId="0" borderId="0" xfId="0" quotePrefix="1" applyFont="1" applyFill="1" applyAlignment="1" applyProtection="1">
      <alignment horizontal="left" vertical="center"/>
    </xf>
    <xf numFmtId="0" fontId="16" fillId="0" borderId="0" xfId="2" applyFont="1" applyAlignment="1" applyProtection="1">
      <alignment horizontal="left" vertical="center"/>
    </xf>
    <xf numFmtId="0" fontId="8" fillId="0" borderId="0" xfId="0" applyFont="1" applyFill="1" applyAlignment="1" applyProtection="1">
      <alignment horizontal="right" vertical="center"/>
    </xf>
    <xf numFmtId="0" fontId="8" fillId="0" borderId="0" xfId="0" quotePrefix="1" applyFont="1" applyFill="1" applyAlignment="1" applyProtection="1">
      <alignment horizontal="right" vertical="center"/>
    </xf>
    <xf numFmtId="0" fontId="8" fillId="0" borderId="0" xfId="2" applyFont="1" applyAlignment="1" applyProtection="1">
      <alignment horizontal="left" vertical="center"/>
    </xf>
    <xf numFmtId="0" fontId="1" fillId="0" borderId="0" xfId="0" applyFont="1" applyAlignment="1" applyProtection="1">
      <alignment horizontal="left" vertical="center"/>
    </xf>
    <xf numFmtId="0" fontId="1" fillId="0" borderId="0" xfId="0" applyFont="1" applyAlignment="1" applyProtection="1">
      <alignment horizontal="right" vertical="center"/>
    </xf>
    <xf numFmtId="164" fontId="18" fillId="0" borderId="0" xfId="1" quotePrefix="1" applyNumberFormat="1" applyFont="1" applyFill="1" applyBorder="1" applyAlignment="1" applyProtection="1">
      <alignment horizontal="left" vertical="center"/>
    </xf>
    <xf numFmtId="0" fontId="21" fillId="0" borderId="0" xfId="0" applyFont="1" applyFill="1" applyBorder="1" applyAlignment="1" applyProtection="1">
      <alignment vertical="center"/>
    </xf>
    <xf numFmtId="0" fontId="8" fillId="4" borderId="13" xfId="0" applyFont="1" applyFill="1" applyBorder="1" applyAlignment="1" applyProtection="1">
      <alignment horizontal="left" vertical="center"/>
      <protection locked="0"/>
    </xf>
    <xf numFmtId="0" fontId="1" fillId="0" borderId="1" xfId="0" applyFont="1" applyBorder="1" applyAlignment="1" applyProtection="1">
      <alignment horizontal="center" vertical="center"/>
    </xf>
    <xf numFmtId="0" fontId="8" fillId="4" borderId="14" xfId="0" applyFont="1" applyFill="1" applyBorder="1" applyAlignment="1" applyProtection="1">
      <alignment horizontal="left" vertical="center"/>
      <protection locked="0"/>
    </xf>
    <xf numFmtId="164" fontId="8" fillId="4" borderId="13" xfId="1" applyNumberFormat="1" applyFont="1" applyFill="1" applyBorder="1" applyAlignment="1" applyProtection="1">
      <alignment horizontal="right" vertical="center"/>
      <protection locked="0"/>
    </xf>
    <xf numFmtId="0" fontId="1" fillId="0" borderId="0" xfId="0" applyFont="1" applyFill="1" applyAlignment="1" applyProtection="1">
      <alignment horizontal="left" vertical="center"/>
    </xf>
    <xf numFmtId="0" fontId="1" fillId="0" borderId="0" xfId="0" applyFont="1" applyBorder="1" applyAlignment="1" applyProtection="1">
      <alignment horizontal="left" vertical="center"/>
    </xf>
    <xf numFmtId="0" fontId="1" fillId="0" borderId="0" xfId="0" applyFont="1" applyBorder="1" applyAlignment="1" applyProtection="1">
      <alignment vertical="center"/>
    </xf>
    <xf numFmtId="0" fontId="8" fillId="0" borderId="4" xfId="0" quotePrefix="1" applyFont="1" applyFill="1" applyBorder="1" applyAlignment="1" applyProtection="1">
      <alignment horizontal="right" vertical="center"/>
      <protection locked="0"/>
    </xf>
    <xf numFmtId="0" fontId="1" fillId="0" borderId="0" xfId="0" applyFont="1" applyBorder="1" applyAlignment="1" applyProtection="1">
      <alignment horizontal="right" vertical="center"/>
    </xf>
    <xf numFmtId="0" fontId="1" fillId="0" borderId="0" xfId="0" applyFont="1" applyAlignment="1" applyProtection="1">
      <alignment horizontal="right"/>
    </xf>
    <xf numFmtId="164" fontId="1" fillId="0" borderId="1" xfId="1" applyNumberFormat="1" applyFont="1" applyFill="1" applyBorder="1" applyAlignment="1" applyProtection="1">
      <alignment horizontal="right" vertical="center"/>
    </xf>
    <xf numFmtId="164" fontId="1" fillId="0" borderId="1" xfId="0" applyNumberFormat="1" applyFont="1" applyFill="1" applyBorder="1" applyAlignment="1" applyProtection="1">
      <alignment horizontal="right" vertical="center"/>
    </xf>
    <xf numFmtId="164" fontId="1" fillId="0" borderId="5" xfId="0" applyNumberFormat="1" applyFont="1" applyFill="1" applyBorder="1" applyAlignment="1" applyProtection="1">
      <alignment horizontal="right" vertical="center"/>
    </xf>
    <xf numFmtId="9" fontId="8" fillId="4" borderId="14" xfId="0" applyNumberFormat="1" applyFont="1" applyFill="1" applyBorder="1" applyAlignment="1" applyProtection="1">
      <alignment horizontal="right" vertical="center"/>
      <protection locked="0"/>
    </xf>
    <xf numFmtId="10" fontId="8" fillId="0" borderId="1" xfId="3" applyNumberFormat="1" applyFont="1" applyFill="1" applyBorder="1" applyAlignment="1" applyProtection="1">
      <alignment horizontal="right" vertical="center"/>
    </xf>
    <xf numFmtId="10" fontId="8" fillId="4" borderId="14" xfId="3" applyNumberFormat="1" applyFont="1" applyFill="1" applyBorder="1" applyAlignment="1" applyProtection="1">
      <alignment horizontal="right" vertical="center"/>
      <protection locked="0"/>
    </xf>
    <xf numFmtId="164" fontId="12" fillId="0" borderId="1" xfId="1" applyNumberFormat="1" applyFont="1" applyFill="1" applyBorder="1" applyAlignment="1" applyProtection="1">
      <alignment horizontal="right" vertical="center"/>
    </xf>
    <xf numFmtId="164" fontId="1" fillId="2" borderId="1" xfId="1" quotePrefix="1" applyNumberFormat="1" applyFont="1" applyFill="1" applyBorder="1" applyAlignment="1" applyProtection="1">
      <alignment horizontal="right" vertical="center"/>
    </xf>
    <xf numFmtId="164" fontId="1" fillId="0" borderId="1" xfId="1" quotePrefix="1" applyNumberFormat="1" applyFont="1" applyFill="1" applyBorder="1" applyAlignment="1" applyProtection="1">
      <alignment horizontal="right" vertical="center"/>
    </xf>
    <xf numFmtId="164" fontId="18" fillId="0" borderId="1" xfId="1" quotePrefix="1" applyNumberFormat="1" applyFont="1" applyFill="1" applyBorder="1" applyAlignment="1" applyProtection="1">
      <alignment horizontal="right" vertical="center"/>
    </xf>
    <xf numFmtId="164" fontId="18" fillId="0" borderId="1" xfId="0" quotePrefix="1" applyNumberFormat="1" applyFont="1" applyFill="1" applyBorder="1" applyAlignment="1" applyProtection="1">
      <alignment horizontal="right" vertical="center"/>
    </xf>
    <xf numFmtId="164" fontId="1" fillId="0" borderId="14" xfId="1" applyNumberFormat="1" applyFont="1" applyFill="1" applyBorder="1" applyAlignment="1" applyProtection="1">
      <alignment horizontal="right" vertical="center"/>
    </xf>
    <xf numFmtId="3" fontId="1" fillId="4" borderId="5" xfId="0"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164" fontId="8" fillId="0" borderId="1" xfId="1" applyNumberFormat="1" applyFont="1" applyFill="1" applyBorder="1" applyAlignment="1" applyProtection="1">
      <alignment horizontal="right" vertical="center"/>
      <protection locked="0"/>
    </xf>
    <xf numFmtId="164" fontId="8" fillId="4" borderId="14" xfId="1" applyNumberFormat="1" applyFont="1" applyFill="1" applyBorder="1" applyAlignment="1" applyProtection="1">
      <alignment horizontal="right" vertical="center"/>
      <protection locked="0"/>
    </xf>
    <xf numFmtId="168" fontId="8" fillId="4" borderId="1" xfId="0" applyNumberFormat="1" applyFont="1" applyFill="1" applyBorder="1" applyAlignment="1" applyProtection="1">
      <alignment horizontal="right" vertical="center"/>
      <protection locked="0"/>
    </xf>
    <xf numFmtId="0" fontId="0" fillId="0" borderId="0" xfId="0" applyFill="1" applyBorder="1" applyProtection="1"/>
    <xf numFmtId="0" fontId="0" fillId="0" borderId="0" xfId="0" applyAlignment="1" applyProtection="1">
      <alignment vertical="center"/>
    </xf>
    <xf numFmtId="0" fontId="1" fillId="0" borderId="0" xfId="0" applyFont="1" applyFill="1" applyBorder="1" applyProtection="1"/>
    <xf numFmtId="164" fontId="1" fillId="0" borderId="1" xfId="0" applyNumberFormat="1" applyFont="1" applyBorder="1" applyProtection="1"/>
    <xf numFmtId="1" fontId="1" fillId="0" borderId="1" xfId="0" applyNumberFormat="1" applyFont="1" applyBorder="1" applyProtection="1"/>
    <xf numFmtId="0" fontId="4" fillId="0" borderId="0" xfId="0" applyFont="1" applyFill="1" applyBorder="1" applyAlignment="1" applyProtection="1">
      <alignment vertical="center"/>
    </xf>
    <xf numFmtId="10" fontId="1" fillId="0" borderId="5" xfId="3" applyNumberFormat="1" applyFont="1" applyBorder="1" applyAlignment="1" applyProtection="1">
      <alignment vertical="center"/>
    </xf>
    <xf numFmtId="0" fontId="7" fillId="0" borderId="0" xfId="0" applyFont="1" applyFill="1" applyBorder="1" applyAlignment="1" applyProtection="1">
      <alignment vertical="center"/>
    </xf>
    <xf numFmtId="0" fontId="0" fillId="0" borderId="0" xfId="0" applyFill="1" applyBorder="1" applyAlignment="1" applyProtection="1">
      <alignment vertical="center"/>
    </xf>
    <xf numFmtId="164" fontId="0" fillId="0" borderId="0" xfId="1" applyNumberFormat="1" applyFont="1" applyAlignment="1" applyProtection="1">
      <alignment horizontal="right" vertical="center"/>
    </xf>
    <xf numFmtId="0" fontId="20" fillId="0" borderId="0" xfId="0" applyFont="1" applyFill="1" applyBorder="1" applyAlignment="1" applyProtection="1">
      <alignment vertical="center"/>
    </xf>
    <xf numFmtId="168" fontId="1" fillId="4" borderId="1" xfId="0" applyNumberFormat="1" applyFont="1" applyFill="1" applyBorder="1" applyAlignment="1" applyProtection="1">
      <alignment vertical="center"/>
      <protection locked="0"/>
    </xf>
    <xf numFmtId="168" fontId="8" fillId="4" borderId="5" xfId="0" applyNumberFormat="1" applyFont="1" applyFill="1" applyBorder="1" applyAlignment="1" applyProtection="1">
      <alignment horizontal="right" vertical="center"/>
      <protection locked="0"/>
    </xf>
    <xf numFmtId="0" fontId="22" fillId="0" borderId="0" xfId="0" applyFont="1" applyAlignment="1" applyProtection="1">
      <alignment horizontal="center"/>
    </xf>
    <xf numFmtId="0" fontId="23" fillId="0" borderId="0" xfId="0" applyFont="1" applyAlignment="1" applyProtection="1">
      <alignment horizontal="center"/>
    </xf>
    <xf numFmtId="166" fontId="8" fillId="0" borderId="1" xfId="0" applyNumberFormat="1" applyFont="1" applyFill="1" applyBorder="1" applyAlignment="1" applyProtection="1">
      <alignment horizontal="right" vertical="center"/>
    </xf>
    <xf numFmtId="166" fontId="8" fillId="0" borderId="1" xfId="0" applyNumberFormat="1" applyFont="1" applyFill="1" applyBorder="1" applyAlignment="1" applyProtection="1">
      <alignment horizontal="right" vertical="center"/>
      <protection locked="0"/>
    </xf>
    <xf numFmtId="0" fontId="25" fillId="0" borderId="0" xfId="0" applyFont="1" applyFill="1" applyBorder="1" applyAlignment="1" applyProtection="1">
      <alignment vertical="center"/>
    </xf>
    <xf numFmtId="164" fontId="24" fillId="0" borderId="0" xfId="1" quotePrefix="1" applyNumberFormat="1" applyFont="1" applyFill="1" applyBorder="1" applyAlignment="1" applyProtection="1">
      <alignment horizontal="right" vertical="center"/>
    </xf>
    <xf numFmtId="0" fontId="0" fillId="0" borderId="0" xfId="0" applyFont="1" applyAlignment="1" applyProtection="1">
      <alignment vertical="center"/>
    </xf>
    <xf numFmtId="0" fontId="0" fillId="0" borderId="0" xfId="0" applyFont="1" applyAlignment="1">
      <alignment vertical="center"/>
    </xf>
    <xf numFmtId="0" fontId="27" fillId="0" borderId="0" xfId="0" applyFont="1" applyAlignment="1" applyProtection="1">
      <alignment vertical="center"/>
    </xf>
    <xf numFmtId="0" fontId="1" fillId="0" borderId="0" xfId="0" quotePrefix="1" applyFont="1" applyAlignment="1" applyProtection="1">
      <alignment horizontal="left" vertical="top" wrapText="1"/>
    </xf>
    <xf numFmtId="0" fontId="1" fillId="0" borderId="0" xfId="0" applyFont="1" applyAlignment="1" applyProtection="1">
      <alignment horizontal="left" vertical="top"/>
    </xf>
    <xf numFmtId="167" fontId="8" fillId="4" borderId="1" xfId="0" applyNumberFormat="1" applyFont="1" applyFill="1" applyBorder="1" applyAlignment="1" applyProtection="1">
      <alignment horizontal="center" vertical="center"/>
      <protection locked="0"/>
    </xf>
    <xf numFmtId="0" fontId="26" fillId="3" borderId="7" xfId="2" applyFont="1" applyFill="1" applyBorder="1" applyAlignment="1" applyProtection="1">
      <alignment horizontal="center" vertical="center" wrapText="1"/>
    </xf>
    <xf numFmtId="0" fontId="8" fillId="3" borderId="4" xfId="2" applyFont="1" applyFill="1" applyBorder="1" applyAlignment="1" applyProtection="1">
      <alignment horizontal="center" vertical="center"/>
    </xf>
    <xf numFmtId="0" fontId="8" fillId="3" borderId="2" xfId="2" applyFont="1" applyFill="1" applyBorder="1" applyAlignment="1" applyProtection="1">
      <alignment horizontal="center" vertical="center"/>
    </xf>
    <xf numFmtId="0" fontId="6" fillId="0" borderId="11" xfId="0" applyFont="1" applyBorder="1" applyAlignment="1" applyProtection="1">
      <alignment horizontal="center"/>
    </xf>
    <xf numFmtId="0" fontId="1" fillId="0" borderId="11" xfId="0" applyFont="1" applyBorder="1" applyAlignment="1" applyProtection="1">
      <alignment horizontal="center" vertical="center"/>
    </xf>
    <xf numFmtId="0" fontId="1" fillId="0" borderId="0" xfId="0" applyFont="1" applyFill="1" applyAlignment="1" applyProtection="1">
      <alignment horizontal="left" vertical="center"/>
    </xf>
    <xf numFmtId="0" fontId="1" fillId="0" borderId="12" xfId="0" applyFont="1" applyFill="1" applyBorder="1" applyAlignment="1" applyProtection="1">
      <alignment horizontal="left" vertical="center"/>
    </xf>
    <xf numFmtId="0" fontId="25" fillId="3" borderId="7" xfId="0" applyFont="1" applyFill="1" applyBorder="1" applyAlignment="1" applyProtection="1">
      <alignment horizontal="center" vertical="center"/>
    </xf>
    <xf numFmtId="0" fontId="25" fillId="3" borderId="4"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1" fillId="0" borderId="0" xfId="0" applyFont="1" applyBorder="1" applyAlignment="1" applyProtection="1">
      <alignment horizontal="left" vertical="center"/>
    </xf>
    <xf numFmtId="0" fontId="15" fillId="0" borderId="0" xfId="0" applyFont="1" applyAlignment="1" applyProtection="1">
      <alignment horizontal="left" vertical="center"/>
    </xf>
    <xf numFmtId="0" fontId="1" fillId="0" borderId="10" xfId="0" applyFont="1" applyBorder="1" applyAlignment="1" applyProtection="1">
      <alignment horizontal="right" vertical="center"/>
    </xf>
    <xf numFmtId="0" fontId="1" fillId="0" borderId="3" xfId="0" applyFont="1" applyBorder="1" applyAlignment="1" applyProtection="1">
      <alignment horizontal="right" vertical="center"/>
    </xf>
    <xf numFmtId="0" fontId="1" fillId="0" borderId="6" xfId="0" applyFont="1" applyBorder="1" applyAlignment="1" applyProtection="1">
      <alignment horizontal="right" vertical="center"/>
    </xf>
    <xf numFmtId="0" fontId="1" fillId="0" borderId="0" xfId="0" applyFont="1" applyBorder="1" applyAlignment="1" applyProtection="1">
      <alignment horizontal="right" vertical="center"/>
    </xf>
    <xf numFmtId="0" fontId="1" fillId="0" borderId="12" xfId="0" applyFont="1" applyBorder="1" applyAlignment="1" applyProtection="1">
      <alignment horizontal="right" vertical="center"/>
    </xf>
    <xf numFmtId="0" fontId="25" fillId="3" borderId="4" xfId="2" applyFont="1" applyFill="1" applyBorder="1" applyAlignment="1" applyProtection="1">
      <alignment horizontal="center" vertical="center"/>
    </xf>
    <xf numFmtId="0" fontId="25" fillId="3" borderId="2" xfId="2" applyFont="1" applyFill="1" applyBorder="1" applyAlignment="1" applyProtection="1">
      <alignment horizontal="center" vertical="center"/>
    </xf>
    <xf numFmtId="0" fontId="1" fillId="4" borderId="1" xfId="0" applyFont="1" applyFill="1" applyBorder="1" applyAlignment="1" applyProtection="1">
      <alignment horizontal="center" vertical="center"/>
      <protection locked="0"/>
    </xf>
    <xf numFmtId="0" fontId="6" fillId="0" borderId="0" xfId="0" applyFont="1" applyAlignment="1" applyProtection="1">
      <alignment horizontal="left" vertical="center" wrapText="1"/>
    </xf>
    <xf numFmtId="0" fontId="1" fillId="0" borderId="3" xfId="0" applyFont="1" applyBorder="1" applyAlignment="1" applyProtection="1">
      <alignment horizontal="center"/>
    </xf>
    <xf numFmtId="0" fontId="8" fillId="4" borderId="8" xfId="0" applyFont="1" applyFill="1" applyBorder="1" applyAlignment="1" applyProtection="1">
      <alignment horizontal="left" vertical="center"/>
      <protection locked="0"/>
    </xf>
    <xf numFmtId="0" fontId="8" fillId="4" borderId="9" xfId="0" applyFont="1" applyFill="1" applyBorder="1" applyAlignment="1" applyProtection="1">
      <alignment horizontal="left" vertical="center"/>
      <protection locked="0"/>
    </xf>
    <xf numFmtId="0" fontId="1" fillId="0" borderId="4" xfId="0" applyFont="1" applyBorder="1" applyAlignment="1" applyProtection="1">
      <alignment horizontal="center" vertical="center"/>
    </xf>
    <xf numFmtId="0" fontId="1" fillId="0" borderId="2" xfId="0" applyFont="1" applyBorder="1" applyAlignment="1" applyProtection="1">
      <alignment horizontal="center" vertical="center"/>
    </xf>
    <xf numFmtId="0" fontId="8" fillId="4" borderId="15" xfId="0" applyFont="1" applyFill="1" applyBorder="1" applyAlignment="1" applyProtection="1">
      <alignment horizontal="left" vertical="center"/>
      <protection locked="0"/>
    </xf>
    <xf numFmtId="0" fontId="8" fillId="4" borderId="16" xfId="0" applyFont="1" applyFill="1" applyBorder="1" applyAlignment="1" applyProtection="1">
      <alignment horizontal="left" vertical="center"/>
      <protection locked="0"/>
    </xf>
    <xf numFmtId="0" fontId="6" fillId="0" borderId="0" xfId="0" applyFont="1" applyAlignment="1" applyProtection="1">
      <alignment horizontal="left" vertical="center"/>
    </xf>
    <xf numFmtId="0" fontId="8" fillId="3" borderId="7" xfId="2" applyFont="1" applyFill="1" applyBorder="1" applyAlignment="1" applyProtection="1">
      <alignment horizontal="center" vertical="center" wrapText="1"/>
    </xf>
    <xf numFmtId="0" fontId="1" fillId="0" borderId="11" xfId="0" applyFont="1" applyBorder="1" applyAlignment="1" applyProtection="1">
      <alignment horizontal="center" vertical="top"/>
    </xf>
    <xf numFmtId="0" fontId="8" fillId="3" borderId="7" xfId="0" applyFont="1" applyFill="1" applyBorder="1" applyAlignment="1" applyProtection="1">
      <alignment horizontal="center" vertical="center"/>
    </xf>
    <xf numFmtId="0" fontId="8" fillId="3" borderId="4"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23" fillId="4" borderId="8" xfId="0" applyFont="1" applyFill="1" applyBorder="1" applyAlignment="1" applyProtection="1">
      <alignment horizontal="center" vertical="center"/>
      <protection locked="0"/>
    </xf>
    <xf numFmtId="0" fontId="23" fillId="4" borderId="9" xfId="0" applyFont="1" applyFill="1" applyBorder="1" applyAlignment="1" applyProtection="1">
      <alignment horizontal="center" vertical="center"/>
      <protection locked="0"/>
    </xf>
    <xf numFmtId="0" fontId="8" fillId="3" borderId="7" xfId="0" applyFont="1" applyFill="1" applyBorder="1" applyAlignment="1" applyProtection="1">
      <alignment horizontal="left" vertical="center"/>
    </xf>
    <xf numFmtId="0" fontId="8" fillId="3" borderId="4" xfId="0" applyFont="1" applyFill="1" applyBorder="1" applyAlignment="1" applyProtection="1">
      <alignment horizontal="left" vertical="center"/>
    </xf>
    <xf numFmtId="0" fontId="8" fillId="3" borderId="2" xfId="0" applyFont="1" applyFill="1" applyBorder="1" applyAlignment="1" applyProtection="1">
      <alignment horizontal="left" vertical="center"/>
    </xf>
    <xf numFmtId="167" fontId="23" fillId="4" borderId="1" xfId="0" applyNumberFormat="1" applyFont="1" applyFill="1" applyBorder="1" applyAlignment="1" applyProtection="1">
      <alignment horizontal="center" vertical="center"/>
      <protection locked="0"/>
    </xf>
    <xf numFmtId="0" fontId="23" fillId="0" borderId="0" xfId="0" applyFont="1" applyBorder="1" applyAlignment="1" applyProtection="1">
      <alignment horizontal="center" vertical="center"/>
    </xf>
  </cellXfs>
  <cellStyles count="4">
    <cellStyle name="Lien hypertexte" xfId="2" builtinId="8"/>
    <cellStyle name="Milliers" xfId="1"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102577</xdr:colOff>
      <xdr:row>0</xdr:row>
      <xdr:rowOff>58615</xdr:rowOff>
    </xdr:from>
    <xdr:to>
      <xdr:col>0</xdr:col>
      <xdr:colOff>437857</xdr:colOff>
      <xdr:row>3</xdr:row>
      <xdr:rowOff>79423</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577" y="58615"/>
          <a:ext cx="335280" cy="5410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102577</xdr:colOff>
      <xdr:row>0</xdr:row>
      <xdr:rowOff>58615</xdr:rowOff>
    </xdr:from>
    <xdr:to>
      <xdr:col>0</xdr:col>
      <xdr:colOff>437857</xdr:colOff>
      <xdr:row>3</xdr:row>
      <xdr:rowOff>79423</xdr:rowOff>
    </xdr:to>
    <xdr:pic>
      <xdr:nvPicPr>
        <xdr:cNvPr id="2" name="Imag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577" y="58615"/>
          <a:ext cx="335280" cy="535158"/>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e.ch/legislation/rsg/f/s/rsg_l5_20.html" TargetMode="External"/><Relationship Id="rId7" Type="http://schemas.openxmlformats.org/officeDocument/2006/relationships/drawing" Target="../drawings/drawing1.xml"/><Relationship Id="rId2" Type="http://schemas.openxmlformats.org/officeDocument/2006/relationships/hyperlink" Target="http://www.ge.ch/legislation/rsg/f/rsg_i4_05p01.html" TargetMode="External"/><Relationship Id="rId1" Type="http://schemas.openxmlformats.org/officeDocument/2006/relationships/hyperlink" Target="http://www.ge.ch/legislation/rsg/f/rsg_i4_05p01.html" TargetMode="External"/><Relationship Id="rId6" Type="http://schemas.openxmlformats.org/officeDocument/2006/relationships/printerSettings" Target="../printerSettings/printerSettings1.bin"/><Relationship Id="rId5" Type="http://schemas.openxmlformats.org/officeDocument/2006/relationships/hyperlink" Target="http://www.ge.ch/legislation/rsg/f/s/rsg_l5_20.html" TargetMode="External"/><Relationship Id="rId4" Type="http://schemas.openxmlformats.org/officeDocument/2006/relationships/hyperlink" Target="http://www.ge.ch/legislation/rsg/f/rsg_i4_05p01.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ge.ch/legislation/rsg/f/s/rsg_l5_20.html" TargetMode="External"/><Relationship Id="rId7" Type="http://schemas.openxmlformats.org/officeDocument/2006/relationships/drawing" Target="../drawings/drawing2.xml"/><Relationship Id="rId2" Type="http://schemas.openxmlformats.org/officeDocument/2006/relationships/hyperlink" Target="http://www.ge.ch/legislation/rsg/f/rsg_i4_05p01.html" TargetMode="External"/><Relationship Id="rId1" Type="http://schemas.openxmlformats.org/officeDocument/2006/relationships/hyperlink" Target="http://www.ge.ch/legislation/rsg/f/rsg_i4_05p01.html" TargetMode="External"/><Relationship Id="rId6" Type="http://schemas.openxmlformats.org/officeDocument/2006/relationships/printerSettings" Target="../printerSettings/printerSettings2.bin"/><Relationship Id="rId5" Type="http://schemas.openxmlformats.org/officeDocument/2006/relationships/hyperlink" Target="http://www.ge.ch/legislation/rsg/f/s/rsg_l5_20.html" TargetMode="External"/><Relationship Id="rId4" Type="http://schemas.openxmlformats.org/officeDocument/2006/relationships/hyperlink" Target="http://www.ge.ch/legislation/rsg/f/rsg_i4_05p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tabSelected="1" zoomScale="160" zoomScaleNormal="160" workbookViewId="0">
      <selection activeCell="C72" sqref="C72"/>
    </sheetView>
  </sheetViews>
  <sheetFormatPr baseColWidth="10" defaultRowHeight="12.75" x14ac:dyDescent="0.2"/>
  <cols>
    <col min="1" max="1" width="11.28515625" customWidth="1"/>
    <col min="2" max="2" width="10.7109375" customWidth="1"/>
    <col min="3" max="3" width="14.5703125" customWidth="1"/>
    <col min="4" max="4" width="7.28515625" customWidth="1"/>
    <col min="5" max="5" width="32.7109375" customWidth="1"/>
    <col min="6" max="6" width="17.7109375" customWidth="1"/>
    <col min="7" max="7" width="2.28515625" customWidth="1"/>
    <col min="8" max="8" width="26.85546875" customWidth="1"/>
    <col min="9" max="9" width="12.5703125" bestFit="1" customWidth="1"/>
  </cols>
  <sheetData>
    <row r="1" spans="1:10" ht="21.75" customHeight="1" x14ac:dyDescent="0.35">
      <c r="A1" s="1"/>
      <c r="B1" s="2" t="s">
        <v>22</v>
      </c>
      <c r="C1" s="1"/>
      <c r="D1" s="1"/>
      <c r="E1" s="1"/>
      <c r="F1" s="3" t="s">
        <v>36</v>
      </c>
      <c r="G1" s="1"/>
      <c r="H1" s="1"/>
      <c r="I1" s="1"/>
      <c r="J1" s="1"/>
    </row>
    <row r="2" spans="1:10" ht="9" customHeight="1" x14ac:dyDescent="0.2">
      <c r="A2" s="1"/>
      <c r="B2" s="4" t="s">
        <v>23</v>
      </c>
      <c r="C2" s="1"/>
      <c r="D2" s="1"/>
      <c r="E2" s="1"/>
      <c r="F2" s="7">
        <v>2.2023999999999999</v>
      </c>
      <c r="G2" s="1"/>
      <c r="H2" s="1"/>
      <c r="I2" s="1"/>
      <c r="J2" s="1"/>
    </row>
    <row r="3" spans="1:10" ht="9.75" customHeight="1" x14ac:dyDescent="0.2">
      <c r="A3" s="1"/>
      <c r="B3" s="24" t="s">
        <v>24</v>
      </c>
      <c r="C3" s="1"/>
      <c r="D3" s="1"/>
      <c r="E3" s="1"/>
      <c r="F3" s="55" t="s">
        <v>30</v>
      </c>
      <c r="G3" s="1"/>
      <c r="H3" s="1"/>
      <c r="I3" s="1"/>
      <c r="J3" s="1"/>
    </row>
    <row r="4" spans="1:10" ht="18.75" customHeight="1" x14ac:dyDescent="0.2">
      <c r="A4" s="1"/>
      <c r="B4" s="1"/>
      <c r="C4" s="1"/>
      <c r="D4" s="1"/>
      <c r="E4" s="1"/>
      <c r="F4" s="1"/>
      <c r="G4" s="1"/>
      <c r="H4" s="1"/>
      <c r="I4" s="1"/>
      <c r="J4" s="1"/>
    </row>
    <row r="5" spans="1:10" ht="40.5" customHeight="1" x14ac:dyDescent="0.2">
      <c r="A5" s="114" t="s">
        <v>94</v>
      </c>
      <c r="B5" s="115"/>
      <c r="C5" s="115"/>
      <c r="D5" s="115"/>
      <c r="E5" s="115"/>
      <c r="F5" s="116"/>
      <c r="G5" s="89"/>
      <c r="H5" s="89"/>
      <c r="I5" s="1"/>
      <c r="J5" s="1"/>
    </row>
    <row r="6" spans="1:10" ht="12" customHeight="1" x14ac:dyDescent="0.2">
      <c r="A6" s="117" t="s">
        <v>86</v>
      </c>
      <c r="B6" s="117"/>
      <c r="C6" s="117"/>
      <c r="D6" s="117"/>
      <c r="E6" s="117"/>
      <c r="F6" s="117"/>
      <c r="G6" s="89"/>
      <c r="H6" s="89"/>
      <c r="I6" s="1"/>
      <c r="J6" s="1"/>
    </row>
    <row r="7" spans="1:10" ht="36" customHeight="1" x14ac:dyDescent="0.2">
      <c r="A7" s="118" t="s">
        <v>17</v>
      </c>
      <c r="B7" s="118"/>
      <c r="C7" s="118"/>
      <c r="D7" s="118"/>
      <c r="E7" s="118"/>
      <c r="F7" s="118"/>
      <c r="G7" s="89"/>
      <c r="H7" s="89"/>
      <c r="I7" s="1"/>
      <c r="J7" s="1"/>
    </row>
    <row r="8" spans="1:10" ht="18" customHeight="1" x14ac:dyDescent="0.2">
      <c r="A8" s="114" t="s">
        <v>87</v>
      </c>
      <c r="B8" s="131"/>
      <c r="C8" s="131"/>
      <c r="D8" s="131"/>
      <c r="E8" s="131"/>
      <c r="F8" s="132"/>
      <c r="G8" s="89"/>
      <c r="H8" s="89"/>
      <c r="I8" s="1"/>
      <c r="J8" s="1"/>
    </row>
    <row r="9" spans="1:10" ht="12" customHeight="1" x14ac:dyDescent="0.2">
      <c r="A9" s="5"/>
      <c r="B9" s="5"/>
      <c r="C9" s="5"/>
      <c r="D9" s="5"/>
      <c r="E9" s="5"/>
      <c r="F9" s="5"/>
      <c r="G9" s="15"/>
      <c r="H9" s="15"/>
      <c r="I9" s="1"/>
      <c r="J9" s="1"/>
    </row>
    <row r="10" spans="1:10" s="30" customFormat="1" ht="12" customHeight="1" x14ac:dyDescent="0.2">
      <c r="A10" s="54" t="s">
        <v>2</v>
      </c>
      <c r="B10" s="133"/>
      <c r="C10" s="133"/>
      <c r="D10" s="133"/>
      <c r="E10" s="54" t="s">
        <v>43</v>
      </c>
      <c r="F10" s="13"/>
      <c r="G10" s="16"/>
      <c r="H10" s="16"/>
      <c r="I10" s="90"/>
      <c r="J10" s="90"/>
    </row>
    <row r="11" spans="1:10" s="30" customFormat="1" ht="12" customHeight="1" x14ac:dyDescent="0.2">
      <c r="A11" s="54" t="s">
        <v>3</v>
      </c>
      <c r="B11" s="27"/>
      <c r="C11" s="11"/>
      <c r="D11" s="51"/>
      <c r="E11" s="54" t="s">
        <v>84</v>
      </c>
      <c r="F11" s="88"/>
      <c r="G11" s="16"/>
      <c r="H11" s="16"/>
      <c r="I11" s="90"/>
      <c r="J11" s="90"/>
    </row>
    <row r="12" spans="1:10" s="30" customFormat="1" ht="12" customHeight="1" x14ac:dyDescent="0.2">
      <c r="A12" s="54" t="s">
        <v>14</v>
      </c>
      <c r="B12" s="27"/>
      <c r="C12" s="12"/>
      <c r="D12" s="52"/>
      <c r="E12" s="53" t="s">
        <v>83</v>
      </c>
      <c r="F12" s="14"/>
      <c r="G12" s="16"/>
      <c r="H12" s="16"/>
      <c r="I12" s="90"/>
      <c r="J12" s="90"/>
    </row>
    <row r="13" spans="1:10" s="30" customFormat="1" ht="12" customHeight="1" x14ac:dyDescent="0.2">
      <c r="A13" s="50" t="s">
        <v>29</v>
      </c>
      <c r="B13" s="28"/>
      <c r="C13" s="48"/>
      <c r="D13" s="51"/>
      <c r="E13" s="54" t="s">
        <v>82</v>
      </c>
      <c r="F13" s="8" t="e">
        <f>F12/C13</f>
        <v>#DIV/0!</v>
      </c>
      <c r="G13" s="16"/>
      <c r="H13" s="17"/>
      <c r="I13" s="90"/>
      <c r="J13" s="90"/>
    </row>
    <row r="14" spans="1:10" ht="27" customHeight="1" x14ac:dyDescent="0.2">
      <c r="A14" s="135"/>
      <c r="B14" s="135"/>
      <c r="C14" s="135"/>
      <c r="D14" s="135"/>
      <c r="E14" s="135"/>
      <c r="F14" s="135"/>
      <c r="G14" s="91"/>
      <c r="H14" s="91"/>
      <c r="I14" s="1"/>
      <c r="J14" s="1"/>
    </row>
    <row r="15" spans="1:10" ht="18" customHeight="1" x14ac:dyDescent="0.2">
      <c r="A15" s="121" t="s">
        <v>88</v>
      </c>
      <c r="B15" s="122"/>
      <c r="C15" s="122"/>
      <c r="D15" s="122"/>
      <c r="E15" s="122"/>
      <c r="F15" s="123"/>
      <c r="G15" s="89"/>
      <c r="H15" s="89"/>
      <c r="I15" s="1"/>
      <c r="J15" s="1"/>
    </row>
    <row r="16" spans="1:10" ht="24" customHeight="1" x14ac:dyDescent="0.2">
      <c r="A16" s="59" t="s">
        <v>39</v>
      </c>
      <c r="B16" s="138" t="s">
        <v>41</v>
      </c>
      <c r="C16" s="138"/>
      <c r="D16" s="138"/>
      <c r="E16" s="139"/>
      <c r="F16" s="10" t="s">
        <v>42</v>
      </c>
      <c r="G16" s="91"/>
      <c r="H16" s="91"/>
      <c r="I16" s="1"/>
      <c r="J16" s="1"/>
    </row>
    <row r="17" spans="1:10" ht="12" customHeight="1" x14ac:dyDescent="0.2">
      <c r="A17" s="58"/>
      <c r="B17" s="136"/>
      <c r="C17" s="136"/>
      <c r="D17" s="136"/>
      <c r="E17" s="137"/>
      <c r="F17" s="61"/>
      <c r="G17" s="6"/>
      <c r="H17" s="6"/>
      <c r="I17" s="1"/>
      <c r="J17" s="1"/>
    </row>
    <row r="18" spans="1:10" ht="12" customHeight="1" x14ac:dyDescent="0.2">
      <c r="A18" s="58"/>
      <c r="B18" s="136"/>
      <c r="C18" s="136"/>
      <c r="D18" s="136"/>
      <c r="E18" s="137"/>
      <c r="F18" s="61"/>
      <c r="G18" s="6"/>
      <c r="H18" s="6"/>
      <c r="I18" s="1"/>
      <c r="J18" s="1"/>
    </row>
    <row r="19" spans="1:10" ht="12" customHeight="1" x14ac:dyDescent="0.2">
      <c r="A19" s="58"/>
      <c r="B19" s="136"/>
      <c r="C19" s="136"/>
      <c r="D19" s="136"/>
      <c r="E19" s="137"/>
      <c r="F19" s="61"/>
      <c r="G19" s="6"/>
      <c r="H19" s="6"/>
      <c r="I19" s="1"/>
      <c r="J19" s="1"/>
    </row>
    <row r="20" spans="1:10" ht="12" customHeight="1" x14ac:dyDescent="0.2">
      <c r="A20" s="58"/>
      <c r="B20" s="136"/>
      <c r="C20" s="136"/>
      <c r="D20" s="136"/>
      <c r="E20" s="137"/>
      <c r="F20" s="61"/>
      <c r="G20" s="6"/>
      <c r="H20" s="6"/>
      <c r="I20" s="1"/>
      <c r="J20" s="1"/>
    </row>
    <row r="21" spans="1:10" ht="12" customHeight="1" x14ac:dyDescent="0.2">
      <c r="A21" s="58"/>
      <c r="B21" s="136"/>
      <c r="C21" s="136"/>
      <c r="D21" s="136"/>
      <c r="E21" s="137"/>
      <c r="F21" s="61"/>
      <c r="G21" s="6"/>
      <c r="H21" s="6"/>
      <c r="I21" s="1"/>
      <c r="J21" s="1"/>
    </row>
    <row r="22" spans="1:10" ht="12" customHeight="1" x14ac:dyDescent="0.2">
      <c r="A22" s="58"/>
      <c r="B22" s="136"/>
      <c r="C22" s="136"/>
      <c r="D22" s="136"/>
      <c r="E22" s="137"/>
      <c r="F22" s="61"/>
      <c r="G22" s="6"/>
      <c r="H22" s="6"/>
      <c r="I22" s="1"/>
      <c r="J22" s="1"/>
    </row>
    <row r="23" spans="1:10" ht="12" customHeight="1" x14ac:dyDescent="0.2">
      <c r="A23" s="58"/>
      <c r="B23" s="136"/>
      <c r="C23" s="136"/>
      <c r="D23" s="136"/>
      <c r="E23" s="137"/>
      <c r="F23" s="61"/>
      <c r="G23" s="6"/>
      <c r="H23" s="6"/>
      <c r="I23" s="1"/>
      <c r="J23" s="1"/>
    </row>
    <row r="24" spans="1:10" ht="12" customHeight="1" x14ac:dyDescent="0.2">
      <c r="A24" s="58"/>
      <c r="B24" s="136"/>
      <c r="C24" s="136"/>
      <c r="D24" s="136"/>
      <c r="E24" s="137"/>
      <c r="F24" s="61"/>
      <c r="G24" s="6"/>
      <c r="H24" s="6"/>
      <c r="I24" s="1"/>
      <c r="J24" s="1"/>
    </row>
    <row r="25" spans="1:10" ht="12" customHeight="1" x14ac:dyDescent="0.2">
      <c r="A25" s="58"/>
      <c r="B25" s="136"/>
      <c r="C25" s="136"/>
      <c r="D25" s="136"/>
      <c r="E25" s="137"/>
      <c r="F25" s="61"/>
      <c r="G25" s="6"/>
      <c r="H25" s="6"/>
      <c r="I25" s="1"/>
      <c r="J25" s="1"/>
    </row>
    <row r="26" spans="1:10" ht="12" customHeight="1" x14ac:dyDescent="0.2">
      <c r="A26" s="58"/>
      <c r="B26" s="136"/>
      <c r="C26" s="136"/>
      <c r="D26" s="136"/>
      <c r="E26" s="137"/>
      <c r="F26" s="61"/>
      <c r="G26" s="6"/>
      <c r="H26" s="6"/>
      <c r="I26" s="1"/>
      <c r="J26" s="1"/>
    </row>
    <row r="27" spans="1:10" ht="12" customHeight="1" x14ac:dyDescent="0.2">
      <c r="A27" s="58"/>
      <c r="B27" s="136"/>
      <c r="C27" s="136"/>
      <c r="D27" s="136"/>
      <c r="E27" s="137"/>
      <c r="F27" s="61"/>
      <c r="G27" s="6"/>
      <c r="H27" s="6"/>
      <c r="I27" s="1"/>
      <c r="J27" s="1"/>
    </row>
    <row r="28" spans="1:10" ht="12" customHeight="1" x14ac:dyDescent="0.2">
      <c r="A28" s="58"/>
      <c r="B28" s="136"/>
      <c r="C28" s="136"/>
      <c r="D28" s="136"/>
      <c r="E28" s="137"/>
      <c r="F28" s="61"/>
      <c r="G28" s="6"/>
      <c r="H28" s="6"/>
      <c r="I28" s="1"/>
      <c r="J28" s="1"/>
    </row>
    <row r="29" spans="1:10" ht="12" customHeight="1" x14ac:dyDescent="0.2">
      <c r="A29" s="58"/>
      <c r="B29" s="136"/>
      <c r="C29" s="136"/>
      <c r="D29" s="136"/>
      <c r="E29" s="137"/>
      <c r="F29" s="61"/>
      <c r="G29" s="6"/>
      <c r="H29" s="6"/>
      <c r="I29" s="1"/>
      <c r="J29" s="1"/>
    </row>
    <row r="30" spans="1:10" ht="12" customHeight="1" x14ac:dyDescent="0.2">
      <c r="A30" s="58"/>
      <c r="B30" s="136"/>
      <c r="C30" s="136"/>
      <c r="D30" s="136"/>
      <c r="E30" s="137"/>
      <c r="F30" s="61"/>
      <c r="G30" s="6"/>
      <c r="H30" s="6"/>
      <c r="I30" s="1"/>
      <c r="J30" s="1"/>
    </row>
    <row r="31" spans="1:10" ht="12" customHeight="1" x14ac:dyDescent="0.2">
      <c r="A31" s="58"/>
      <c r="B31" s="136"/>
      <c r="C31" s="136"/>
      <c r="D31" s="136"/>
      <c r="E31" s="137"/>
      <c r="F31" s="61"/>
      <c r="G31" s="6"/>
      <c r="H31" s="6"/>
      <c r="I31" s="1"/>
      <c r="J31" s="1"/>
    </row>
    <row r="32" spans="1:10" ht="12" customHeight="1" x14ac:dyDescent="0.2">
      <c r="A32" s="58"/>
      <c r="B32" s="136"/>
      <c r="C32" s="136"/>
      <c r="D32" s="136"/>
      <c r="E32" s="137"/>
      <c r="F32" s="61"/>
      <c r="G32" s="6"/>
      <c r="H32" s="6"/>
      <c r="I32" s="1"/>
      <c r="J32" s="1"/>
    </row>
    <row r="33" spans="1:10" ht="12" customHeight="1" x14ac:dyDescent="0.2">
      <c r="A33" s="58"/>
      <c r="B33" s="136"/>
      <c r="C33" s="136"/>
      <c r="D33" s="136"/>
      <c r="E33" s="137"/>
      <c r="F33" s="61"/>
      <c r="G33" s="6"/>
      <c r="H33" s="6"/>
      <c r="I33" s="1"/>
      <c r="J33" s="1"/>
    </row>
    <row r="34" spans="1:10" ht="12" customHeight="1" x14ac:dyDescent="0.2">
      <c r="A34" s="58"/>
      <c r="B34" s="136"/>
      <c r="C34" s="136"/>
      <c r="D34" s="136"/>
      <c r="E34" s="137"/>
      <c r="F34" s="61"/>
      <c r="G34" s="6"/>
      <c r="H34" s="6"/>
      <c r="I34" s="1"/>
      <c r="J34" s="1"/>
    </row>
    <row r="35" spans="1:10" ht="12" customHeight="1" x14ac:dyDescent="0.2">
      <c r="A35" s="58"/>
      <c r="B35" s="136"/>
      <c r="C35" s="136"/>
      <c r="D35" s="136"/>
      <c r="E35" s="137"/>
      <c r="F35" s="61"/>
      <c r="G35" s="6"/>
      <c r="H35" s="6"/>
      <c r="I35" s="1"/>
      <c r="J35" s="1"/>
    </row>
    <row r="36" spans="1:10" ht="12" customHeight="1" x14ac:dyDescent="0.2">
      <c r="A36" s="58"/>
      <c r="B36" s="136"/>
      <c r="C36" s="136"/>
      <c r="D36" s="136"/>
      <c r="E36" s="137"/>
      <c r="F36" s="61"/>
      <c r="G36" s="6"/>
      <c r="H36" s="6"/>
      <c r="I36" s="1"/>
      <c r="J36" s="1"/>
    </row>
    <row r="37" spans="1:10" ht="12" customHeight="1" thickBot="1" x14ac:dyDescent="0.25">
      <c r="A37" s="60"/>
      <c r="B37" s="140"/>
      <c r="C37" s="140"/>
      <c r="D37" s="140"/>
      <c r="E37" s="141"/>
      <c r="F37" s="87"/>
      <c r="G37" s="6"/>
      <c r="H37" s="6"/>
      <c r="I37" s="1"/>
      <c r="J37" s="1"/>
    </row>
    <row r="38" spans="1:10" ht="12" customHeight="1" thickTop="1" x14ac:dyDescent="0.2">
      <c r="A38" s="126" t="s">
        <v>26</v>
      </c>
      <c r="B38" s="127"/>
      <c r="C38" s="127"/>
      <c r="D38" s="127"/>
      <c r="E38" s="128"/>
      <c r="F38" s="19">
        <f>SUM(F17:F37)</f>
        <v>0</v>
      </c>
      <c r="G38" s="91"/>
      <c r="H38" s="91"/>
      <c r="I38" s="1"/>
      <c r="J38" s="1"/>
    </row>
    <row r="39" spans="1:10" ht="12" customHeight="1" x14ac:dyDescent="0.2">
      <c r="A39" s="66"/>
      <c r="B39" s="66"/>
      <c r="C39" s="66"/>
      <c r="D39" s="66"/>
      <c r="E39" s="66"/>
      <c r="F39" s="66"/>
      <c r="G39" s="91"/>
      <c r="H39" s="91"/>
      <c r="I39" s="1"/>
      <c r="J39" s="1"/>
    </row>
    <row r="40" spans="1:10" ht="12" customHeight="1" x14ac:dyDescent="0.2">
      <c r="A40" s="129" t="s">
        <v>46</v>
      </c>
      <c r="B40" s="129"/>
      <c r="C40" s="129"/>
      <c r="D40" s="129"/>
      <c r="E40" s="130"/>
      <c r="F40" s="86" t="e">
        <f>F38/C13</f>
        <v>#DIV/0!</v>
      </c>
      <c r="G40" s="91"/>
      <c r="H40" s="91"/>
      <c r="I40" s="1"/>
      <c r="J40" s="1"/>
    </row>
    <row r="41" spans="1:10" ht="27" customHeight="1" x14ac:dyDescent="0.2">
      <c r="A41" s="6"/>
      <c r="B41" s="6"/>
      <c r="C41" s="6"/>
      <c r="D41" s="6"/>
      <c r="E41" s="6"/>
      <c r="F41" s="6"/>
      <c r="G41" s="91"/>
      <c r="H41" s="21"/>
      <c r="I41" s="1"/>
      <c r="J41" s="1"/>
    </row>
    <row r="42" spans="1:10" ht="18" customHeight="1" x14ac:dyDescent="0.2">
      <c r="A42" s="121" t="s">
        <v>89</v>
      </c>
      <c r="B42" s="122"/>
      <c r="C42" s="122"/>
      <c r="D42" s="122"/>
      <c r="E42" s="122"/>
      <c r="F42" s="123"/>
      <c r="G42" s="1"/>
      <c r="H42" s="1"/>
      <c r="I42" s="1"/>
      <c r="J42" s="1"/>
    </row>
    <row r="43" spans="1:10" ht="12" customHeight="1" x14ac:dyDescent="0.2">
      <c r="A43" s="6"/>
      <c r="B43" s="6"/>
      <c r="C43" s="6"/>
      <c r="D43" s="6"/>
      <c r="E43" s="6"/>
      <c r="F43" s="6"/>
      <c r="G43" s="91"/>
      <c r="H43" s="21"/>
      <c r="I43" s="1"/>
      <c r="J43" s="1"/>
    </row>
    <row r="44" spans="1:10" ht="12" customHeight="1" x14ac:dyDescent="0.2">
      <c r="A44" s="54" t="s">
        <v>73</v>
      </c>
      <c r="B44" s="54"/>
      <c r="C44" s="100"/>
      <c r="D44" s="51"/>
      <c r="E44" s="54" t="s">
        <v>45</v>
      </c>
      <c r="F44" s="13"/>
      <c r="G44" s="91"/>
      <c r="H44" s="21"/>
      <c r="I44" s="1"/>
      <c r="J44" s="1"/>
    </row>
    <row r="45" spans="1:10" ht="12" customHeight="1" x14ac:dyDescent="0.2">
      <c r="A45" s="54" t="s">
        <v>74</v>
      </c>
      <c r="B45" s="27"/>
      <c r="C45" s="101"/>
      <c r="D45" s="51"/>
      <c r="E45" s="1"/>
      <c r="F45" s="1"/>
      <c r="G45" s="91"/>
      <c r="H45" s="21"/>
      <c r="I45" s="1"/>
      <c r="J45" s="1"/>
    </row>
    <row r="46" spans="1:10" ht="12" customHeight="1" x14ac:dyDescent="0.2">
      <c r="A46" s="54"/>
      <c r="B46" s="64"/>
      <c r="C46" s="65"/>
      <c r="D46" s="52"/>
      <c r="E46" s="53" t="s">
        <v>75</v>
      </c>
      <c r="F46" s="14"/>
      <c r="G46" s="91"/>
      <c r="H46" s="21"/>
      <c r="I46" s="1"/>
      <c r="J46" s="1"/>
    </row>
    <row r="47" spans="1:10" ht="12" customHeight="1" x14ac:dyDescent="0.2">
      <c r="A47" s="50" t="s">
        <v>29</v>
      </c>
      <c r="B47" s="28"/>
      <c r="C47" s="48">
        <v>0</v>
      </c>
      <c r="D47" s="51"/>
      <c r="E47" s="54" t="s">
        <v>48</v>
      </c>
      <c r="F47" s="68" t="e">
        <f>F46/C47</f>
        <v>#DIV/0!</v>
      </c>
      <c r="G47" s="91"/>
      <c r="H47" s="21"/>
      <c r="I47" s="1"/>
      <c r="J47" s="1"/>
    </row>
    <row r="48" spans="1:10" ht="12" customHeight="1" x14ac:dyDescent="0.2">
      <c r="A48" s="6"/>
      <c r="B48" s="6"/>
      <c r="C48" s="6"/>
      <c r="D48" s="6"/>
      <c r="E48" s="1"/>
      <c r="F48" s="1"/>
      <c r="G48" s="91"/>
      <c r="H48" s="21"/>
      <c r="I48" s="1"/>
      <c r="J48" s="1"/>
    </row>
    <row r="49" spans="1:10" ht="12" customHeight="1" x14ac:dyDescent="0.2">
      <c r="A49" s="6"/>
      <c r="B49" s="6"/>
      <c r="C49" s="6"/>
      <c r="D49" s="6"/>
      <c r="E49" s="54" t="s">
        <v>49</v>
      </c>
      <c r="F49" s="92">
        <f>F46-F12</f>
        <v>0</v>
      </c>
      <c r="G49" s="91"/>
      <c r="H49" s="21"/>
      <c r="I49" s="1"/>
      <c r="J49" s="1"/>
    </row>
    <row r="50" spans="1:10" ht="12" customHeight="1" x14ac:dyDescent="0.2">
      <c r="A50" s="6"/>
      <c r="B50" s="6"/>
      <c r="C50" s="6"/>
      <c r="D50" s="6"/>
      <c r="E50" s="54" t="s">
        <v>47</v>
      </c>
      <c r="F50" s="93" t="e">
        <f>F49*100/F12</f>
        <v>#DIV/0!</v>
      </c>
      <c r="G50" s="91"/>
      <c r="H50" s="21"/>
      <c r="I50" s="1"/>
      <c r="J50" s="1"/>
    </row>
    <row r="51" spans="1:10" ht="12" customHeight="1" x14ac:dyDescent="0.2">
      <c r="A51" s="6"/>
      <c r="B51" s="6"/>
      <c r="C51" s="6"/>
      <c r="D51" s="6"/>
      <c r="E51" s="1"/>
      <c r="F51" s="1"/>
      <c r="G51" s="91"/>
      <c r="H51" s="21"/>
      <c r="I51" s="1"/>
      <c r="J51" s="1"/>
    </row>
    <row r="52" spans="1:10" ht="12" customHeight="1" x14ac:dyDescent="0.2">
      <c r="A52" s="6" t="s">
        <v>50</v>
      </c>
      <c r="B52" s="6"/>
      <c r="C52" s="6"/>
      <c r="D52" s="67">
        <f>F44</f>
        <v>0</v>
      </c>
      <c r="E52" s="6" t="s">
        <v>76</v>
      </c>
      <c r="F52" s="13"/>
      <c r="G52" s="91"/>
      <c r="H52" s="21"/>
      <c r="I52" s="1"/>
      <c r="J52" s="1"/>
    </row>
    <row r="53" spans="1:10" ht="24" customHeight="1" x14ac:dyDescent="0.2">
      <c r="A53" s="6"/>
      <c r="B53" s="6"/>
      <c r="C53" s="6"/>
      <c r="D53" s="6"/>
      <c r="E53" s="6"/>
      <c r="F53" s="6"/>
      <c r="G53" s="91"/>
      <c r="H53" s="21"/>
      <c r="I53" s="1"/>
      <c r="J53" s="1"/>
    </row>
    <row r="54" spans="1:10" s="109" customFormat="1" ht="18" customHeight="1" x14ac:dyDescent="0.2">
      <c r="A54" s="121" t="s">
        <v>90</v>
      </c>
      <c r="B54" s="122"/>
      <c r="C54" s="122"/>
      <c r="D54" s="122"/>
      <c r="E54" s="122"/>
      <c r="F54" s="123"/>
      <c r="G54" s="106"/>
      <c r="H54" s="107"/>
      <c r="I54" s="108"/>
      <c r="J54" s="108"/>
    </row>
    <row r="55" spans="1:10" s="30" customFormat="1" ht="12" customHeight="1" x14ac:dyDescent="0.2">
      <c r="A55" s="81"/>
      <c r="B55" s="81"/>
      <c r="C55" s="82"/>
      <c r="D55" s="81"/>
      <c r="E55" s="83"/>
      <c r="F55" s="83"/>
      <c r="G55" s="18"/>
      <c r="H55" s="21"/>
      <c r="I55" s="90"/>
      <c r="J55" s="90"/>
    </row>
    <row r="56" spans="1:10" s="30" customFormat="1" ht="12" customHeight="1" x14ac:dyDescent="0.2">
      <c r="A56" s="54" t="s">
        <v>4</v>
      </c>
      <c r="B56" s="26"/>
      <c r="C56" s="68">
        <f>F38</f>
        <v>0</v>
      </c>
      <c r="D56" s="31"/>
      <c r="E56" s="124"/>
      <c r="F56" s="124"/>
      <c r="G56" s="94"/>
      <c r="H56" s="90"/>
      <c r="I56" s="90"/>
      <c r="J56" s="90"/>
    </row>
    <row r="57" spans="1:10" s="30" customFormat="1" ht="12" customHeight="1" thickBot="1" x14ac:dyDescent="0.25">
      <c r="A57" s="54" t="s">
        <v>16</v>
      </c>
      <c r="B57" s="64"/>
      <c r="C57" s="71">
        <v>0.7</v>
      </c>
      <c r="D57" s="32"/>
      <c r="E57" s="125"/>
      <c r="F57" s="125"/>
      <c r="G57" s="94"/>
      <c r="H57" s="90"/>
      <c r="I57" s="90"/>
      <c r="J57" s="90"/>
    </row>
    <row r="58" spans="1:10" s="30" customFormat="1" ht="12" customHeight="1" thickTop="1" x14ac:dyDescent="0.2">
      <c r="A58" s="62" t="s">
        <v>5</v>
      </c>
      <c r="B58" s="20"/>
      <c r="C58" s="70">
        <f>C56*C57</f>
        <v>0</v>
      </c>
      <c r="D58" s="33"/>
      <c r="E58" s="119"/>
      <c r="F58" s="119"/>
      <c r="G58" s="94"/>
      <c r="H58" s="90"/>
      <c r="I58" s="90"/>
      <c r="J58" s="90"/>
    </row>
    <row r="59" spans="1:10" s="30" customFormat="1" ht="12" customHeight="1" x14ac:dyDescent="0.2">
      <c r="A59" s="90"/>
      <c r="B59" s="16"/>
      <c r="C59" s="20"/>
      <c r="D59" s="20"/>
      <c r="E59" s="34" t="s">
        <v>18</v>
      </c>
      <c r="F59" s="23">
        <v>1.7500000000000002E-2</v>
      </c>
      <c r="G59" s="94"/>
      <c r="H59" s="90"/>
      <c r="I59" s="90"/>
      <c r="J59" s="90"/>
    </row>
    <row r="60" spans="1:10" s="30" customFormat="1" ht="12" customHeight="1" x14ac:dyDescent="0.2">
      <c r="A60" s="22" t="s">
        <v>28</v>
      </c>
      <c r="B60" s="22"/>
      <c r="C60" s="68">
        <f>C58*F60</f>
        <v>0</v>
      </c>
      <c r="D60" s="35"/>
      <c r="E60" s="34" t="s">
        <v>12</v>
      </c>
      <c r="F60" s="72">
        <f>(F59+0.5%)/2</f>
        <v>1.1250000000000001E-2</v>
      </c>
      <c r="G60" s="94"/>
      <c r="H60" s="90"/>
      <c r="I60" s="90"/>
      <c r="J60" s="90"/>
    </row>
    <row r="61" spans="1:10" s="30" customFormat="1" ht="12" customHeight="1" x14ac:dyDescent="0.2">
      <c r="A61" s="22" t="s">
        <v>6</v>
      </c>
      <c r="B61" s="22"/>
      <c r="C61" s="68">
        <f>C58*F61</f>
        <v>0</v>
      </c>
      <c r="D61" s="31"/>
      <c r="E61" s="34" t="s">
        <v>15</v>
      </c>
      <c r="F61" s="23">
        <v>0.05</v>
      </c>
      <c r="G61" s="94"/>
      <c r="H61" s="21"/>
      <c r="I61" s="90"/>
      <c r="J61" s="90"/>
    </row>
    <row r="62" spans="1:10" s="30" customFormat="1" ht="12" customHeight="1" thickBot="1" x14ac:dyDescent="0.25">
      <c r="A62" s="22" t="s">
        <v>7</v>
      </c>
      <c r="B62" s="22"/>
      <c r="C62" s="79">
        <f>C58*F62</f>
        <v>0</v>
      </c>
      <c r="D62" s="36"/>
      <c r="E62" s="37" t="s">
        <v>21</v>
      </c>
      <c r="F62" s="73">
        <v>1.4999999999999999E-2</v>
      </c>
      <c r="G62" s="94"/>
      <c r="H62" s="21"/>
      <c r="I62" s="90"/>
      <c r="J62" s="90"/>
    </row>
    <row r="63" spans="1:10" s="30" customFormat="1" ht="12" customHeight="1" thickTop="1" x14ac:dyDescent="0.2">
      <c r="A63" s="22" t="s">
        <v>8</v>
      </c>
      <c r="B63" s="22"/>
      <c r="C63" s="70">
        <f>SUM(C60:C62)</f>
        <v>0</v>
      </c>
      <c r="D63" s="38" t="s">
        <v>19</v>
      </c>
      <c r="E63" s="37" t="s">
        <v>27</v>
      </c>
      <c r="F63" s="95">
        <f>SUM(F60:F62)</f>
        <v>7.6250000000000012E-2</v>
      </c>
      <c r="G63" s="94"/>
      <c r="H63" s="21"/>
      <c r="I63" s="90"/>
      <c r="J63" s="90"/>
    </row>
    <row r="64" spans="1:10" s="30" customFormat="1" ht="12" customHeight="1" x14ac:dyDescent="0.2">
      <c r="A64" s="22" t="s">
        <v>10</v>
      </c>
      <c r="B64" s="16"/>
      <c r="C64" s="69" t="e">
        <f>C63/C66</f>
        <v>#DIV/0!</v>
      </c>
      <c r="D64" s="38" t="s">
        <v>20</v>
      </c>
      <c r="E64" s="39"/>
      <c r="F64" s="40"/>
      <c r="G64" s="94"/>
      <c r="H64" s="21"/>
      <c r="I64" s="90"/>
      <c r="J64" s="90"/>
    </row>
    <row r="65" spans="1:10" s="30" customFormat="1" ht="12" customHeight="1" x14ac:dyDescent="0.2">
      <c r="A65" s="22"/>
      <c r="B65" s="16"/>
      <c r="C65" s="41"/>
      <c r="D65" s="20"/>
      <c r="E65" s="43"/>
      <c r="F65" s="94"/>
      <c r="G65" s="94"/>
      <c r="H65" s="21"/>
      <c r="I65" s="90"/>
      <c r="J65" s="90"/>
    </row>
    <row r="66" spans="1:10" s="30" customFormat="1" ht="12" customHeight="1" x14ac:dyDescent="0.2">
      <c r="A66" s="29" t="s">
        <v>31</v>
      </c>
      <c r="B66" s="16"/>
      <c r="C66" s="104">
        <f>C47</f>
        <v>0</v>
      </c>
      <c r="D66" s="42"/>
      <c r="E66" s="43" t="s">
        <v>25</v>
      </c>
      <c r="F66" s="74" t="e">
        <f>F12/C66</f>
        <v>#DIV/0!</v>
      </c>
      <c r="G66" s="96"/>
      <c r="H66" s="21"/>
      <c r="I66" s="90"/>
      <c r="J66" s="90"/>
    </row>
    <row r="67" spans="1:10" s="30" customFormat="1" ht="12" customHeight="1" x14ac:dyDescent="0.2">
      <c r="A67" s="63" t="s">
        <v>9</v>
      </c>
      <c r="B67" s="16"/>
      <c r="C67" s="75">
        <f>F12+C63</f>
        <v>0</v>
      </c>
      <c r="D67" s="44" t="s">
        <v>19</v>
      </c>
      <c r="E67" s="26"/>
      <c r="F67" s="44"/>
      <c r="G67" s="96"/>
      <c r="H67" s="21"/>
      <c r="I67" s="90"/>
      <c r="J67" s="90"/>
    </row>
    <row r="68" spans="1:10" s="30" customFormat="1" ht="12" customHeight="1" x14ac:dyDescent="0.2">
      <c r="A68" s="54" t="s">
        <v>10</v>
      </c>
      <c r="B68" s="16"/>
      <c r="C68" s="76" t="e">
        <f>C67/C66</f>
        <v>#DIV/0!</v>
      </c>
      <c r="D68" s="44" t="s">
        <v>20</v>
      </c>
      <c r="E68" s="26"/>
      <c r="F68" s="44"/>
      <c r="G68" s="97"/>
      <c r="H68" s="21"/>
      <c r="I68" s="90"/>
      <c r="J68" s="90"/>
    </row>
    <row r="69" spans="1:10" s="30" customFormat="1" ht="25.5" customHeight="1" x14ac:dyDescent="0.2">
      <c r="A69" s="54"/>
      <c r="B69" s="54"/>
      <c r="C69" s="9"/>
      <c r="D69" s="44"/>
      <c r="E69" s="26"/>
      <c r="F69" s="44"/>
      <c r="G69" s="97"/>
      <c r="H69" s="21"/>
      <c r="I69" s="90"/>
      <c r="J69" s="90"/>
    </row>
    <row r="70" spans="1:10" s="30" customFormat="1" ht="18" customHeight="1" x14ac:dyDescent="0.2">
      <c r="A70" s="121" t="s">
        <v>91</v>
      </c>
      <c r="B70" s="122"/>
      <c r="C70" s="122"/>
      <c r="D70" s="122"/>
      <c r="E70" s="122"/>
      <c r="F70" s="123"/>
      <c r="G70" s="18"/>
      <c r="H70" s="56" t="s">
        <v>34</v>
      </c>
      <c r="I70" s="90"/>
      <c r="J70" s="90"/>
    </row>
    <row r="71" spans="1:10" s="30" customFormat="1" ht="12" customHeight="1" x14ac:dyDescent="0.2">
      <c r="A71" s="84"/>
      <c r="B71" s="84"/>
      <c r="C71" s="85"/>
      <c r="D71" s="84"/>
      <c r="E71" s="84"/>
      <c r="F71" s="84"/>
      <c r="G71" s="18"/>
      <c r="H71" s="56"/>
      <c r="I71" s="90"/>
      <c r="J71" s="90"/>
    </row>
    <row r="72" spans="1:10" s="30" customFormat="1" ht="12" customHeight="1" x14ac:dyDescent="0.2">
      <c r="A72" s="119" t="s">
        <v>13</v>
      </c>
      <c r="B72" s="120"/>
      <c r="C72" s="80">
        <v>3528</v>
      </c>
      <c r="D72" s="42" t="s">
        <v>78</v>
      </c>
      <c r="E72" s="26"/>
      <c r="F72" s="45"/>
      <c r="G72" s="97"/>
      <c r="H72" s="21" t="s">
        <v>33</v>
      </c>
      <c r="I72" s="90"/>
      <c r="J72" s="90"/>
    </row>
    <row r="73" spans="1:10" s="30" customFormat="1" ht="12" customHeight="1" x14ac:dyDescent="0.2">
      <c r="A73" s="20"/>
      <c r="B73" s="20"/>
      <c r="C73" s="20"/>
      <c r="D73" s="20"/>
      <c r="E73" s="20"/>
      <c r="F73" s="20"/>
      <c r="G73" s="97"/>
      <c r="H73" s="21" t="s">
        <v>35</v>
      </c>
      <c r="I73" s="90"/>
      <c r="J73" s="90"/>
    </row>
    <row r="74" spans="1:10" s="30" customFormat="1" ht="12" customHeight="1" x14ac:dyDescent="0.2">
      <c r="A74" s="20" t="s">
        <v>11</v>
      </c>
      <c r="B74" s="20"/>
      <c r="C74" s="77" t="e">
        <f>IF(C75=H72,"-",C75*C66)</f>
        <v>#DIV/0!</v>
      </c>
      <c r="D74" s="49" t="s">
        <v>19</v>
      </c>
      <c r="E74" s="20"/>
      <c r="F74" s="46"/>
      <c r="G74" s="97"/>
      <c r="H74" s="21" t="e">
        <f>IF(C13&gt;7,H80,H75)</f>
        <v>#DIV/0!</v>
      </c>
      <c r="I74" s="90"/>
      <c r="J74" s="90"/>
    </row>
    <row r="75" spans="1:10" s="30" customFormat="1" ht="12" customHeight="1" x14ac:dyDescent="0.2">
      <c r="A75" s="20" t="s">
        <v>10</v>
      </c>
      <c r="B75" s="25"/>
      <c r="C75" s="78" t="e">
        <f>IF(F13&gt;8819,H72,H74)</f>
        <v>#DIV/0!</v>
      </c>
      <c r="D75" s="49" t="s">
        <v>20</v>
      </c>
      <c r="E75" s="20"/>
      <c r="F75" s="46"/>
      <c r="G75" s="97"/>
      <c r="H75" s="21" t="e">
        <f>IF(F40="oui",H80,H76)</f>
        <v>#DIV/0!</v>
      </c>
      <c r="I75" s="98"/>
      <c r="J75" s="90"/>
    </row>
    <row r="76" spans="1:10" s="30" customFormat="1" ht="12" customHeight="1" x14ac:dyDescent="0.2">
      <c r="A76" s="26"/>
      <c r="B76" s="26"/>
      <c r="C76" s="26"/>
      <c r="D76" s="26"/>
      <c r="E76" s="20"/>
      <c r="F76" s="26"/>
      <c r="G76" s="97"/>
      <c r="H76" s="21" t="e">
        <f>IF(C66&gt;7,H73,H80)</f>
        <v>#DIV/0!</v>
      </c>
      <c r="I76" s="90"/>
      <c r="J76" s="90"/>
    </row>
    <row r="77" spans="1:10" s="30" customFormat="1" ht="12" customHeight="1" x14ac:dyDescent="0.2">
      <c r="A77" s="110" t="s">
        <v>52</v>
      </c>
      <c r="B77" s="26"/>
      <c r="C77" s="26"/>
      <c r="D77" s="26"/>
      <c r="E77" s="20"/>
      <c r="F77" s="26"/>
      <c r="G77" s="97"/>
      <c r="H77" s="21"/>
      <c r="I77" s="90"/>
      <c r="J77" s="90"/>
    </row>
    <row r="78" spans="1:10" s="30" customFormat="1" ht="12" customHeight="1" x14ac:dyDescent="0.2">
      <c r="A78" s="26"/>
      <c r="B78" s="26"/>
      <c r="C78" s="26"/>
      <c r="D78" s="26"/>
      <c r="E78" s="20"/>
      <c r="F78" s="26"/>
      <c r="G78" s="97"/>
      <c r="H78" s="21"/>
      <c r="I78" s="90"/>
      <c r="J78" s="90"/>
    </row>
    <row r="79" spans="1:10" s="30" customFormat="1" ht="12" customHeight="1" x14ac:dyDescent="0.2">
      <c r="A79" s="54" t="s">
        <v>1</v>
      </c>
      <c r="B79" s="113"/>
      <c r="C79" s="113"/>
      <c r="D79" s="26"/>
      <c r="E79" s="20"/>
      <c r="F79" s="26"/>
      <c r="G79" s="97"/>
      <c r="H79" s="21" t="e">
        <f>IF(C66&gt;7,H73,H80)</f>
        <v>#DIV/0!</v>
      </c>
      <c r="I79" s="90"/>
      <c r="J79" s="90"/>
    </row>
    <row r="80" spans="1:10" s="30" customFormat="1" ht="12" customHeight="1" x14ac:dyDescent="0.2">
      <c r="A80" s="26"/>
      <c r="B80" s="26"/>
      <c r="C80" s="26"/>
      <c r="D80" s="26"/>
      <c r="E80" s="26"/>
      <c r="F80" s="26"/>
      <c r="G80" s="97"/>
      <c r="H80" s="21" t="e">
        <f>IF(F66&gt;=C72,F66,H81)</f>
        <v>#DIV/0!</v>
      </c>
      <c r="I80" s="90"/>
      <c r="J80" s="90"/>
    </row>
    <row r="81" spans="1:10" s="30" customFormat="1" ht="68.25" customHeight="1" x14ac:dyDescent="0.2">
      <c r="A81" s="134" t="s">
        <v>93</v>
      </c>
      <c r="B81" s="134"/>
      <c r="C81" s="134"/>
      <c r="D81" s="134"/>
      <c r="E81" s="134"/>
      <c r="F81" s="134"/>
      <c r="G81" s="47"/>
      <c r="H81" s="57" t="e">
        <f>IF((F66+C64)&lt;C72,F66+C64,C72)</f>
        <v>#DIV/0!</v>
      </c>
      <c r="I81" s="90"/>
      <c r="J81" s="90"/>
    </row>
    <row r="82" spans="1:10" s="30" customFormat="1" ht="195.75" customHeight="1" x14ac:dyDescent="0.2">
      <c r="A82" s="111" t="s">
        <v>92</v>
      </c>
      <c r="B82" s="112"/>
      <c r="C82" s="112"/>
      <c r="D82" s="112"/>
      <c r="E82" s="112"/>
      <c r="F82" s="112"/>
      <c r="G82" s="97"/>
      <c r="H82" s="99"/>
      <c r="I82" s="90"/>
      <c r="J82" s="90"/>
    </row>
    <row r="83" spans="1:10" x14ac:dyDescent="0.2">
      <c r="A83" s="6"/>
      <c r="B83" s="6"/>
      <c r="C83" s="6"/>
      <c r="D83" s="6"/>
      <c r="E83" s="6"/>
      <c r="F83" s="6"/>
    </row>
    <row r="84" spans="1:10" x14ac:dyDescent="0.2">
      <c r="A84" s="6"/>
      <c r="B84" s="6"/>
      <c r="C84" s="6"/>
      <c r="D84" s="6"/>
      <c r="E84" s="6"/>
      <c r="F84" s="6"/>
    </row>
  </sheetData>
  <sheetProtection algorithmName="SHA-512" hashValue="LdARKDf5U0mk1B+MltOIaO7hubcWibZUaMNJTDB2IR5kOOiZsmFWWn+fnWXiPgW5VsEoohJ02XVn66wvr/LIeA==" saltValue="Cj0lvLK5rM6Gq7MLHvtoiQ==" spinCount="100000" sheet="1" selectLockedCells="1"/>
  <mergeCells count="41">
    <mergeCell ref="B21:E21"/>
    <mergeCell ref="B22:E22"/>
    <mergeCell ref="B23:E23"/>
    <mergeCell ref="B24:E24"/>
    <mergeCell ref="B25:E25"/>
    <mergeCell ref="B26:E26"/>
    <mergeCell ref="B27:E27"/>
    <mergeCell ref="B28:E28"/>
    <mergeCell ref="B29:E29"/>
    <mergeCell ref="B30:E30"/>
    <mergeCell ref="B31:E31"/>
    <mergeCell ref="B32:E32"/>
    <mergeCell ref="B33:E33"/>
    <mergeCell ref="A42:F42"/>
    <mergeCell ref="B34:E34"/>
    <mergeCell ref="B35:E35"/>
    <mergeCell ref="B36:E36"/>
    <mergeCell ref="B37:E37"/>
    <mergeCell ref="A15:F15"/>
    <mergeCell ref="A14:F14"/>
    <mergeCell ref="B17:E17"/>
    <mergeCell ref="B19:E19"/>
    <mergeCell ref="B20:E20"/>
    <mergeCell ref="B18:E18"/>
    <mergeCell ref="B16:E16"/>
    <mergeCell ref="A82:F82"/>
    <mergeCell ref="B79:C79"/>
    <mergeCell ref="A5:F5"/>
    <mergeCell ref="A6:F6"/>
    <mergeCell ref="A7:F7"/>
    <mergeCell ref="A72:B72"/>
    <mergeCell ref="A70:F70"/>
    <mergeCell ref="A54:F54"/>
    <mergeCell ref="E56:F56"/>
    <mergeCell ref="E57:F57"/>
    <mergeCell ref="E58:F58"/>
    <mergeCell ref="A38:E38"/>
    <mergeCell ref="A40:E40"/>
    <mergeCell ref="A8:F8"/>
    <mergeCell ref="B10:D10"/>
    <mergeCell ref="A81:F81"/>
  </mergeCells>
  <hyperlinks>
    <hyperlink ref="A13" r:id="rId1" tooltip="RGL - I 4 05.01" display="Nbre de pièces RGL:"/>
    <hyperlink ref="A66" r:id="rId2" tooltip="RGL - I 4 05.01" display="Nbre de pièces RGL futures:"/>
    <hyperlink ref="E12" r:id="rId3" tooltip="art.11 al.1 let d LDTR" display="Loyer annuel net*1 actualisé:"/>
    <hyperlink ref="A47" r:id="rId4" tooltip="RGL - I 4 05.01" display="Nbre de pièces RGL:"/>
    <hyperlink ref="E46" r:id="rId5" tooltip="art.11 al.1 let d LDTR" display="Loyer annuel net*1 actualisé:"/>
  </hyperlinks>
  <printOptions horizontalCentered="1" verticalCentered="1"/>
  <pageMargins left="0.25" right="0.25" top="0.75" bottom="0.75" header="0.3" footer="0.3"/>
  <pageSetup paperSize="9" orientation="portrait" r:id="rId6"/>
  <rowBreaks count="1" manualBreakCount="1">
    <brk id="52" max="16383"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zoomScale="160" zoomScaleNormal="160" workbookViewId="0">
      <selection activeCell="F60" sqref="F60"/>
    </sheetView>
  </sheetViews>
  <sheetFormatPr baseColWidth="10" defaultRowHeight="12.75" x14ac:dyDescent="0.2"/>
  <cols>
    <col min="1" max="1" width="11.28515625" customWidth="1"/>
    <col min="2" max="2" width="10.7109375" customWidth="1"/>
    <col min="3" max="3" width="14.5703125" customWidth="1"/>
    <col min="4" max="4" width="7.28515625" customWidth="1"/>
    <col min="5" max="5" width="32.7109375" customWidth="1"/>
    <col min="6" max="6" width="17.7109375" customWidth="1"/>
    <col min="7" max="7" width="2.28515625" customWidth="1"/>
    <col min="8" max="8" width="26.85546875" customWidth="1"/>
    <col min="9" max="9" width="12.5703125" bestFit="1" customWidth="1"/>
  </cols>
  <sheetData>
    <row r="1" spans="1:10" ht="21.75" customHeight="1" x14ac:dyDescent="0.4">
      <c r="A1" s="1"/>
      <c r="B1" s="2" t="s">
        <v>22</v>
      </c>
      <c r="C1" s="1"/>
      <c r="D1" s="1"/>
      <c r="E1" s="102" t="s">
        <v>81</v>
      </c>
      <c r="F1" s="3" t="s">
        <v>36</v>
      </c>
      <c r="G1" s="1"/>
      <c r="H1" s="1"/>
      <c r="I1" s="1"/>
      <c r="J1" s="1"/>
    </row>
    <row r="2" spans="1:10" ht="9" customHeight="1" x14ac:dyDescent="0.2">
      <c r="A2" s="1"/>
      <c r="B2" s="4" t="s">
        <v>23</v>
      </c>
      <c r="C2" s="1"/>
      <c r="D2" s="1"/>
      <c r="E2" s="1"/>
      <c r="F2" s="7">
        <v>1.2023999999999999</v>
      </c>
      <c r="G2" s="1"/>
      <c r="H2" s="1"/>
      <c r="I2" s="1"/>
      <c r="J2" s="1"/>
    </row>
    <row r="3" spans="1:10" ht="9.75" customHeight="1" x14ac:dyDescent="0.2">
      <c r="A3" s="1"/>
      <c r="B3" s="24" t="s">
        <v>24</v>
      </c>
      <c r="C3" s="1"/>
      <c r="D3" s="1"/>
      <c r="E3" s="1"/>
      <c r="F3" s="55" t="s">
        <v>30</v>
      </c>
      <c r="G3" s="1"/>
      <c r="H3" s="1"/>
      <c r="I3" s="1"/>
      <c r="J3" s="1"/>
    </row>
    <row r="4" spans="1:10" ht="9" customHeight="1" x14ac:dyDescent="0.2">
      <c r="A4" s="1"/>
      <c r="B4" s="1"/>
      <c r="C4" s="1"/>
      <c r="D4" s="1"/>
      <c r="E4" s="1"/>
      <c r="F4" s="1"/>
      <c r="G4" s="1"/>
      <c r="H4" s="1"/>
      <c r="I4" s="1"/>
      <c r="J4" s="1"/>
    </row>
    <row r="5" spans="1:10" ht="25.5" customHeight="1" x14ac:dyDescent="0.2">
      <c r="A5" s="143" t="s">
        <v>37</v>
      </c>
      <c r="B5" s="115"/>
      <c r="C5" s="115"/>
      <c r="D5" s="115"/>
      <c r="E5" s="115"/>
      <c r="F5" s="116"/>
      <c r="G5" s="89"/>
      <c r="H5" s="89"/>
      <c r="I5" s="1"/>
      <c r="J5" s="1"/>
    </row>
    <row r="6" spans="1:10" ht="12" customHeight="1" x14ac:dyDescent="0.2">
      <c r="A6" s="117" t="s">
        <v>0</v>
      </c>
      <c r="B6" s="117"/>
      <c r="C6" s="117"/>
      <c r="D6" s="117"/>
      <c r="E6" s="117"/>
      <c r="F6" s="117"/>
      <c r="G6" s="89"/>
      <c r="H6" s="89"/>
      <c r="I6" s="1"/>
      <c r="J6" s="1"/>
    </row>
    <row r="7" spans="1:10" ht="19.5" customHeight="1" x14ac:dyDescent="0.2">
      <c r="A7" s="144" t="s">
        <v>17</v>
      </c>
      <c r="B7" s="144"/>
      <c r="C7" s="144"/>
      <c r="D7" s="144"/>
      <c r="E7" s="144"/>
      <c r="F7" s="144"/>
      <c r="G7" s="89"/>
      <c r="H7" s="89"/>
      <c r="I7" s="1"/>
      <c r="J7" s="1"/>
    </row>
    <row r="8" spans="1:10" ht="12" customHeight="1" x14ac:dyDescent="0.2">
      <c r="A8" s="145" t="s">
        <v>38</v>
      </c>
      <c r="B8" s="146"/>
      <c r="C8" s="146"/>
      <c r="D8" s="146"/>
      <c r="E8" s="146"/>
      <c r="F8" s="147"/>
      <c r="G8" s="89"/>
      <c r="H8" s="89"/>
      <c r="I8" s="1"/>
      <c r="J8" s="1"/>
    </row>
    <row r="9" spans="1:10" ht="12" customHeight="1" x14ac:dyDescent="0.2">
      <c r="A9" s="5"/>
      <c r="B9" s="5"/>
      <c r="C9" s="5"/>
      <c r="D9" s="5"/>
      <c r="E9" s="5"/>
      <c r="F9" s="5"/>
      <c r="G9" s="15"/>
      <c r="H9" s="15"/>
      <c r="I9" s="1"/>
      <c r="J9" s="1"/>
    </row>
    <row r="10" spans="1:10" s="30" customFormat="1" ht="12" customHeight="1" x14ac:dyDescent="0.2">
      <c r="A10" s="54" t="s">
        <v>2</v>
      </c>
      <c r="B10" s="133" t="s">
        <v>54</v>
      </c>
      <c r="C10" s="133"/>
      <c r="D10" s="133"/>
      <c r="E10" s="54" t="s">
        <v>43</v>
      </c>
      <c r="F10" s="13" t="s">
        <v>80</v>
      </c>
      <c r="G10" s="16"/>
      <c r="H10" s="16"/>
      <c r="I10" s="90"/>
      <c r="J10" s="90"/>
    </row>
    <row r="11" spans="1:10" s="30" customFormat="1" ht="12" customHeight="1" x14ac:dyDescent="0.2">
      <c r="A11" s="54" t="s">
        <v>3</v>
      </c>
      <c r="B11" s="27"/>
      <c r="C11" s="11">
        <v>2</v>
      </c>
      <c r="D11" s="51"/>
      <c r="E11" s="54" t="s">
        <v>84</v>
      </c>
      <c r="F11" s="88">
        <v>43616</v>
      </c>
      <c r="G11" s="16"/>
      <c r="H11" s="16"/>
      <c r="I11" s="90"/>
      <c r="J11" s="90"/>
    </row>
    <row r="12" spans="1:10" s="30" customFormat="1" ht="12" customHeight="1" x14ac:dyDescent="0.2">
      <c r="A12" s="54" t="s">
        <v>14</v>
      </c>
      <c r="B12" s="27"/>
      <c r="C12" s="12">
        <v>21</v>
      </c>
      <c r="D12" s="52"/>
      <c r="E12" s="53" t="s">
        <v>85</v>
      </c>
      <c r="F12" s="14">
        <v>21000</v>
      </c>
      <c r="G12" s="16"/>
      <c r="H12" s="16"/>
      <c r="I12" s="90"/>
      <c r="J12" s="90"/>
    </row>
    <row r="13" spans="1:10" s="30" customFormat="1" ht="12" customHeight="1" x14ac:dyDescent="0.2">
      <c r="A13" s="50" t="s">
        <v>29</v>
      </c>
      <c r="B13" s="28"/>
      <c r="C13" s="48">
        <v>6</v>
      </c>
      <c r="D13" s="51"/>
      <c r="E13" s="54" t="s">
        <v>82</v>
      </c>
      <c r="F13" s="8">
        <f>F12/C13</f>
        <v>3500</v>
      </c>
      <c r="G13" s="16"/>
      <c r="H13" s="17"/>
      <c r="I13" s="90"/>
      <c r="J13" s="90"/>
    </row>
    <row r="14" spans="1:10" ht="12" customHeight="1" x14ac:dyDescent="0.2">
      <c r="A14" s="135"/>
      <c r="B14" s="135"/>
      <c r="C14" s="135"/>
      <c r="D14" s="135"/>
      <c r="E14" s="135"/>
      <c r="F14" s="135"/>
      <c r="G14" s="91"/>
      <c r="H14" s="91"/>
      <c r="I14" s="1"/>
      <c r="J14" s="1"/>
    </row>
    <row r="15" spans="1:10" ht="12" customHeight="1" x14ac:dyDescent="0.2">
      <c r="A15" s="145" t="s">
        <v>40</v>
      </c>
      <c r="B15" s="146"/>
      <c r="C15" s="146"/>
      <c r="D15" s="146"/>
      <c r="E15" s="146"/>
      <c r="F15" s="147"/>
      <c r="G15" s="89"/>
      <c r="H15" s="89"/>
      <c r="I15" s="1"/>
      <c r="J15" s="1"/>
    </row>
    <row r="16" spans="1:10" ht="24" customHeight="1" x14ac:dyDescent="0.2">
      <c r="A16" s="59" t="s">
        <v>39</v>
      </c>
      <c r="B16" s="138" t="s">
        <v>41</v>
      </c>
      <c r="C16" s="138"/>
      <c r="D16" s="138"/>
      <c r="E16" s="139"/>
      <c r="F16" s="10" t="s">
        <v>42</v>
      </c>
      <c r="G16" s="91"/>
      <c r="H16" s="91"/>
      <c r="I16" s="1"/>
      <c r="J16" s="1"/>
    </row>
    <row r="17" spans="1:10" ht="12" customHeight="1" x14ac:dyDescent="0.2">
      <c r="A17" s="58" t="s">
        <v>55</v>
      </c>
      <c r="B17" s="136" t="s">
        <v>56</v>
      </c>
      <c r="C17" s="136"/>
      <c r="D17" s="136"/>
      <c r="E17" s="137"/>
      <c r="F17" s="61">
        <v>28000</v>
      </c>
      <c r="G17" s="6"/>
      <c r="H17" s="6"/>
      <c r="I17" s="1"/>
      <c r="J17" s="1"/>
    </row>
    <row r="18" spans="1:10" ht="12" customHeight="1" x14ac:dyDescent="0.2">
      <c r="A18" s="58" t="s">
        <v>57</v>
      </c>
      <c r="B18" s="136" t="s">
        <v>66</v>
      </c>
      <c r="C18" s="136"/>
      <c r="D18" s="136"/>
      <c r="E18" s="137"/>
      <c r="F18" s="61">
        <v>16000</v>
      </c>
      <c r="G18" s="6"/>
      <c r="H18" s="6"/>
      <c r="I18" s="1"/>
      <c r="J18" s="1"/>
    </row>
    <row r="19" spans="1:10" ht="12" customHeight="1" x14ac:dyDescent="0.2">
      <c r="A19" s="58" t="s">
        <v>58</v>
      </c>
      <c r="B19" s="136" t="s">
        <v>59</v>
      </c>
      <c r="C19" s="136"/>
      <c r="D19" s="136"/>
      <c r="E19" s="137"/>
      <c r="F19" s="61">
        <v>8000</v>
      </c>
      <c r="G19" s="6"/>
      <c r="H19" s="6"/>
      <c r="I19" s="1"/>
      <c r="J19" s="1"/>
    </row>
    <row r="20" spans="1:10" ht="12" customHeight="1" x14ac:dyDescent="0.2">
      <c r="A20" s="58" t="s">
        <v>60</v>
      </c>
      <c r="B20" s="136" t="s">
        <v>61</v>
      </c>
      <c r="C20" s="136"/>
      <c r="D20" s="136"/>
      <c r="E20" s="137"/>
      <c r="F20" s="61">
        <v>5000</v>
      </c>
      <c r="G20" s="6"/>
      <c r="H20" s="6"/>
      <c r="I20" s="1"/>
      <c r="J20" s="1"/>
    </row>
    <row r="21" spans="1:10" ht="12" customHeight="1" x14ac:dyDescent="0.2">
      <c r="A21" s="58" t="s">
        <v>62</v>
      </c>
      <c r="B21" s="136" t="s">
        <v>63</v>
      </c>
      <c r="C21" s="136"/>
      <c r="D21" s="136"/>
      <c r="E21" s="137"/>
      <c r="F21" s="61">
        <v>2500</v>
      </c>
      <c r="G21" s="6"/>
      <c r="H21" s="6"/>
      <c r="I21" s="1"/>
      <c r="J21" s="1"/>
    </row>
    <row r="22" spans="1:10" ht="12" customHeight="1" x14ac:dyDescent="0.2">
      <c r="A22" s="58" t="s">
        <v>64</v>
      </c>
      <c r="B22" s="136" t="s">
        <v>65</v>
      </c>
      <c r="C22" s="136"/>
      <c r="D22" s="136"/>
      <c r="E22" s="137"/>
      <c r="F22" s="61">
        <v>3000</v>
      </c>
      <c r="G22" s="6"/>
      <c r="H22" s="6"/>
      <c r="I22" s="1"/>
      <c r="J22" s="1"/>
    </row>
    <row r="23" spans="1:10" ht="12" customHeight="1" x14ac:dyDescent="0.2">
      <c r="A23" s="58" t="s">
        <v>67</v>
      </c>
      <c r="B23" s="136" t="s">
        <v>68</v>
      </c>
      <c r="C23" s="136"/>
      <c r="D23" s="136"/>
      <c r="E23" s="137"/>
      <c r="F23" s="61">
        <v>2000</v>
      </c>
      <c r="G23" s="6"/>
      <c r="H23" s="6"/>
      <c r="I23" s="1"/>
      <c r="J23" s="1"/>
    </row>
    <row r="24" spans="1:10" ht="12" customHeight="1" x14ac:dyDescent="0.2">
      <c r="A24" s="58"/>
      <c r="B24" s="136" t="s">
        <v>69</v>
      </c>
      <c r="C24" s="136"/>
      <c r="D24" s="136"/>
      <c r="E24" s="137"/>
      <c r="F24" s="61">
        <v>5000</v>
      </c>
      <c r="G24" s="6"/>
      <c r="H24" s="6"/>
      <c r="I24" s="1"/>
      <c r="J24" s="1"/>
    </row>
    <row r="25" spans="1:10" ht="12" customHeight="1" x14ac:dyDescent="0.2">
      <c r="A25" s="58"/>
      <c r="B25" s="136" t="s">
        <v>70</v>
      </c>
      <c r="C25" s="136"/>
      <c r="D25" s="136"/>
      <c r="E25" s="137"/>
      <c r="F25" s="61">
        <v>2600</v>
      </c>
      <c r="G25" s="6"/>
      <c r="H25" s="6"/>
      <c r="I25" s="1"/>
      <c r="J25" s="1"/>
    </row>
    <row r="26" spans="1:10" ht="12" customHeight="1" x14ac:dyDescent="0.2">
      <c r="A26" s="58"/>
      <c r="B26" s="136" t="s">
        <v>71</v>
      </c>
      <c r="C26" s="136"/>
      <c r="D26" s="136"/>
      <c r="E26" s="137"/>
      <c r="F26" s="61">
        <v>6000</v>
      </c>
      <c r="G26" s="6"/>
      <c r="H26" s="6"/>
      <c r="I26" s="1"/>
      <c r="J26" s="1"/>
    </row>
    <row r="27" spans="1:10" ht="12" customHeight="1" x14ac:dyDescent="0.2">
      <c r="A27" s="58"/>
      <c r="B27" s="136"/>
      <c r="C27" s="136"/>
      <c r="D27" s="136"/>
      <c r="E27" s="137"/>
      <c r="F27" s="61"/>
      <c r="G27" s="6"/>
      <c r="H27" s="6"/>
      <c r="I27" s="1"/>
      <c r="J27" s="1"/>
    </row>
    <row r="28" spans="1:10" ht="12" customHeight="1" x14ac:dyDescent="0.2">
      <c r="A28" s="58"/>
      <c r="B28" s="148" t="s">
        <v>81</v>
      </c>
      <c r="C28" s="148"/>
      <c r="D28" s="148"/>
      <c r="E28" s="149"/>
      <c r="F28" s="61"/>
      <c r="G28" s="6"/>
      <c r="H28" s="6"/>
      <c r="I28" s="1"/>
      <c r="J28" s="1"/>
    </row>
    <row r="29" spans="1:10" ht="12" customHeight="1" x14ac:dyDescent="0.2">
      <c r="A29" s="58"/>
      <c r="B29" s="136"/>
      <c r="C29" s="136"/>
      <c r="D29" s="136"/>
      <c r="E29" s="137"/>
      <c r="F29" s="61"/>
      <c r="G29" s="6"/>
      <c r="H29" s="6"/>
      <c r="I29" s="1"/>
      <c r="J29" s="1"/>
    </row>
    <row r="30" spans="1:10" ht="12" customHeight="1" x14ac:dyDescent="0.2">
      <c r="A30" s="58"/>
      <c r="B30" s="136"/>
      <c r="C30" s="136"/>
      <c r="D30" s="136"/>
      <c r="E30" s="137"/>
      <c r="F30" s="61"/>
      <c r="G30" s="6"/>
      <c r="H30" s="6"/>
      <c r="I30" s="1"/>
      <c r="J30" s="1"/>
    </row>
    <row r="31" spans="1:10" ht="12" customHeight="1" x14ac:dyDescent="0.2">
      <c r="A31" s="58"/>
      <c r="B31" s="136"/>
      <c r="C31" s="136"/>
      <c r="D31" s="136"/>
      <c r="E31" s="137"/>
      <c r="F31" s="61"/>
      <c r="G31" s="6"/>
      <c r="H31" s="6"/>
      <c r="I31" s="1"/>
      <c r="J31" s="1"/>
    </row>
    <row r="32" spans="1:10" ht="12" customHeight="1" x14ac:dyDescent="0.2">
      <c r="A32" s="58"/>
      <c r="B32" s="136"/>
      <c r="C32" s="136"/>
      <c r="D32" s="136"/>
      <c r="E32" s="137"/>
      <c r="F32" s="61"/>
      <c r="G32" s="6"/>
      <c r="H32" s="6"/>
      <c r="I32" s="1"/>
      <c r="J32" s="1"/>
    </row>
    <row r="33" spans="1:10" ht="12" customHeight="1" x14ac:dyDescent="0.2">
      <c r="A33" s="58"/>
      <c r="B33" s="136"/>
      <c r="C33" s="136"/>
      <c r="D33" s="136"/>
      <c r="E33" s="137"/>
      <c r="F33" s="61"/>
      <c r="G33" s="6"/>
      <c r="H33" s="6"/>
      <c r="I33" s="1"/>
      <c r="J33" s="1"/>
    </row>
    <row r="34" spans="1:10" ht="12" customHeight="1" x14ac:dyDescent="0.2">
      <c r="A34" s="58"/>
      <c r="B34" s="136"/>
      <c r="C34" s="136"/>
      <c r="D34" s="136"/>
      <c r="E34" s="137"/>
      <c r="F34" s="61"/>
      <c r="G34" s="6"/>
      <c r="H34" s="6"/>
      <c r="I34" s="1"/>
      <c r="J34" s="1"/>
    </row>
    <row r="35" spans="1:10" ht="12" customHeight="1" x14ac:dyDescent="0.2">
      <c r="A35" s="58"/>
      <c r="B35" s="136"/>
      <c r="C35" s="136"/>
      <c r="D35" s="136"/>
      <c r="E35" s="137"/>
      <c r="F35" s="61"/>
      <c r="G35" s="6"/>
      <c r="H35" s="6"/>
      <c r="I35" s="1"/>
      <c r="J35" s="1"/>
    </row>
    <row r="36" spans="1:10" ht="12" customHeight="1" x14ac:dyDescent="0.2">
      <c r="A36" s="58"/>
      <c r="B36" s="136"/>
      <c r="C36" s="136"/>
      <c r="D36" s="136"/>
      <c r="E36" s="137"/>
      <c r="F36" s="61"/>
      <c r="G36" s="6"/>
      <c r="H36" s="6"/>
      <c r="I36" s="1"/>
      <c r="J36" s="1"/>
    </row>
    <row r="37" spans="1:10" ht="12" customHeight="1" thickBot="1" x14ac:dyDescent="0.25">
      <c r="A37" s="60"/>
      <c r="B37" s="140"/>
      <c r="C37" s="140"/>
      <c r="D37" s="140"/>
      <c r="E37" s="141"/>
      <c r="F37" s="87"/>
      <c r="G37" s="6"/>
      <c r="H37" s="6"/>
      <c r="I37" s="1"/>
      <c r="J37" s="1"/>
    </row>
    <row r="38" spans="1:10" ht="12" customHeight="1" thickTop="1" x14ac:dyDescent="0.2">
      <c r="A38" s="126" t="s">
        <v>26</v>
      </c>
      <c r="B38" s="127"/>
      <c r="C38" s="127"/>
      <c r="D38" s="127"/>
      <c r="E38" s="128"/>
      <c r="F38" s="19">
        <f>SUM(F17:F37)</f>
        <v>78100</v>
      </c>
      <c r="G38" s="91"/>
      <c r="H38" s="91"/>
      <c r="I38" s="1"/>
      <c r="J38" s="1"/>
    </row>
    <row r="39" spans="1:10" ht="12" customHeight="1" x14ac:dyDescent="0.2">
      <c r="A39" s="66"/>
      <c r="B39" s="66"/>
      <c r="C39" s="66"/>
      <c r="D39" s="66"/>
      <c r="E39" s="66"/>
      <c r="F39" s="66"/>
      <c r="G39" s="91"/>
      <c r="H39" s="91"/>
      <c r="I39" s="1"/>
      <c r="J39" s="1"/>
    </row>
    <row r="40" spans="1:10" ht="12" customHeight="1" x14ac:dyDescent="0.2">
      <c r="A40" s="129" t="s">
        <v>46</v>
      </c>
      <c r="B40" s="129"/>
      <c r="C40" s="129"/>
      <c r="D40" s="129"/>
      <c r="E40" s="130"/>
      <c r="F40" s="86">
        <f>F38/C13</f>
        <v>13016.666666666666</v>
      </c>
      <c r="G40" s="91"/>
      <c r="H40" s="91"/>
      <c r="I40" s="1"/>
      <c r="J40" s="1"/>
    </row>
    <row r="41" spans="1:10" ht="12" customHeight="1" x14ac:dyDescent="0.2">
      <c r="A41" s="6"/>
      <c r="B41" s="6"/>
      <c r="C41" s="6"/>
      <c r="D41" s="6"/>
      <c r="E41" s="6"/>
      <c r="F41" s="6"/>
      <c r="G41" s="91"/>
      <c r="H41" s="21"/>
      <c r="I41" s="1"/>
      <c r="J41" s="1"/>
    </row>
    <row r="42" spans="1:10" ht="12" customHeight="1" x14ac:dyDescent="0.2">
      <c r="A42" s="145" t="s">
        <v>44</v>
      </c>
      <c r="B42" s="146"/>
      <c r="C42" s="146"/>
      <c r="D42" s="146"/>
      <c r="E42" s="146"/>
      <c r="F42" s="147"/>
      <c r="G42" s="1"/>
      <c r="H42" s="1"/>
      <c r="I42" s="1"/>
      <c r="J42" s="1"/>
    </row>
    <row r="43" spans="1:10" ht="12" customHeight="1" x14ac:dyDescent="0.2">
      <c r="A43" s="6"/>
      <c r="B43" s="6"/>
      <c r="C43" s="6"/>
      <c r="D43" s="6"/>
      <c r="E43" s="6"/>
      <c r="F43" s="6"/>
      <c r="G43" s="91"/>
      <c r="H43" s="21"/>
      <c r="I43" s="1"/>
      <c r="J43" s="1"/>
    </row>
    <row r="44" spans="1:10" ht="12" customHeight="1" x14ac:dyDescent="0.2">
      <c r="A44" s="54" t="s">
        <v>73</v>
      </c>
      <c r="B44" s="54"/>
      <c r="C44" s="100">
        <v>43692</v>
      </c>
      <c r="D44" s="51"/>
      <c r="E44" s="54" t="s">
        <v>45</v>
      </c>
      <c r="F44" s="13" t="s">
        <v>72</v>
      </c>
      <c r="G44" s="91"/>
      <c r="H44" s="21"/>
      <c r="I44" s="1"/>
      <c r="J44" s="1"/>
    </row>
    <row r="45" spans="1:10" ht="12" customHeight="1" x14ac:dyDescent="0.2">
      <c r="A45" s="54" t="s">
        <v>74</v>
      </c>
      <c r="B45" s="27"/>
      <c r="C45" s="101">
        <v>43709</v>
      </c>
      <c r="D45" s="51"/>
      <c r="E45" s="1"/>
      <c r="F45" s="1"/>
      <c r="G45" s="91"/>
      <c r="H45" s="21"/>
      <c r="I45" s="1"/>
      <c r="J45" s="1"/>
    </row>
    <row r="46" spans="1:10" ht="12" customHeight="1" x14ac:dyDescent="0.2">
      <c r="A46" s="54"/>
      <c r="B46" s="64"/>
      <c r="C46" s="65"/>
      <c r="D46" s="52"/>
      <c r="E46" s="53" t="s">
        <v>75</v>
      </c>
      <c r="F46" s="14">
        <v>35000</v>
      </c>
      <c r="G46" s="91"/>
      <c r="H46" s="21"/>
      <c r="I46" s="1"/>
      <c r="J46" s="1"/>
    </row>
    <row r="47" spans="1:10" ht="12" customHeight="1" x14ac:dyDescent="0.2">
      <c r="A47" s="50" t="s">
        <v>29</v>
      </c>
      <c r="B47" s="28"/>
      <c r="C47" s="48">
        <v>5</v>
      </c>
      <c r="D47" s="51"/>
      <c r="E47" s="54" t="s">
        <v>48</v>
      </c>
      <c r="F47" s="68">
        <f>F46/C47</f>
        <v>7000</v>
      </c>
      <c r="G47" s="91"/>
      <c r="H47" s="21"/>
      <c r="I47" s="1"/>
      <c r="J47" s="1"/>
    </row>
    <row r="48" spans="1:10" ht="12" customHeight="1" x14ac:dyDescent="0.2">
      <c r="A48" s="6"/>
      <c r="B48" s="6"/>
      <c r="C48" s="6"/>
      <c r="D48" s="6"/>
      <c r="E48" s="1"/>
      <c r="F48" s="1"/>
      <c r="G48" s="91"/>
      <c r="H48" s="21"/>
      <c r="I48" s="1"/>
      <c r="J48" s="1"/>
    </row>
    <row r="49" spans="1:10" ht="12" customHeight="1" x14ac:dyDescent="0.2">
      <c r="A49" s="6"/>
      <c r="B49" s="6"/>
      <c r="C49" s="103" t="s">
        <v>81</v>
      </c>
      <c r="D49" s="6"/>
      <c r="E49" s="54" t="s">
        <v>49</v>
      </c>
      <c r="F49" s="92">
        <f>F46-F12</f>
        <v>14000</v>
      </c>
      <c r="G49" s="91"/>
      <c r="H49" s="21"/>
      <c r="I49" s="1"/>
      <c r="J49" s="1"/>
    </row>
    <row r="50" spans="1:10" ht="12" customHeight="1" x14ac:dyDescent="0.2">
      <c r="A50" s="6"/>
      <c r="B50" s="6"/>
      <c r="C50" s="6"/>
      <c r="D50" s="6"/>
      <c r="E50" s="54" t="s">
        <v>47</v>
      </c>
      <c r="F50" s="93">
        <f>F49*100/F12</f>
        <v>66.666666666666671</v>
      </c>
      <c r="G50" s="91"/>
      <c r="H50" s="21"/>
      <c r="I50" s="1"/>
      <c r="J50" s="1"/>
    </row>
    <row r="51" spans="1:10" ht="12" customHeight="1" x14ac:dyDescent="0.2">
      <c r="A51" s="6"/>
      <c r="B51" s="6"/>
      <c r="C51" s="6"/>
      <c r="D51" s="6"/>
      <c r="E51" s="1"/>
      <c r="F51" s="1"/>
      <c r="G51" s="91"/>
      <c r="H51" s="21"/>
      <c r="I51" s="1"/>
      <c r="J51" s="1"/>
    </row>
    <row r="52" spans="1:10" ht="12" customHeight="1" x14ac:dyDescent="0.2">
      <c r="A52" s="6" t="s">
        <v>50</v>
      </c>
      <c r="B52" s="6"/>
      <c r="C52" s="6"/>
      <c r="D52" s="67" t="str">
        <f>F44</f>
        <v>Martin</v>
      </c>
      <c r="E52" s="6" t="s">
        <v>76</v>
      </c>
      <c r="F52" s="13" t="s">
        <v>32</v>
      </c>
      <c r="G52" s="91"/>
      <c r="H52" s="21"/>
      <c r="I52" s="1"/>
      <c r="J52" s="1"/>
    </row>
    <row r="53" spans="1:10" ht="12" customHeight="1" x14ac:dyDescent="0.2">
      <c r="A53" s="6"/>
      <c r="B53" s="6"/>
      <c r="C53" s="6"/>
      <c r="D53" s="6"/>
      <c r="E53" s="6"/>
      <c r="F53" s="6"/>
      <c r="G53" s="91"/>
      <c r="H53" s="21"/>
      <c r="I53" s="1"/>
      <c r="J53" s="1"/>
    </row>
    <row r="54" spans="1:10" s="30" customFormat="1" ht="12" customHeight="1" x14ac:dyDescent="0.2">
      <c r="A54" s="145" t="s">
        <v>51</v>
      </c>
      <c r="B54" s="146"/>
      <c r="C54" s="146"/>
      <c r="D54" s="146"/>
      <c r="E54" s="146"/>
      <c r="F54" s="147"/>
      <c r="G54" s="18"/>
      <c r="H54" s="21"/>
      <c r="I54" s="90"/>
      <c r="J54" s="90"/>
    </row>
    <row r="55" spans="1:10" s="30" customFormat="1" ht="12" customHeight="1" x14ac:dyDescent="0.2">
      <c r="A55" s="81"/>
      <c r="B55" s="81"/>
      <c r="C55" s="82"/>
      <c r="D55" s="81"/>
      <c r="E55" s="83"/>
      <c r="F55" s="83"/>
      <c r="G55" s="18"/>
      <c r="H55" s="21"/>
      <c r="I55" s="90"/>
      <c r="J55" s="90"/>
    </row>
    <row r="56" spans="1:10" s="30" customFormat="1" ht="12" customHeight="1" x14ac:dyDescent="0.2">
      <c r="A56" s="54" t="s">
        <v>4</v>
      </c>
      <c r="B56" s="26"/>
      <c r="C56" s="68">
        <f>F38</f>
        <v>78100</v>
      </c>
      <c r="D56" s="31"/>
      <c r="E56" s="154" t="s">
        <v>81</v>
      </c>
      <c r="F56" s="154"/>
      <c r="G56" s="94"/>
      <c r="H56" s="90"/>
      <c r="I56" s="90"/>
      <c r="J56" s="90"/>
    </row>
    <row r="57" spans="1:10" s="30" customFormat="1" ht="12" customHeight="1" thickBot="1" x14ac:dyDescent="0.25">
      <c r="A57" s="54" t="s">
        <v>16</v>
      </c>
      <c r="B57" s="64"/>
      <c r="C57" s="71">
        <v>0.7</v>
      </c>
      <c r="D57" s="32"/>
      <c r="E57" s="125"/>
      <c r="F57" s="125"/>
      <c r="G57" s="94"/>
      <c r="H57" s="90"/>
      <c r="I57" s="90"/>
      <c r="J57" s="90"/>
    </row>
    <row r="58" spans="1:10" s="30" customFormat="1" ht="12" customHeight="1" thickTop="1" x14ac:dyDescent="0.2">
      <c r="A58" s="62" t="s">
        <v>5</v>
      </c>
      <c r="B58" s="20"/>
      <c r="C58" s="70">
        <f>C56*C57</f>
        <v>54670</v>
      </c>
      <c r="D58" s="33"/>
      <c r="E58" s="119"/>
      <c r="F58" s="119"/>
      <c r="G58" s="94"/>
      <c r="H58" s="90"/>
      <c r="I58" s="90"/>
      <c r="J58" s="90"/>
    </row>
    <row r="59" spans="1:10" s="30" customFormat="1" ht="12" customHeight="1" x14ac:dyDescent="0.2">
      <c r="A59" s="90"/>
      <c r="B59" s="16"/>
      <c r="C59" s="20"/>
      <c r="D59" s="20"/>
      <c r="E59" s="34" t="s">
        <v>18</v>
      </c>
      <c r="F59" s="23">
        <v>1.7500000000000002E-2</v>
      </c>
      <c r="G59" s="94"/>
      <c r="H59" s="90"/>
      <c r="I59" s="90"/>
      <c r="J59" s="90"/>
    </row>
    <row r="60" spans="1:10" s="30" customFormat="1" ht="12" customHeight="1" x14ac:dyDescent="0.2">
      <c r="A60" s="22" t="s">
        <v>28</v>
      </c>
      <c r="B60" s="22"/>
      <c r="C60" s="68">
        <f>C58*F60</f>
        <v>615.03750000000002</v>
      </c>
      <c r="D60" s="35"/>
      <c r="E60" s="34" t="s">
        <v>12</v>
      </c>
      <c r="F60" s="72">
        <f>(F59+0.5%)/2</f>
        <v>1.1250000000000001E-2</v>
      </c>
      <c r="G60" s="94"/>
      <c r="H60" s="90"/>
      <c r="I60" s="90"/>
      <c r="J60" s="90"/>
    </row>
    <row r="61" spans="1:10" s="30" customFormat="1" ht="12" customHeight="1" x14ac:dyDescent="0.2">
      <c r="A61" s="22" t="s">
        <v>6</v>
      </c>
      <c r="B61" s="22"/>
      <c r="C61" s="68">
        <f>C58*F61</f>
        <v>2733.5</v>
      </c>
      <c r="D61" s="31"/>
      <c r="E61" s="34" t="s">
        <v>15</v>
      </c>
      <c r="F61" s="23">
        <v>0.05</v>
      </c>
      <c r="G61" s="94"/>
      <c r="H61" s="21"/>
      <c r="I61" s="90"/>
      <c r="J61" s="90"/>
    </row>
    <row r="62" spans="1:10" s="30" customFormat="1" ht="12" customHeight="1" thickBot="1" x14ac:dyDescent="0.25">
      <c r="A62" s="22" t="s">
        <v>7</v>
      </c>
      <c r="B62" s="22"/>
      <c r="C62" s="79">
        <f>C58*F62</f>
        <v>820.05</v>
      </c>
      <c r="D62" s="36"/>
      <c r="E62" s="37" t="s">
        <v>21</v>
      </c>
      <c r="F62" s="73">
        <v>1.4999999999999999E-2</v>
      </c>
      <c r="G62" s="94"/>
      <c r="H62" s="21"/>
      <c r="I62" s="90"/>
      <c r="J62" s="90"/>
    </row>
    <row r="63" spans="1:10" s="30" customFormat="1" ht="12" customHeight="1" thickTop="1" x14ac:dyDescent="0.2">
      <c r="A63" s="22" t="s">
        <v>8</v>
      </c>
      <c r="B63" s="22"/>
      <c r="C63" s="70">
        <f>SUM(C60:C62)</f>
        <v>4168.5874999999996</v>
      </c>
      <c r="D63" s="38" t="s">
        <v>19</v>
      </c>
      <c r="E63" s="37" t="s">
        <v>27</v>
      </c>
      <c r="F63" s="95">
        <f>SUM(F60:F62)</f>
        <v>7.6250000000000012E-2</v>
      </c>
      <c r="G63" s="94"/>
      <c r="H63" s="21"/>
      <c r="I63" s="90"/>
      <c r="J63" s="90"/>
    </row>
    <row r="64" spans="1:10" s="30" customFormat="1" ht="12" customHeight="1" x14ac:dyDescent="0.2">
      <c r="A64" s="22" t="s">
        <v>10</v>
      </c>
      <c r="B64" s="16"/>
      <c r="C64" s="69">
        <f>C63/C66</f>
        <v>833.71749999999997</v>
      </c>
      <c r="D64" s="38" t="s">
        <v>20</v>
      </c>
      <c r="E64" s="39"/>
      <c r="F64" s="40"/>
      <c r="G64" s="94"/>
      <c r="H64" s="21"/>
      <c r="I64" s="90"/>
      <c r="J64" s="90"/>
    </row>
    <row r="65" spans="1:10" s="30" customFormat="1" ht="12" customHeight="1" x14ac:dyDescent="0.2">
      <c r="A65" s="22"/>
      <c r="B65" s="16"/>
      <c r="C65" s="41"/>
      <c r="D65" s="20"/>
      <c r="E65" s="43"/>
      <c r="F65" s="94"/>
      <c r="G65" s="94"/>
      <c r="H65" s="21"/>
      <c r="I65" s="90"/>
      <c r="J65" s="90"/>
    </row>
    <row r="66" spans="1:10" s="30" customFormat="1" ht="12" customHeight="1" x14ac:dyDescent="0.2">
      <c r="A66" s="29" t="s">
        <v>31</v>
      </c>
      <c r="B66" s="16"/>
      <c r="C66" s="105">
        <f>C47</f>
        <v>5</v>
      </c>
      <c r="D66" s="42"/>
      <c r="E66" s="43" t="s">
        <v>25</v>
      </c>
      <c r="F66" s="74">
        <f>F12/C66</f>
        <v>4200</v>
      </c>
      <c r="G66" s="96"/>
      <c r="H66" s="21"/>
      <c r="I66" s="90"/>
      <c r="J66" s="90"/>
    </row>
    <row r="67" spans="1:10" s="30" customFormat="1" ht="12" customHeight="1" x14ac:dyDescent="0.2">
      <c r="A67" s="63" t="s">
        <v>9</v>
      </c>
      <c r="B67" s="16"/>
      <c r="C67" s="75">
        <f>F12+C63</f>
        <v>25168.587500000001</v>
      </c>
      <c r="D67" s="44" t="s">
        <v>19</v>
      </c>
      <c r="E67" s="26"/>
      <c r="F67" s="44"/>
      <c r="G67" s="96"/>
      <c r="H67" s="21"/>
      <c r="I67" s="90"/>
      <c r="J67" s="90"/>
    </row>
    <row r="68" spans="1:10" s="30" customFormat="1" ht="12" customHeight="1" x14ac:dyDescent="0.2">
      <c r="A68" s="54" t="s">
        <v>10</v>
      </c>
      <c r="B68" s="16"/>
      <c r="C68" s="76">
        <f>C67/C66</f>
        <v>5033.7175000000007</v>
      </c>
      <c r="D68" s="44" t="s">
        <v>20</v>
      </c>
      <c r="E68" s="26"/>
      <c r="F68" s="103" t="s">
        <v>81</v>
      </c>
      <c r="G68" s="97"/>
      <c r="H68" s="21"/>
      <c r="I68" s="90"/>
      <c r="J68" s="90"/>
    </row>
    <row r="69" spans="1:10" s="30" customFormat="1" ht="12" customHeight="1" x14ac:dyDescent="0.2">
      <c r="A69" s="54"/>
      <c r="B69" s="54"/>
      <c r="C69" s="9"/>
      <c r="D69" s="44"/>
      <c r="E69" s="26"/>
      <c r="F69" s="44"/>
      <c r="G69" s="97"/>
      <c r="H69" s="21"/>
      <c r="I69" s="90"/>
      <c r="J69" s="90"/>
    </row>
    <row r="70" spans="1:10" s="30" customFormat="1" ht="12" customHeight="1" x14ac:dyDescent="0.2">
      <c r="A70" s="150" t="s">
        <v>77</v>
      </c>
      <c r="B70" s="151"/>
      <c r="C70" s="151"/>
      <c r="D70" s="151"/>
      <c r="E70" s="151"/>
      <c r="F70" s="152"/>
      <c r="G70" s="18"/>
      <c r="H70" s="56" t="s">
        <v>34</v>
      </c>
      <c r="I70" s="90"/>
      <c r="J70" s="90"/>
    </row>
    <row r="71" spans="1:10" s="30" customFormat="1" ht="12" customHeight="1" x14ac:dyDescent="0.2">
      <c r="A71" s="84"/>
      <c r="B71" s="84"/>
      <c r="C71" s="85"/>
      <c r="D71" s="84"/>
      <c r="E71" s="84"/>
      <c r="F71" s="84"/>
      <c r="G71" s="18"/>
      <c r="H71" s="56"/>
      <c r="I71" s="90"/>
      <c r="J71" s="90"/>
    </row>
    <row r="72" spans="1:10" s="30" customFormat="1" ht="12" customHeight="1" x14ac:dyDescent="0.2">
      <c r="A72" s="119" t="s">
        <v>13</v>
      </c>
      <c r="B72" s="120"/>
      <c r="C72" s="80">
        <v>3528</v>
      </c>
      <c r="D72" s="42" t="s">
        <v>78</v>
      </c>
      <c r="E72" s="26"/>
      <c r="F72" s="45"/>
      <c r="G72" s="97"/>
      <c r="H72" s="21" t="s">
        <v>33</v>
      </c>
      <c r="I72" s="90"/>
      <c r="J72" s="90"/>
    </row>
    <row r="73" spans="1:10" s="30" customFormat="1" ht="12" customHeight="1" x14ac:dyDescent="0.2">
      <c r="A73" s="20"/>
      <c r="B73" s="20"/>
      <c r="C73" s="20"/>
      <c r="D73" s="20"/>
      <c r="E73" s="20"/>
      <c r="F73" s="20"/>
      <c r="G73" s="97"/>
      <c r="H73" s="21" t="s">
        <v>35</v>
      </c>
      <c r="I73" s="90"/>
      <c r="J73" s="90"/>
    </row>
    <row r="74" spans="1:10" s="30" customFormat="1" ht="12" customHeight="1" x14ac:dyDescent="0.2">
      <c r="A74" s="20" t="s">
        <v>11</v>
      </c>
      <c r="B74" s="20"/>
      <c r="C74" s="77">
        <f>IF(C75=H72,"-",C75*C66)</f>
        <v>21000</v>
      </c>
      <c r="D74" s="49" t="s">
        <v>19</v>
      </c>
      <c r="E74" s="20"/>
      <c r="F74" s="46"/>
      <c r="G74" s="97"/>
      <c r="H74" s="21">
        <f>IF(C13&gt;7,H80,H75)</f>
        <v>4200</v>
      </c>
      <c r="I74" s="90"/>
      <c r="J74" s="90"/>
    </row>
    <row r="75" spans="1:10" s="30" customFormat="1" ht="12" customHeight="1" x14ac:dyDescent="0.2">
      <c r="A75" s="20" t="s">
        <v>10</v>
      </c>
      <c r="B75" s="25"/>
      <c r="C75" s="78">
        <f>IF(F13&gt;8819,H72,H74)</f>
        <v>4200</v>
      </c>
      <c r="D75" s="49" t="s">
        <v>20</v>
      </c>
      <c r="E75" s="20"/>
      <c r="F75" s="46"/>
      <c r="G75" s="97"/>
      <c r="H75" s="21">
        <f>IF(F40="oui",H80,H76)</f>
        <v>4200</v>
      </c>
      <c r="I75" s="98"/>
      <c r="J75" s="90"/>
    </row>
    <row r="76" spans="1:10" s="30" customFormat="1" ht="12" customHeight="1" x14ac:dyDescent="0.2">
      <c r="A76" s="26"/>
      <c r="B76" s="26"/>
      <c r="C76" s="26"/>
      <c r="D76" s="26"/>
      <c r="E76" s="20"/>
      <c r="F76" s="26"/>
      <c r="G76" s="97"/>
      <c r="H76" s="21">
        <f>IF(C66&gt;7,H73,H80)</f>
        <v>4200</v>
      </c>
      <c r="I76" s="90"/>
      <c r="J76" s="90"/>
    </row>
    <row r="77" spans="1:10" s="30" customFormat="1" ht="12" customHeight="1" x14ac:dyDescent="0.2">
      <c r="A77" s="26" t="s">
        <v>52</v>
      </c>
      <c r="B77" s="26"/>
      <c r="C77" s="26"/>
      <c r="D77" s="26"/>
      <c r="E77" s="20"/>
      <c r="F77" s="26"/>
      <c r="G77" s="97"/>
      <c r="H77" s="21"/>
      <c r="I77" s="90"/>
      <c r="J77" s="90"/>
    </row>
    <row r="78" spans="1:10" s="30" customFormat="1" ht="12" customHeight="1" x14ac:dyDescent="0.2">
      <c r="A78" s="26"/>
      <c r="B78" s="26"/>
      <c r="C78" s="26"/>
      <c r="D78" s="26"/>
      <c r="E78" s="20"/>
      <c r="F78" s="26"/>
      <c r="G78" s="97"/>
      <c r="H78" s="21"/>
      <c r="I78" s="90"/>
      <c r="J78" s="90"/>
    </row>
    <row r="79" spans="1:10" s="30" customFormat="1" ht="12" customHeight="1" x14ac:dyDescent="0.2">
      <c r="A79" s="54" t="s">
        <v>1</v>
      </c>
      <c r="B79" s="153" t="s">
        <v>81</v>
      </c>
      <c r="C79" s="113"/>
      <c r="D79" s="26"/>
      <c r="E79" s="20"/>
      <c r="F79" s="26"/>
      <c r="G79" s="97"/>
      <c r="H79" s="21">
        <f>IF(C66&gt;7,H73,H80)</f>
        <v>4200</v>
      </c>
      <c r="I79" s="90"/>
      <c r="J79" s="90"/>
    </row>
    <row r="80" spans="1:10" s="30" customFormat="1" ht="12" customHeight="1" x14ac:dyDescent="0.2">
      <c r="A80" s="26"/>
      <c r="B80" s="26"/>
      <c r="C80" s="26"/>
      <c r="D80" s="26"/>
      <c r="E80" s="26"/>
      <c r="F80" s="26"/>
      <c r="G80" s="97"/>
      <c r="H80" s="21">
        <f>IF(F66&gt;=C72,F66,H81)</f>
        <v>4200</v>
      </c>
      <c r="I80" s="90"/>
      <c r="J80" s="90"/>
    </row>
    <row r="81" spans="1:10" s="30" customFormat="1" ht="67.5" customHeight="1" x14ac:dyDescent="0.2">
      <c r="A81" s="134" t="s">
        <v>79</v>
      </c>
      <c r="B81" s="142"/>
      <c r="C81" s="142"/>
      <c r="D81" s="142"/>
      <c r="E81" s="142"/>
      <c r="F81" s="142"/>
      <c r="G81" s="47"/>
      <c r="H81" s="57">
        <f>IF((F66+C64)&lt;C72,F66+C64,C72)</f>
        <v>3528</v>
      </c>
      <c r="I81" s="90"/>
      <c r="J81" s="90"/>
    </row>
    <row r="82" spans="1:10" s="30" customFormat="1" ht="185.25" customHeight="1" x14ac:dyDescent="0.2">
      <c r="A82" s="111" t="s">
        <v>53</v>
      </c>
      <c r="B82" s="112"/>
      <c r="C82" s="112"/>
      <c r="D82" s="112"/>
      <c r="E82" s="112"/>
      <c r="F82" s="112"/>
      <c r="G82" s="97"/>
      <c r="H82" s="99"/>
      <c r="I82" s="90"/>
      <c r="J82" s="90"/>
    </row>
    <row r="83" spans="1:10" x14ac:dyDescent="0.2">
      <c r="A83" s="6"/>
      <c r="B83" s="6"/>
      <c r="C83" s="6"/>
      <c r="D83" s="6"/>
      <c r="E83" s="6"/>
      <c r="F83" s="6"/>
    </row>
    <row r="84" spans="1:10" x14ac:dyDescent="0.2">
      <c r="A84" s="6"/>
      <c r="B84" s="6"/>
      <c r="C84" s="6"/>
      <c r="D84" s="6"/>
      <c r="E84" s="6"/>
      <c r="F84" s="6"/>
    </row>
  </sheetData>
  <sheetProtection algorithmName="SHA-512" hashValue="Xwf/TehXuEjXI97xJ78rRA1sPPeQaQTdSvVv230hcQKPnfCxqJ+s4N3i9XPt8ut96RXwHwTgE1rXK2cBlK9HSQ==" saltValue="cZfIGlbPVc/QkZKB6NnMcg==" spinCount="100000" sheet="1" objects="1" selectLockedCells="1" selectUnlockedCells="1"/>
  <mergeCells count="41">
    <mergeCell ref="A70:F70"/>
    <mergeCell ref="A72:B72"/>
    <mergeCell ref="B79:C79"/>
    <mergeCell ref="A82:F82"/>
    <mergeCell ref="A40:E40"/>
    <mergeCell ref="A42:F42"/>
    <mergeCell ref="A54:F54"/>
    <mergeCell ref="E56:F56"/>
    <mergeCell ref="E57:F57"/>
    <mergeCell ref="E58:F58"/>
    <mergeCell ref="B23:E23"/>
    <mergeCell ref="B24:E24"/>
    <mergeCell ref="B25:E25"/>
    <mergeCell ref="A38:E38"/>
    <mergeCell ref="B27:E27"/>
    <mergeCell ref="B28:E28"/>
    <mergeCell ref="B29:E29"/>
    <mergeCell ref="B30:E30"/>
    <mergeCell ref="B31:E31"/>
    <mergeCell ref="B32:E32"/>
    <mergeCell ref="B33:E33"/>
    <mergeCell ref="B34:E34"/>
    <mergeCell ref="B35:E35"/>
    <mergeCell ref="B36:E36"/>
    <mergeCell ref="B37:E37"/>
    <mergeCell ref="A14:F14"/>
    <mergeCell ref="A81:F81"/>
    <mergeCell ref="A5:F5"/>
    <mergeCell ref="A6:F6"/>
    <mergeCell ref="A7:F7"/>
    <mergeCell ref="A8:F8"/>
    <mergeCell ref="B10:D10"/>
    <mergeCell ref="B26:E26"/>
    <mergeCell ref="A15:F15"/>
    <mergeCell ref="B16:E16"/>
    <mergeCell ref="B17:E17"/>
    <mergeCell ref="B18:E18"/>
    <mergeCell ref="B19:E19"/>
    <mergeCell ref="B20:E20"/>
    <mergeCell ref="B21:E21"/>
    <mergeCell ref="B22:E22"/>
  </mergeCells>
  <hyperlinks>
    <hyperlink ref="A13" r:id="rId1" tooltip="RGL - I 4 05.01" display="Nbre de pièces RGL:"/>
    <hyperlink ref="A66" r:id="rId2" tooltip="RGL - I 4 05.01" display="Nbre de pièces RGL futures:"/>
    <hyperlink ref="E12" r:id="rId3" tooltip="art.11 al.1 let d LDTR" display="Loyer annuel net*1 actualisé:"/>
    <hyperlink ref="A47" r:id="rId4" tooltip="RGL - I 4 05.01" display="Nbre de pièces RGL:"/>
    <hyperlink ref="E46" r:id="rId5" tooltip="art.11 al.1 let d LDTR" display="Loyer annuel net*1 actualisé:"/>
  </hyperlinks>
  <printOptions horizontalCentered="1" verticalCentered="1"/>
  <pageMargins left="0.25" right="0.25" top="0.75" bottom="0.75" header="0.3" footer="0.3"/>
  <pageSetup paperSize="9" orientation="portrait" r:id="rId6"/>
  <rowBreaks count="1" manualBreakCount="1">
    <brk id="52" max="16383" man="1"/>
  </rowBreak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D16</vt:lpstr>
      <vt:lpstr>Exemple</vt:lpstr>
      <vt:lpstr>'D16'!Zone_d_impression</vt:lpstr>
      <vt:lpstr>Exemple!Zone_d_impression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D16</dc:title>
  <dc:creator>Christe Mercedes (DT)</dc:creator>
  <cp:lastModifiedBy>Crettol Didier (DT)</cp:lastModifiedBy>
  <cp:lastPrinted>2024-02-16T15:09:01Z</cp:lastPrinted>
  <dcterms:created xsi:type="dcterms:W3CDTF">2015-10-27T13:05:56Z</dcterms:created>
  <dcterms:modified xsi:type="dcterms:W3CDTF">2024-02-16T15:50:30Z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2086456878</vt:i4>
  </property>
  <property fmtid="{D5CDD505-2E9C-101B-9397-08002B2CF9AE}" pid="3" name="_NewReviewCycle">
    <vt:lpwstr/>
  </property>
  <property fmtid="{D5CDD505-2E9C-101B-9397-08002B2CF9AE}" pid="4" name="_EmailSubject">
    <vt:lpwstr>Formulaires LDTR D12 et D16</vt:lpwstr>
  </property>
  <property fmtid="{D5CDD505-2E9C-101B-9397-08002B2CF9AE}" pid="5" name="_AuthorEmail">
    <vt:lpwstr>mercedes.christe@etat.ge.ch</vt:lpwstr>
  </property>
  <property fmtid="{D5CDD505-2E9C-101B-9397-08002B2CF9AE}" pid="6" name="_AuthorEmailDisplayName">
    <vt:lpwstr>Christe Mercedes (DT)</vt:lpwstr>
  </property>
  <property fmtid="{D5CDD505-2E9C-101B-9397-08002B2CF9AE}" pid="7" name="_ReviewingToolsShownOnce">
    <vt:lpwstr/>
  </property>
</Properties>
</file>