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defaultThemeVersion="124226"/>
  <mc:AlternateContent xmlns:mc="http://schemas.openxmlformats.org/markup-compatibility/2006">
    <mc:Choice Requires="x15">
      <x15ac:absPath xmlns:x15ac="http://schemas.microsoft.com/office/spreadsheetml/2010/11/ac" url="S:\UO6825\19_COVID\ORDONNANCE 2 et HP\07_GUICHETS\Formulaires\Versions finales\"/>
    </mc:Choice>
  </mc:AlternateContent>
  <bookViews>
    <workbookView xWindow="0" yWindow="0" windowWidth="21390" windowHeight="6090" activeTab="1"/>
  </bookViews>
  <sheets>
    <sheet name="Marche à suivre" sheetId="4" r:id="rId1"/>
    <sheet name="Demande" sheetId="6" r:id="rId2"/>
    <sheet name="Calcul Dommage" sheetId="8" r:id="rId3"/>
    <sheet name="Annexes" sheetId="11" r:id="rId4"/>
    <sheet name="Attestation" sheetId="7" r:id="rId5"/>
    <sheet name="IPFA" sheetId="10" state="hidden" r:id="rId6"/>
    <sheet name="Data_IPFA" sheetId="9" state="hidden" r:id="rId7"/>
  </sheets>
  <externalReferences>
    <externalReference r:id="rId8"/>
    <externalReference r:id="rId9"/>
  </externalReferences>
  <definedNames>
    <definedName name="CaseACocher2" localSheetId="4">Attestation!#REF!</definedName>
    <definedName name="CaseACocher6" localSheetId="4">Attestation!#REF!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43834.320775463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3">Annexes!$B$1:$S$62</definedName>
    <definedName name="_xlnm.Print_Area" localSheetId="4">Attestation!$B$1:$R$83</definedName>
    <definedName name="_xlnm.Print_Area" localSheetId="1">Demande!$B$1:$M$335</definedName>
    <definedName name="_xlnm.Print_Area" localSheetId="0">'Marche à suivre'!$A$1:$J$28</definedName>
  </definedNames>
  <calcPr calcId="162913" iterate="1" concurrentCalc="0"/>
</workbook>
</file>

<file path=xl/calcChain.xml><?xml version="1.0" encoding="utf-8"?>
<calcChain xmlns="http://schemas.openxmlformats.org/spreadsheetml/2006/main">
  <c r="J76" i="8" l="1"/>
  <c r="J80" i="8"/>
  <c r="J77" i="8"/>
  <c r="J81" i="8"/>
  <c r="J82" i="8"/>
  <c r="D25" i="8"/>
  <c r="E25" i="8"/>
  <c r="F25" i="8"/>
  <c r="G25" i="8"/>
  <c r="G26" i="8"/>
  <c r="G27" i="8"/>
  <c r="G28" i="8"/>
  <c r="G29" i="8"/>
  <c r="G30" i="8"/>
  <c r="G31" i="8"/>
  <c r="G32" i="8"/>
  <c r="G33" i="8"/>
  <c r="G45" i="8"/>
  <c r="G46" i="8"/>
  <c r="G47" i="8"/>
  <c r="G48" i="8"/>
  <c r="G49" i="8"/>
  <c r="G50" i="8"/>
  <c r="G51" i="8"/>
  <c r="G52" i="8"/>
  <c r="G53" i="8"/>
  <c r="G64" i="8"/>
  <c r="D53" i="8"/>
  <c r="D33" i="8"/>
  <c r="E33" i="8"/>
  <c r="F33" i="8"/>
  <c r="J75" i="8"/>
  <c r="Q10" i="11"/>
  <c r="A127" i="6"/>
  <c r="F53" i="8"/>
  <c r="J96" i="8"/>
  <c r="I96" i="8"/>
  <c r="J95" i="8"/>
  <c r="I95" i="8"/>
  <c r="J94" i="8"/>
  <c r="I94" i="8"/>
  <c r="I93" i="8"/>
  <c r="J93" i="8"/>
  <c r="J92" i="8"/>
  <c r="I92" i="8"/>
  <c r="J91" i="8"/>
  <c r="I91" i="8"/>
  <c r="J90" i="8"/>
  <c r="I90" i="8"/>
  <c r="J89" i="8"/>
  <c r="I89" i="8"/>
  <c r="A328" i="6"/>
  <c r="A327" i="6"/>
  <c r="A320" i="6"/>
  <c r="A319" i="6"/>
  <c r="A312" i="6"/>
  <c r="A311" i="6"/>
  <c r="A307" i="6"/>
  <c r="A306" i="6"/>
  <c r="A302" i="6"/>
  <c r="A301" i="6"/>
  <c r="A296" i="6"/>
  <c r="A295" i="6"/>
  <c r="A293" i="6"/>
  <c r="A287" i="6"/>
  <c r="A282" i="6"/>
  <c r="E53" i="8"/>
  <c r="A283" i="6"/>
  <c r="D50" i="10"/>
  <c r="DR3" i="9"/>
  <c r="DR4" i="9"/>
  <c r="DQ3" i="9"/>
  <c r="DQ4" i="9"/>
  <c r="DP3" i="9"/>
  <c r="DP4" i="9"/>
  <c r="DO3" i="9"/>
  <c r="DO4" i="9"/>
  <c r="CL3" i="9"/>
  <c r="CL4" i="9"/>
  <c r="CK3" i="9"/>
  <c r="CK4" i="9"/>
  <c r="CJ3" i="9"/>
  <c r="CJ4" i="9"/>
  <c r="AQ3" i="9"/>
  <c r="AQ4" i="9"/>
  <c r="AP3" i="9"/>
  <c r="AP4" i="9"/>
  <c r="AO3" i="9"/>
  <c r="AO4" i="9"/>
  <c r="AN3" i="9"/>
  <c r="AN4" i="9"/>
  <c r="A240" i="6"/>
  <c r="A164" i="6"/>
  <c r="A148" i="6"/>
  <c r="A132" i="6"/>
  <c r="A232" i="6"/>
  <c r="A224" i="6"/>
  <c r="A219" i="6"/>
  <c r="A214" i="6"/>
  <c r="A248" i="6"/>
  <c r="A246" i="6"/>
  <c r="A253" i="6"/>
  <c r="A116" i="6"/>
  <c r="A94" i="6"/>
  <c r="A90" i="6"/>
  <c r="F6" i="10"/>
  <c r="F4" i="10"/>
  <c r="D84" i="10"/>
  <c r="D78" i="10"/>
  <c r="E39" i="10"/>
  <c r="D39" i="10"/>
  <c r="E28" i="10"/>
  <c r="D28" i="10"/>
  <c r="D41" i="10"/>
  <c r="E41" i="10"/>
  <c r="B3" i="9"/>
  <c r="B4" i="9"/>
  <c r="D3" i="9"/>
  <c r="D4" i="9"/>
  <c r="F3" i="9"/>
  <c r="F4" i="9"/>
  <c r="G3" i="9"/>
  <c r="G4" i="9"/>
  <c r="H3" i="9"/>
  <c r="H4" i="9"/>
  <c r="I3" i="9"/>
  <c r="I4" i="9"/>
  <c r="J3" i="9"/>
  <c r="J4" i="9"/>
  <c r="K3" i="9"/>
  <c r="K4" i="9"/>
  <c r="L3" i="9"/>
  <c r="L4" i="9"/>
  <c r="M3" i="9"/>
  <c r="M4" i="9"/>
  <c r="N3" i="9"/>
  <c r="N4" i="9"/>
  <c r="O3" i="9"/>
  <c r="O4" i="9"/>
  <c r="P3" i="9"/>
  <c r="P4" i="9"/>
  <c r="Q3" i="9"/>
  <c r="Q4" i="9"/>
  <c r="R3" i="9"/>
  <c r="R4" i="9"/>
  <c r="S3" i="9"/>
  <c r="S4" i="9"/>
  <c r="T3" i="9"/>
  <c r="T4" i="9"/>
  <c r="U3" i="9"/>
  <c r="U4" i="9"/>
  <c r="V3" i="9"/>
  <c r="V4" i="9"/>
  <c r="W3" i="9"/>
  <c r="W4" i="9"/>
  <c r="X3" i="9"/>
  <c r="X4" i="9"/>
  <c r="Y3" i="9"/>
  <c r="Y4" i="9"/>
  <c r="AE3" i="9"/>
  <c r="AE4" i="9"/>
  <c r="AM3" i="9"/>
  <c r="AM4" i="9"/>
  <c r="AR3" i="9"/>
  <c r="AR4" i="9"/>
  <c r="AS3" i="9"/>
  <c r="AS4" i="9"/>
  <c r="AT3" i="9"/>
  <c r="AT4" i="9"/>
  <c r="AU3" i="9"/>
  <c r="AU4" i="9"/>
  <c r="AV3" i="9"/>
  <c r="AV4" i="9"/>
  <c r="AW3" i="9"/>
  <c r="AW4" i="9"/>
  <c r="AX3" i="9"/>
  <c r="AX4" i="9"/>
  <c r="AY3" i="9"/>
  <c r="AY4" i="9"/>
  <c r="AZ3" i="9"/>
  <c r="AZ4" i="9"/>
  <c r="BA3" i="9"/>
  <c r="BA4" i="9"/>
  <c r="BB3" i="9"/>
  <c r="BB4" i="9"/>
  <c r="BC3" i="9"/>
  <c r="BC4" i="9"/>
  <c r="BD3" i="9"/>
  <c r="BD4" i="9"/>
  <c r="BE3" i="9"/>
  <c r="BE4" i="9"/>
  <c r="BF3" i="9"/>
  <c r="BF4" i="9"/>
  <c r="BG3" i="9"/>
  <c r="BG4" i="9"/>
  <c r="BH3" i="9"/>
  <c r="BH4" i="9"/>
  <c r="BJ3" i="9"/>
  <c r="BJ4" i="9"/>
  <c r="BK3" i="9"/>
  <c r="BK4" i="9"/>
  <c r="BL3" i="9"/>
  <c r="BL4" i="9"/>
  <c r="BM3" i="9"/>
  <c r="BM4" i="9"/>
  <c r="BP3" i="9"/>
  <c r="BP4" i="9"/>
  <c r="BQ3" i="9"/>
  <c r="BQ4" i="9"/>
  <c r="BR3" i="9"/>
  <c r="BR4" i="9"/>
  <c r="BV3" i="9"/>
  <c r="BV4" i="9"/>
  <c r="BW3" i="9"/>
  <c r="BW4" i="9"/>
  <c r="BX3" i="9"/>
  <c r="BX4" i="9"/>
  <c r="CC3" i="9"/>
  <c r="CC4" i="9"/>
  <c r="CD3" i="9"/>
  <c r="CD4" i="9"/>
  <c r="CE3" i="9"/>
  <c r="CE4" i="9"/>
  <c r="CF3" i="9"/>
  <c r="CF4" i="9"/>
  <c r="CG3" i="9"/>
  <c r="CG4" i="9"/>
  <c r="CH3" i="9"/>
  <c r="CH4" i="9"/>
  <c r="CI3" i="9"/>
  <c r="CI4" i="9"/>
  <c r="CM3" i="9"/>
  <c r="CM4" i="9"/>
  <c r="CN3" i="9"/>
  <c r="CN4" i="9"/>
  <c r="D64" i="10"/>
  <c r="D60" i="10"/>
  <c r="CP3" i="9"/>
  <c r="CP4" i="9"/>
  <c r="CQ3" i="9"/>
  <c r="CQ4" i="9"/>
  <c r="CR3" i="9"/>
  <c r="CR4" i="9"/>
  <c r="CS3" i="9"/>
  <c r="CS4" i="9"/>
  <c r="CT3" i="9"/>
  <c r="CT4" i="9"/>
  <c r="CU3" i="9"/>
  <c r="CU4" i="9"/>
  <c r="CV3" i="9"/>
  <c r="CV4" i="9"/>
  <c r="CW3" i="9"/>
  <c r="CW4" i="9"/>
  <c r="CX3" i="9"/>
  <c r="CX4" i="9"/>
  <c r="CY3" i="9"/>
  <c r="CY4" i="9"/>
  <c r="CZ3" i="9"/>
  <c r="CZ4" i="9"/>
  <c r="DA3" i="9"/>
  <c r="DA4" i="9"/>
  <c r="DB3" i="9"/>
  <c r="DB4" i="9"/>
  <c r="DC3" i="9"/>
  <c r="DC4" i="9"/>
  <c r="DD3" i="9"/>
  <c r="DD4" i="9"/>
  <c r="DE3" i="9"/>
  <c r="DE4" i="9"/>
  <c r="DF3" i="9"/>
  <c r="DF4" i="9"/>
  <c r="DG3" i="9"/>
  <c r="DG4" i="9"/>
  <c r="DH3" i="9"/>
  <c r="DH4" i="9"/>
  <c r="DI3" i="9"/>
  <c r="DI4" i="9"/>
  <c r="DJ3" i="9"/>
  <c r="DJ4" i="9"/>
  <c r="DK3" i="9"/>
  <c r="DK4" i="9"/>
  <c r="ED3" i="9"/>
  <c r="ED4" i="9"/>
  <c r="EC3" i="9"/>
  <c r="EC4" i="9"/>
  <c r="EB3" i="9"/>
  <c r="EB4" i="9"/>
  <c r="EA3" i="9"/>
  <c r="EA4" i="9"/>
  <c r="DZ3" i="9"/>
  <c r="DZ4" i="9"/>
  <c r="DY3" i="9"/>
  <c r="DY4" i="9"/>
  <c r="DX3" i="9"/>
  <c r="DX4" i="9"/>
  <c r="DW3" i="9"/>
  <c r="DW4" i="9"/>
  <c r="DV3" i="9"/>
  <c r="DV4" i="9"/>
  <c r="DU3" i="9"/>
  <c r="DU4" i="9"/>
  <c r="DT3" i="9"/>
  <c r="DT4" i="9"/>
  <c r="DS3" i="9"/>
  <c r="DS4" i="9"/>
  <c r="DN3" i="9"/>
  <c r="DN4" i="9"/>
  <c r="DM3" i="9"/>
  <c r="DM4" i="9"/>
  <c r="DL3" i="9"/>
  <c r="DL4" i="9"/>
  <c r="AL3" i="9"/>
  <c r="AL4" i="9"/>
  <c r="AK3" i="9"/>
  <c r="AK4" i="9"/>
  <c r="AJ3" i="9"/>
  <c r="AJ4" i="9"/>
  <c r="AI3" i="9"/>
  <c r="AI4" i="9"/>
  <c r="AH3" i="9"/>
  <c r="AH4" i="9"/>
  <c r="AG3" i="9"/>
  <c r="AG4" i="9"/>
  <c r="AF3" i="9"/>
  <c r="AF4" i="9"/>
  <c r="AD3" i="9"/>
  <c r="AD4" i="9"/>
  <c r="AC3" i="9"/>
  <c r="AC4" i="9"/>
  <c r="AB3" i="9"/>
  <c r="AB4" i="9"/>
  <c r="AA3" i="9"/>
  <c r="AA4" i="9"/>
  <c r="Z3" i="9"/>
  <c r="Z4" i="9"/>
  <c r="E3" i="9"/>
  <c r="E4" i="9"/>
  <c r="A235" i="6"/>
  <c r="A236" i="6"/>
  <c r="H99" i="8"/>
  <c r="A325" i="6"/>
  <c r="A317" i="6"/>
  <c r="A281" i="6"/>
  <c r="A326" i="6"/>
  <c r="A318" i="6"/>
  <c r="A310" i="6"/>
  <c r="A305" i="6"/>
  <c r="A300" i="6"/>
  <c r="A294" i="6"/>
  <c r="A288" i="6"/>
  <c r="B5" i="7"/>
  <c r="A3" i="9"/>
  <c r="A4" i="9"/>
  <c r="BI3" i="9"/>
  <c r="BI4" i="9"/>
  <c r="BN3" i="9"/>
  <c r="BN4" i="9"/>
  <c r="BO3" i="9"/>
  <c r="BO4" i="9"/>
  <c r="BS3" i="9"/>
  <c r="BS4" i="9"/>
  <c r="BT3" i="9"/>
  <c r="BT4" i="9"/>
  <c r="BU3" i="9"/>
  <c r="BU4" i="9"/>
  <c r="BY3" i="9"/>
  <c r="BY4" i="9"/>
  <c r="BZ3" i="9"/>
  <c r="BZ4" i="9"/>
  <c r="CA3" i="9"/>
  <c r="CA4" i="9"/>
  <c r="CB3" i="9"/>
  <c r="CB4" i="9"/>
  <c r="D52" i="10"/>
  <c r="D62" i="10"/>
  <c r="D66" i="10"/>
  <c r="D68" i="10"/>
  <c r="B6" i="7"/>
  <c r="B7" i="7"/>
  <c r="P10" i="7"/>
  <c r="A21" i="6"/>
  <c r="A25" i="6"/>
  <c r="A27" i="6"/>
  <c r="A29" i="6"/>
  <c r="A31" i="6"/>
  <c r="A33" i="6"/>
  <c r="A37" i="6"/>
  <c r="A39" i="6"/>
  <c r="A43" i="6"/>
  <c r="A45" i="6"/>
  <c r="A50" i="6"/>
  <c r="A52" i="6"/>
  <c r="A54" i="6"/>
  <c r="A77" i="6"/>
  <c r="A134" i="6"/>
  <c r="A136" i="6"/>
  <c r="A138" i="6"/>
  <c r="A140" i="6"/>
  <c r="A142" i="6"/>
  <c r="A150" i="6"/>
  <c r="A152" i="6"/>
  <c r="A154" i="6"/>
  <c r="A156" i="6"/>
  <c r="A158" i="6"/>
  <c r="A166" i="6"/>
  <c r="A168" i="6"/>
  <c r="A170" i="6"/>
  <c r="A172" i="6"/>
  <c r="A174" i="6"/>
  <c r="A179" i="6"/>
  <c r="A181" i="6"/>
  <c r="A183" i="6"/>
  <c r="A185" i="6"/>
  <c r="A187" i="6"/>
  <c r="A189" i="6"/>
  <c r="A193" i="6"/>
  <c r="A194" i="6"/>
  <c r="A196" i="6"/>
  <c r="A198" i="6"/>
  <c r="A200" i="6"/>
  <c r="A202" i="6"/>
  <c r="A204" i="6"/>
  <c r="A259" i="6"/>
  <c r="A271" i="6"/>
  <c r="J2" i="8"/>
  <c r="B5" i="6"/>
  <c r="B6" i="6"/>
  <c r="A17" i="6"/>
  <c r="A19" i="6"/>
  <c r="D58" i="10"/>
  <c r="D71" i="10"/>
  <c r="I99" i="8"/>
  <c r="A1" i="6"/>
  <c r="D22" i="7"/>
  <c r="C3" i="9"/>
  <c r="C4" i="9"/>
  <c r="F64" i="8"/>
  <c r="D55" i="10"/>
  <c r="D74" i="10"/>
  <c r="J99" i="8"/>
  <c r="D64" i="8"/>
  <c r="D90" i="10"/>
  <c r="D76" i="10"/>
  <c r="F12" i="10"/>
  <c r="D80" i="10"/>
  <c r="D86" i="10"/>
  <c r="F16" i="10"/>
  <c r="E64" i="8"/>
  <c r="D82" i="10"/>
  <c r="F14" i="10"/>
  <c r="G66" i="8"/>
  <c r="J269" i="6"/>
  <c r="G68" i="8"/>
  <c r="L269" i="6"/>
  <c r="CO3" i="9"/>
  <c r="CO4" i="9"/>
</calcChain>
</file>

<file path=xl/sharedStrings.xml><?xml version="1.0" encoding="utf-8"?>
<sst xmlns="http://schemas.openxmlformats.org/spreadsheetml/2006/main" count="600" uniqueCount="462">
  <si>
    <t>Marche à suivre</t>
  </si>
  <si>
    <t>•</t>
  </si>
  <si>
    <t>Adresse (rue/no, CP, ville)</t>
  </si>
  <si>
    <t>Données bancaires pour le virement (nom titulaire du compte et IBAN)</t>
  </si>
  <si>
    <t>Courte description de l’activité culturelle du/de la requérant.e (max 7 lignes)</t>
  </si>
  <si>
    <t>et précisez si une décision a déjà été prise</t>
  </si>
  <si>
    <t>concernant la fermeture de l’entreprise culturelle</t>
  </si>
  <si>
    <t>(indiquer individuellement les cycles de manifestations, les manifestations isolées et les projets)</t>
  </si>
  <si>
    <t>Titre des manifestations ou projets</t>
  </si>
  <si>
    <t>Type des manifestations ou projets</t>
  </si>
  <si>
    <t>ou nombre de représentations (en précisant les dates)</t>
  </si>
  <si>
    <t>ou</t>
  </si>
  <si>
    <t>Informations sur le type d’entreprise</t>
  </si>
  <si>
    <t>Remarques</t>
  </si>
  <si>
    <t>ATTESTATION</t>
  </si>
  <si>
    <t>Lien</t>
  </si>
  <si>
    <t>1.</t>
  </si>
  <si>
    <t>2.</t>
  </si>
  <si>
    <t>3.</t>
  </si>
  <si>
    <t>Remplir et imprimer l'onglet 'Attestation', 
le signer et le scanner</t>
  </si>
  <si>
    <t>Attestation</t>
  </si>
  <si>
    <t>4.</t>
  </si>
  <si>
    <t>Sauvegarder votre document EXCEL rempli</t>
  </si>
  <si>
    <t>5.</t>
  </si>
  <si>
    <t>Envoyer par courrier électronique à :</t>
  </si>
  <si>
    <t>culture.occs@etat.ge.ch</t>
  </si>
  <si>
    <t>a.</t>
  </si>
  <si>
    <t xml:space="preserve">b. </t>
  </si>
  <si>
    <r>
      <t>le formulaire dûment complété et enregistré en format</t>
    </r>
    <r>
      <rPr>
        <sz val="13"/>
        <color rgb="FF00B050"/>
        <rFont val="Arial Bold"/>
      </rPr>
      <t xml:space="preserve"> EXCEL</t>
    </r>
  </si>
  <si>
    <t>c.</t>
  </si>
  <si>
    <r>
      <t xml:space="preserve">les différentes annexes en format </t>
    </r>
    <r>
      <rPr>
        <sz val="13"/>
        <color rgb="FFFF0000"/>
        <rFont val="Arial Bold"/>
      </rPr>
      <t>PDF</t>
    </r>
  </si>
  <si>
    <t>Annexes</t>
  </si>
  <si>
    <t>-</t>
  </si>
  <si>
    <t>Rue / no</t>
  </si>
  <si>
    <t>Code postal</t>
  </si>
  <si>
    <t>Ville</t>
  </si>
  <si>
    <t>Téléphone:</t>
  </si>
  <si>
    <t>E-mail:</t>
  </si>
  <si>
    <t>Site internet:</t>
  </si>
  <si>
    <t>Nom du titulaire</t>
  </si>
  <si>
    <t>IBAN#</t>
  </si>
  <si>
    <t>Réduction de l'horaire de travail des employé.e.s ("RHT")</t>
  </si>
  <si>
    <t xml:space="preserve">Une demande d’indemnité en cas de réduction de l’horaire </t>
  </si>
  <si>
    <t>de travail des employé·e·s a-t-elle été envoyée ?</t>
  </si>
  <si>
    <t>Si non:</t>
  </si>
  <si>
    <t>est-ce prévu ?</t>
  </si>
  <si>
    <t xml:space="preserve">Si oui: </t>
  </si>
  <si>
    <t>indiquez la date de la demande (jj.mm.aaaa)</t>
  </si>
  <si>
    <t>si oui indiquez date de la décision (jj.mm.aaaa)</t>
  </si>
  <si>
    <t>Assurance privée</t>
  </si>
  <si>
    <t>Une demande de couverture des dommages via une</t>
  </si>
  <si>
    <t>Autres indemnités demandées ?</t>
  </si>
  <si>
    <t>Nature / descritpif:</t>
  </si>
  <si>
    <t>Les manifestations ou les projets ont-t-ils un lien avec d’autres cantons (par exemple le</t>
  </si>
  <si>
    <t>lieu de représentation, un partenariat avec des entreprises culturelles d’un autre canton ?</t>
  </si>
  <si>
    <t>Si oui, le(s)quel(s):</t>
  </si>
  <si>
    <t>CHF</t>
  </si>
  <si>
    <t xml:space="preserve">Le/la requérant.e confirme </t>
  </si>
  <si>
    <t>que toutes les informations fournies sont complètes et véridiques.</t>
  </si>
  <si>
    <t>Lieu et date:</t>
  </si>
  <si>
    <t>(Lieu)</t>
  </si>
  <si>
    <t>(format de date: jj.mm.aaaa)</t>
  </si>
  <si>
    <t>Pour le/la requérant.e</t>
  </si>
  <si>
    <t>Signature 1</t>
  </si>
  <si>
    <t xml:space="preserve"> culture.occs@etat.ge.ch</t>
  </si>
  <si>
    <t>(merci de compléter le lieu et la date dans l'Excel avant d'imprimer pour signature)</t>
  </si>
  <si>
    <t>Autres:</t>
  </si>
  <si>
    <t>Description</t>
  </si>
  <si>
    <t>Date de naissance (format jj.mm.aaaa)</t>
  </si>
  <si>
    <t>Aide d'urgence auprès de Suisseculture Sociale</t>
  </si>
  <si>
    <t xml:space="preserve">Une demande d’aide d’urgence a-t-elle été déposée auprès </t>
  </si>
  <si>
    <t>de Suisseculture Sociale ?</t>
  </si>
  <si>
    <t>Allocation perte de gain (APG)</t>
  </si>
  <si>
    <t xml:space="preserve">Une demande d’allocation de perte de gain a-t-elle </t>
  </si>
  <si>
    <t>été envoyée ?</t>
  </si>
  <si>
    <t>assurance privée a-t-elle été déposée ?</t>
  </si>
  <si>
    <t xml:space="preserve">Durée des manifestations ou des projets (dates de début et de fin) </t>
  </si>
  <si>
    <t xml:space="preserve">Manifestations ou projets annulés, </t>
  </si>
  <si>
    <t>partiellement annulés  ou reportés ?</t>
  </si>
  <si>
    <t>Téléphone du mandataire</t>
  </si>
  <si>
    <r>
      <rPr>
        <u/>
        <sz val="9"/>
        <rFont val="Arial"/>
        <family val="2"/>
      </rPr>
      <t>Annexe:</t>
    </r>
    <r>
      <rPr>
        <sz val="9"/>
        <rFont val="Arial"/>
        <family val="2"/>
      </rPr>
      <t xml:space="preserve"> Copie de la procuration à joindre</t>
    </r>
  </si>
  <si>
    <t>Prénom / Nom du mandataire</t>
  </si>
  <si>
    <t xml:space="preserve">Je confirme qu’aucune entreprise culturelle pour laquelle j’ai été </t>
  </si>
  <si>
    <t>préjudice.</t>
  </si>
  <si>
    <t>Si non, indiquez le nom de l'entreprise culturelle:</t>
  </si>
  <si>
    <t>Marche à suivre:</t>
  </si>
  <si>
    <t>Note importante:</t>
  </si>
  <si>
    <t>TOTAL</t>
  </si>
  <si>
    <t>A) Pertes dues à des cachets / honoraires non versés ou à la billetterie</t>
  </si>
  <si>
    <t>Commentaires</t>
  </si>
  <si>
    <t>B) Pertes de revenus provenant de la vente ou de locations</t>
  </si>
  <si>
    <t>C) Indemnités de chômage</t>
  </si>
  <si>
    <t xml:space="preserve">D) Indemnités pour chômage partiel (pour les salariés) </t>
  </si>
  <si>
    <t>E) Indemnités versées par une assurance privée</t>
  </si>
  <si>
    <t>F) Allocation pour perte de gain</t>
  </si>
  <si>
    <t>Commentaire général</t>
  </si>
  <si>
    <t>Montant global estimé des pertes financières non-couvertes selon Onglet Calcul Dommage</t>
  </si>
  <si>
    <t>=&gt; Calcul Dommage</t>
  </si>
  <si>
    <t>Calcul Dommage</t>
  </si>
  <si>
    <t>6.</t>
  </si>
  <si>
    <t xml:space="preserve"># de dossier: </t>
  </si>
  <si>
    <t># de dossier:</t>
  </si>
  <si>
    <t>(champ à remplir par OCCS)</t>
  </si>
  <si>
    <t>IPFA_</t>
  </si>
  <si>
    <t xml:space="preserve">engagé ne fait valoir aucun droit de dommage au titre de mon propre </t>
  </si>
  <si>
    <t>Si signé par un mandataire</t>
  </si>
  <si>
    <r>
      <t xml:space="preserve">(format </t>
    </r>
    <r>
      <rPr>
        <b/>
        <sz val="10"/>
        <rFont val="Arial"/>
        <family val="2"/>
      </rPr>
      <t>CH</t>
    </r>
    <r>
      <rPr>
        <sz val="10"/>
        <rFont val="Arial"/>
        <family val="2"/>
      </rPr>
      <t xml:space="preserve">12345678901234567 - commencer par CH suivi de 19 chiffres </t>
    </r>
    <r>
      <rPr>
        <u/>
        <sz val="10"/>
        <rFont val="Arial"/>
        <family val="2"/>
      </rPr>
      <t>sans espace</t>
    </r>
    <r>
      <rPr>
        <sz val="10"/>
        <rFont val="Arial"/>
        <family val="2"/>
      </rPr>
      <t xml:space="preserve"> )</t>
    </r>
  </si>
  <si>
    <t>Type</t>
  </si>
  <si>
    <t>#Dem</t>
  </si>
  <si>
    <t>RefDem</t>
  </si>
  <si>
    <t>DateDem</t>
  </si>
  <si>
    <t>RueReq</t>
  </si>
  <si>
    <t>CPReq</t>
  </si>
  <si>
    <t>VilReq</t>
  </si>
  <si>
    <t>TelReq</t>
  </si>
  <si>
    <t>EmaReq</t>
  </si>
  <si>
    <t>SitReq</t>
  </si>
  <si>
    <t>DdnReq</t>
  </si>
  <si>
    <t>AVS</t>
  </si>
  <si>
    <t>NomTit</t>
  </si>
  <si>
    <t>IBAN</t>
  </si>
  <si>
    <t>DescAct</t>
  </si>
  <si>
    <t>AduScs</t>
  </si>
  <si>
    <t>AduScsP</t>
  </si>
  <si>
    <t>AduScsDateDem</t>
  </si>
  <si>
    <t>AduScsDec</t>
  </si>
  <si>
    <t>AduScsDateDec</t>
  </si>
  <si>
    <t>AduScsMont</t>
  </si>
  <si>
    <t>Apg</t>
  </si>
  <si>
    <t>ApgP</t>
  </si>
  <si>
    <t>ApgDateDem</t>
  </si>
  <si>
    <t>ApgDec</t>
  </si>
  <si>
    <t>ApgDateDec</t>
  </si>
  <si>
    <t>ApgMont</t>
  </si>
  <si>
    <t>AC</t>
  </si>
  <si>
    <t>ACP</t>
  </si>
  <si>
    <t>ACDateDem</t>
  </si>
  <si>
    <t>ACDec</t>
  </si>
  <si>
    <t>ACDateDec</t>
  </si>
  <si>
    <t>ACMont</t>
  </si>
  <si>
    <t>RHT</t>
  </si>
  <si>
    <t>RHTP</t>
  </si>
  <si>
    <t>RHTDateDem</t>
  </si>
  <si>
    <t>RHTDec</t>
  </si>
  <si>
    <t>RHTDateDec</t>
  </si>
  <si>
    <t>RHTMont</t>
  </si>
  <si>
    <t>AP</t>
  </si>
  <si>
    <t>APP</t>
  </si>
  <si>
    <t>APDateDem</t>
  </si>
  <si>
    <t>APDec</t>
  </si>
  <si>
    <t>APDateDec</t>
  </si>
  <si>
    <t>APMont</t>
  </si>
  <si>
    <t>AI</t>
  </si>
  <si>
    <t>AIDesc</t>
  </si>
  <si>
    <t>AIP</t>
  </si>
  <si>
    <t>AIDateDem</t>
  </si>
  <si>
    <t>AIDec</t>
  </si>
  <si>
    <t>AIDateDec</t>
  </si>
  <si>
    <t>AIMont</t>
  </si>
  <si>
    <t>NomProjet</t>
  </si>
  <si>
    <t>TypeProjet</t>
  </si>
  <si>
    <t>DuréeProjet</t>
  </si>
  <si>
    <t>#Repres</t>
  </si>
  <si>
    <t>APAR</t>
  </si>
  <si>
    <t>LienCanton</t>
  </si>
  <si>
    <t>Canton</t>
  </si>
  <si>
    <t>InfoEntreprise</t>
  </si>
  <si>
    <t>DomDesc</t>
  </si>
  <si>
    <t>DomMont</t>
  </si>
  <si>
    <t>ConfPas2x</t>
  </si>
  <si>
    <t>NomECultX2</t>
  </si>
  <si>
    <t>Remarq</t>
  </si>
  <si>
    <t>et précisez le montant de l'aide accordée (zéro si refusée)</t>
  </si>
  <si>
    <t>Subvention Ville de Genève</t>
  </si>
  <si>
    <t>Contribution Loterie Romande</t>
  </si>
  <si>
    <t>Subvention fonds intercommunal</t>
  </si>
  <si>
    <t>Subventions monétaires des collectivités publiques :</t>
  </si>
  <si>
    <t>Subvention(s) non monétaire(s)</t>
  </si>
  <si>
    <t>Total</t>
  </si>
  <si>
    <t>-Le/la requérant/e a l'obligation de documenter les montants sur la base de justificatifs.</t>
  </si>
  <si>
    <t>Lire attentivement les conditions d'octroi</t>
  </si>
  <si>
    <t>Nom</t>
  </si>
  <si>
    <t>Civilité</t>
  </si>
  <si>
    <t>Prénom</t>
  </si>
  <si>
    <t>Banque</t>
  </si>
  <si>
    <t>Nom de la banque</t>
  </si>
  <si>
    <t>NPA, localité banque</t>
  </si>
  <si>
    <t>Si autre:</t>
  </si>
  <si>
    <t>Nom contact banque:</t>
  </si>
  <si>
    <t>Danse</t>
  </si>
  <si>
    <t>Performance</t>
  </si>
  <si>
    <t>Autre</t>
  </si>
  <si>
    <t>Design</t>
  </si>
  <si>
    <t>Cinéma</t>
  </si>
  <si>
    <t>Littérature</t>
  </si>
  <si>
    <t>Musées</t>
  </si>
  <si>
    <t>qu’il/elle a lu et compris tous les points du formulaire de dépôt de demande et qu’il les accepte.</t>
  </si>
  <si>
    <t>Mesures de soutien selon l’Ordonnance COVID-19 du 14 octobre 2020 dans le secteur de la culture</t>
  </si>
  <si>
    <t>EL</t>
  </si>
  <si>
    <t>Canton de Genève</t>
  </si>
  <si>
    <t>Montant</t>
  </si>
  <si>
    <t>Ville de Genève</t>
  </si>
  <si>
    <t>Communes (Veuillez indiquer le nom de la/des commune/s)</t>
  </si>
  <si>
    <t>Loterie Romande</t>
  </si>
  <si>
    <t>Pro Helvetia</t>
  </si>
  <si>
    <t>OFC</t>
  </si>
  <si>
    <t>Autres subventions publiques (Veuillez indiquer le nom)</t>
  </si>
  <si>
    <t>Soutien privé (Veuillez indiquer le nom des fondations)</t>
  </si>
  <si>
    <t>Subvention Pro Helvetia</t>
  </si>
  <si>
    <t>Eligibilité</t>
  </si>
  <si>
    <t xml:space="preserve">Indépendant </t>
  </si>
  <si>
    <t>Nom banque</t>
  </si>
  <si>
    <t>NPA, localité</t>
  </si>
  <si>
    <t>Nom de contact banque</t>
  </si>
  <si>
    <t xml:space="preserve">Téléphone </t>
  </si>
  <si>
    <t>Email</t>
  </si>
  <si>
    <t xml:space="preserve">Théâtre </t>
  </si>
  <si>
    <t>Pluri</t>
  </si>
  <si>
    <t>Classique</t>
  </si>
  <si>
    <t>Actuelle</t>
  </si>
  <si>
    <t>Art-visuel</t>
  </si>
  <si>
    <t>Enseignements</t>
  </si>
  <si>
    <t>Canton GE</t>
  </si>
  <si>
    <t xml:space="preserve">montant </t>
  </si>
  <si>
    <t>Ville GE</t>
  </si>
  <si>
    <t>montant</t>
  </si>
  <si>
    <t>Commune nom</t>
  </si>
  <si>
    <t>Commune</t>
  </si>
  <si>
    <t>Loro</t>
  </si>
  <si>
    <t>montnt</t>
  </si>
  <si>
    <t>Autre publique nom</t>
  </si>
  <si>
    <t>Autre publique</t>
  </si>
  <si>
    <t>Autre privé nom</t>
  </si>
  <si>
    <t>Autre privé</t>
  </si>
  <si>
    <t>décompte coti</t>
  </si>
  <si>
    <t>attestation</t>
  </si>
  <si>
    <t>derniers comptes</t>
  </si>
  <si>
    <t>Suisseculture</t>
  </si>
  <si>
    <t>APG</t>
  </si>
  <si>
    <t>Chômage</t>
  </si>
  <si>
    <t>Autres</t>
  </si>
  <si>
    <t>procuration</t>
  </si>
  <si>
    <t>domicile</t>
  </si>
  <si>
    <t>budget</t>
  </si>
  <si>
    <t>facture</t>
  </si>
  <si>
    <t>Autre nom</t>
  </si>
  <si>
    <t>Numéro AVS (format 756.xxxx.xxxx.xx)</t>
  </si>
  <si>
    <t>Montant maximum autorisé (80%)</t>
  </si>
  <si>
    <t>Fiche analyse financière IPFA</t>
  </si>
  <si>
    <t>Requérant</t>
  </si>
  <si>
    <t># de dossier</t>
  </si>
  <si>
    <t>Date revue RSM</t>
  </si>
  <si>
    <t>Préavis RSM</t>
  </si>
  <si>
    <t>Montant demandé</t>
  </si>
  <si>
    <t>Indemnité maximale</t>
  </si>
  <si>
    <t>Acompte, si décision provisoire</t>
  </si>
  <si>
    <t>Comptes annuels (si applicable)</t>
  </si>
  <si>
    <t>Comptes audités?</t>
  </si>
  <si>
    <t>Commentaire RSM</t>
  </si>
  <si>
    <t>Revenus</t>
  </si>
  <si>
    <t>./. Subvention non monétaire</t>
  </si>
  <si>
    <t>Produits financiers</t>
  </si>
  <si>
    <t>Produits hors exploitation</t>
  </si>
  <si>
    <t>Produits exceptionnels ou hors période</t>
  </si>
  <si>
    <t>Total des revenus</t>
  </si>
  <si>
    <t>Subvention monétaire canton</t>
  </si>
  <si>
    <t>Subvention commune 1</t>
  </si>
  <si>
    <t>Subvention commune 2</t>
  </si>
  <si>
    <t>Subvention Pro Helvetia, Confédération</t>
  </si>
  <si>
    <t>Total subventions Etat GE</t>
  </si>
  <si>
    <t>Autres subventions</t>
  </si>
  <si>
    <t>Subventions des pouvoirs publics</t>
  </si>
  <si>
    <t>Revenus sans subventions</t>
  </si>
  <si>
    <t>Résultat de l'exercice</t>
  </si>
  <si>
    <t>Commentaires RSM</t>
  </si>
  <si>
    <t>Perte réelle de revenu / hors profit budgétisé</t>
  </si>
  <si>
    <t>En ligne avec les décomptes</t>
  </si>
  <si>
    <t>H) Aide d’urgence (Suisseculture)</t>
  </si>
  <si>
    <t>Pas de demande SCS</t>
  </si>
  <si>
    <t>I) Coûts non encourus</t>
  </si>
  <si>
    <t>Indemnités reçues et coûts budgétisés non encourus</t>
  </si>
  <si>
    <t>Total pertes financières</t>
  </si>
  <si>
    <t>Total indemnité demandée maximale (80%)</t>
  </si>
  <si>
    <t>Rectifications faites par RSM</t>
  </si>
  <si>
    <t>Total pertes financières rectifiées par RSM</t>
  </si>
  <si>
    <t>Total indemnité maximale rectifiée par RSM</t>
  </si>
  <si>
    <t xml:space="preserve">Total indemnité théoriques (APG) </t>
  </si>
  <si>
    <t>Ratio: revenu 2019 / total indemnité maximale</t>
  </si>
  <si>
    <t>Points de contrôle</t>
  </si>
  <si>
    <t>1) Lien COVID?</t>
  </si>
  <si>
    <t>Oui</t>
  </si>
  <si>
    <t>Activité annulée en raison du COVID-19</t>
  </si>
  <si>
    <t>2) Subsidiarité?</t>
  </si>
  <si>
    <t>Décomptes APG reçus, pas de demande SCS</t>
  </si>
  <si>
    <t>3) Justificatifs?</t>
  </si>
  <si>
    <t>Partiellement documenté</t>
  </si>
  <si>
    <t>4) Points de contrôle complémentaires:</t>
  </si>
  <si>
    <t>a) Continuité d'exploitation raisonnablement assurée?</t>
  </si>
  <si>
    <t>N/A</t>
  </si>
  <si>
    <t>b) Montant de l'indemnité raisonnable?</t>
  </si>
  <si>
    <t>Si non, montant proposé par RSM</t>
  </si>
  <si>
    <t>c) Fonds propres insuffisants?</t>
  </si>
  <si>
    <t>D) à discuter</t>
  </si>
  <si>
    <t>Conclusion RSM</t>
  </si>
  <si>
    <t>Lors de notre vérification, nous n’avons pas rencontré d’éléments nous permettant de conclure que le montant de l'indemnité n'est pas raisonnable et n'est pas documenté.</t>
  </si>
  <si>
    <t>*  Si un acteur culturel veut faire valoir comme dommage le non-paiement d’une prestation fournie à une entreprise culturelle, il doit produire une déclaration spontanée confirmant l’absence de paiement.</t>
  </si>
  <si>
    <t>a) indiquez la date de la demande (jj.mm.aaaa)</t>
  </si>
  <si>
    <t>b) précisez si une décision a déjà été prise</t>
  </si>
  <si>
    <t>c) si oui, indiquez date de la décision (jj.mm.aaaa)</t>
  </si>
  <si>
    <t>d) précisez le montant de l'aide accordée (zéro si refusée)</t>
  </si>
  <si>
    <t xml:space="preserve">(Il est à noter que cette procédure simplifiée vous évite des démarches </t>
  </si>
  <si>
    <t xml:space="preserve">-Le/la requérant/e peut indiquer dans la case prévue à cet effet tout commentaire nécessaire à la compréhension 
</t>
  </si>
  <si>
    <t xml:space="preserve"> de la nature de la charge ou des indemnités/revenus.</t>
  </si>
  <si>
    <t>Procédure simplifiée</t>
  </si>
  <si>
    <t>Ne PAS remplir en cas de procédure simplifiée</t>
  </si>
  <si>
    <t>Le·la requérant·e s’engage à transmettre, de sa propre initiative, toutes les demandes d'indemnisation adressées à des tiers en rapport avec le coronavirus (Covid-19), comme les éventuelles décisions, au service cantonal compétent, ceci dans un délai de cinq jours ouvrables.</t>
  </si>
  <si>
    <t>Garantie du·de la requérant·e :</t>
  </si>
  <si>
    <t>Traitement et transfert des données :</t>
  </si>
  <si>
    <t xml:space="preserve">Le·la requérant·e autorise les cantons à échanger entre eux toutes les données fournies relatives à l'application de la loi fédérale COVID-19.  </t>
  </si>
  <si>
    <t>Le·la requérant·e autorise les cantons à également échanger ces données avec Suisseculture Sociale, les compagnies d'assurance privées et les autorités fédérales, cantonales et communales compétentes.</t>
  </si>
  <si>
    <t>Le·la requérant·e autorise les cantons à se procurer toutes les informations nécessaires à l'application de la loi fédérale COVID-19 auprès des organismes et personnes susmentionnés.</t>
  </si>
  <si>
    <t xml:space="preserve">Le·la requérant·e libère les organismes et personnes susmentionnés des règles de confidentialité, en particulier du secret bancaire et de fonction. </t>
  </si>
  <si>
    <t>Aller aux renseignements généraux</t>
  </si>
  <si>
    <t>précisez la durée de l'entrave/limitation:</t>
  </si>
  <si>
    <t>date probable de début de l'entrave/limitation</t>
  </si>
  <si>
    <t>date probable de fin de l'entrave/limitation</t>
  </si>
  <si>
    <t>L'activité a-t-elle été entravée ou limitée ?</t>
  </si>
  <si>
    <t>l'attestation avec signature manuscrite scannée</t>
  </si>
  <si>
    <t>Les champs obligatoires sont encadrés en rouge</t>
  </si>
  <si>
    <t>BenApg</t>
  </si>
  <si>
    <t>RenApg</t>
  </si>
  <si>
    <t>ProSimpl</t>
  </si>
  <si>
    <t>DemMarsOct</t>
  </si>
  <si>
    <t>EntravAct</t>
  </si>
  <si>
    <t>DebEntrav</t>
  </si>
  <si>
    <t>FinEntrav</t>
  </si>
  <si>
    <t>decomprod2019</t>
  </si>
  <si>
    <t>Budget</t>
  </si>
  <si>
    <t>declarenonc</t>
  </si>
  <si>
    <t>decompteApg</t>
  </si>
  <si>
    <t>Toutes les informations supplémentaires, les mises à jour et la FAQ se trouvent sous le lien ci-dessous:</t>
  </si>
  <si>
    <t>Aller à l'attestation</t>
  </si>
  <si>
    <t>Aller à la marche à suivre</t>
  </si>
  <si>
    <t>Conditions d'octroi</t>
  </si>
  <si>
    <t>Formulaire de dépôt de demande</t>
  </si>
  <si>
    <t>1. Requérant.e</t>
  </si>
  <si>
    <t>https://www.ge.ch/covid-19-mesures-soutien-au-domaine-culturel/acteurs-actrices-culturels-indemnisation-urgence</t>
  </si>
  <si>
    <t>Remplir les champs du formulaire</t>
  </si>
  <si>
    <t>Remplir l'onglet 'Calcul Dommage'</t>
  </si>
  <si>
    <t>Formulaire de dépôt de demande pour les requérant.e.s</t>
  </si>
  <si>
    <t>administratives à plusieurs guichets, et que le montant final que vous</t>
  </si>
  <si>
    <t>était-il inférieur à 60 francs par jour ?</t>
  </si>
  <si>
    <t>Le montant des APG Corona dont vous avez bénéficié en 2020</t>
  </si>
  <si>
    <t xml:space="preserve">Si oui, afin de faciliter vos démarches, êtes-vous d'accord de </t>
  </si>
  <si>
    <t>renoncer aux APG ainsi qu'à l'aide d'urgence de Suisseculture</t>
  </si>
  <si>
    <t xml:space="preserve">recevrez sera identique, selon que vous fassiez usage de la procédure simplifiée </t>
  </si>
  <si>
    <t>ou que vous effectuiez la démarche auprès des différents guichets).</t>
  </si>
  <si>
    <t xml:space="preserve">Si oui, confirmez-vous votre souhait d'un traitement de votre </t>
  </si>
  <si>
    <t>demande d'indemnisation par procédure simplifiée (en renonçant</t>
  </si>
  <si>
    <t>aux autres aides publiques : APG, Suisseculture sociale, autres) ?</t>
  </si>
  <si>
    <t>Mars 2021</t>
  </si>
  <si>
    <t>Avril 2021</t>
  </si>
  <si>
    <t>Pertes ventes non réalisées</t>
  </si>
  <si>
    <t>Locations non perçues</t>
  </si>
  <si>
    <t>Droits d'auteurs non perçus</t>
  </si>
  <si>
    <t>Autres revenus manquants</t>
  </si>
  <si>
    <t>1) Revenus perdus</t>
  </si>
  <si>
    <t>Justificatifs annexés</t>
  </si>
  <si>
    <t>Exemples de justificatifs admis: Contrats signés entre le/la requérant/e et une tierce partie; Factures émises par une tierce partie; Confirmation écrite et signée d'une tierce partie. Tous les justificatifs doivent au minimum documenter le montant des cachets ou honoraires/prestation de vente ou de location.</t>
  </si>
  <si>
    <t>Aide publique à la culture (subventions communales, cantonales, Loterie Romande, ...)</t>
  </si>
  <si>
    <t xml:space="preserve">Autres </t>
  </si>
  <si>
    <t>Total des indemnités</t>
  </si>
  <si>
    <t>Indemnité versée par une assurance privée</t>
  </si>
  <si>
    <t>Total des pertes financières</t>
  </si>
  <si>
    <t>2019</t>
  </si>
  <si>
    <t>2018</t>
  </si>
  <si>
    <t>Nombre d'engagements annuels (contrats / mandats)</t>
  </si>
  <si>
    <t>Montant total des cachets / honoraires reçus</t>
  </si>
  <si>
    <t>Sommes indicatives à utiliser pour calculer la perte de revenus pour la période concernée par la demande d'indemnisation :</t>
  </si>
  <si>
    <t>5) Tableau des subventions</t>
  </si>
  <si>
    <t>2) Indemnités effectivement reçues et coûts budgétisés non encourus</t>
  </si>
  <si>
    <t xml:space="preserve">Indépendant-e </t>
  </si>
  <si>
    <t>(inscrit en tant que tel auprès de la caisse de compensation</t>
  </si>
  <si>
    <t>depuis au moins le 1er novembre 2020)</t>
  </si>
  <si>
    <t>3. Informations concernant l’activité culturelle</t>
  </si>
  <si>
    <t>4. Informations concernant une éventuelle procédure simplifiée (seulement pour les acteurs</t>
  </si>
  <si>
    <t xml:space="preserve">de l’Ordonnance culture COVID-19? </t>
  </si>
  <si>
    <t>Merci de joindre une déclaration de renonciation signée à la main.</t>
  </si>
  <si>
    <t>6. Informations concernant les manifestations/projets annulés ou reportés ou</t>
  </si>
  <si>
    <t>7. Informations concernant les indemnités pour pertes financières (demande)</t>
  </si>
  <si>
    <t xml:space="preserve">sociale pour l’ensemble de la période de dommages dans laquelle </t>
  </si>
  <si>
    <t>se situe la perte pour laquelle vous demandez une indemnisation</t>
  </si>
  <si>
    <t xml:space="preserve"> (par ex. du 01.11.2020 au 31.01.2021), conformément à l’art. 6, al. 1 </t>
  </si>
  <si>
    <t xml:space="preserve">Autres indemnités (par ex. indemnités chômage) </t>
  </si>
  <si>
    <t>Le·la requérant·e confirme que le dommage subi n'est pas couvert par une assurance privée ou sociale (en particulier l’allocation pour perte de gain Coronavirus de la caisse de compensation AVS selon la loi COVID-19 ainsi que les indemnités chômage).</t>
  </si>
  <si>
    <t xml:space="preserve">Le·la requérant·e s’engage à communiquer spontanément toute modification importante (manifestations et projets concernés, et restrictions y relatives, autres restrictions imposées à l’activité; montant du dommage; indemnisation par des tiers) concernant la demande à l'office cantonal de la culture et du sport dans un délai de cinq jours ouvrables. </t>
  </si>
  <si>
    <t>Le·la requérant·e est conscient·e qu'en cas de violation de l'obligation d'information et de divulgation, il·elle peut être tenu·e pénalement responsable de fraude (art. 146 du code pénal suisse), de falsification de documents (art. 251 du code pénal suisse), etc., et de violation de la loi fédérale sur les aides financières et les indemnités (loi sur les subventions LSu, art. 37-40) conformément aux dispositions, et peut être puni·e d'une peine d’emprisonnement jusqu’à cinq ans maximum ou d'une amende. En outre, une amende pouvant aller jusqu'à CHF 100'000.- est infligée à toute personne qui fait délibérément de fausses déclarations pour obtenir une compensation d’un manque à gagner, conformément à l’articles 11, al. 2 de la Covid-19 et les articles 4-6 de l’ordonnance Covid-19 dans le domaine de la culture. Toute indemnité pour pertes financières qui aurait été versée illégalement peut être récupérée dans les 30 jours après que le canton ait établi qu'elle a été versée illégalement.</t>
  </si>
  <si>
    <t xml:space="preserve">Seulement pour les requérant-e-s choisissant la procédure simplifiée: Le/la requérante confirme qu’il/elle prend à sa charge le fait qu’une fluctuation des aides d’urgence SCS peut entraîner un écart d’indemnité entre les procédures simplifiée et normale.  </t>
  </si>
  <si>
    <t>Uniquement pour les candidats qui sollicitent la procédure simplifiée: le candidat confirme qu'il a causé à ses frais des écarts entre le montant qu'il reçoit dans le cadre de la procédure simplifiée en raison de la fluctuation des contributions d'aide d'urgence, et les montants qu'il / elle recevrait dans la procédure normale.</t>
  </si>
  <si>
    <t xml:space="preserve">Informations concernant les subventions reçues en 2021 </t>
  </si>
  <si>
    <t>Février 2021</t>
  </si>
  <si>
    <t>(par exemple relevé d’impôts, liste des engagements, mandats, exposition, etc);</t>
  </si>
  <si>
    <t>Attestation de domicile (datée de moins de 2 ans) - (sur demande)</t>
  </si>
  <si>
    <t>En cas de demande incomplète, le canton fixe un court délai pour la communication des informations ou documents manquants. Si les informations ne sont pas fournies dans le délai supplémentaire, le canton ne répondra pas à la demande.</t>
  </si>
  <si>
    <t xml:space="preserve">Documents attestant d’une activité principale dans le domaine culturel </t>
  </si>
  <si>
    <t xml:space="preserve">Ne PAS déposer en cas de procédure simplifiée: Copie de toutes les demandes/décisions envoyées/reçues concernant la couverture des dommages via l’aide d’urgence pour acteurs culturels de Suisseculture Sociale, allocations pour perte de gain Corona, ou indemnités en cas de réduction du temps de travail et/ou une assurance privée et/ou tout autre demande d’indemnité (obligatoire au moment du dépôt de la demande, si une demande a déjà été envoyée ou une décision reçue ; à transmettre obligatoirement plus tard, si une demande n’a pas encore été envoyée ou la décision est en attente) </t>
  </si>
  <si>
    <t>En cas d’usage de la procédure simplifiée, déclaration de renonciation écrite, dans laquelle vous renoncez à recevoir durant la période de dommages concernée une allocation pour perte de gain APG Corona et une aide d’urgence Suisseculture Sociale. Par contre, vous devez joindre une déclaration APG de votre caisse de compensation qui est antérieure (de 2020 ou 2021) (obligatoire</t>
  </si>
  <si>
    <t>Pour les manifestations/projets : budget de la manifestation ou du projet (si disponible)</t>
  </si>
  <si>
    <t>Copies des factures ou autres pièces justificatives attestant du dommage(par exemple copies des contrats ou attestation d’engagements, dans la mesure du possible)</t>
  </si>
  <si>
    <t>Décompte des cotisations d’indépendant.e auprès de la caisse de compensation AVS (obligatoire)</t>
  </si>
  <si>
    <r>
      <t xml:space="preserve">Copie des éventuelles décisions d’aide d’urgence aux acteurs culturels de Suisseculture Sociale et/ou des indemnités de chômage </t>
    </r>
    <r>
      <rPr>
        <i/>
        <sz val="12"/>
        <rFont val="Arial"/>
        <family val="2"/>
      </rPr>
      <t>(obligatoire lors du dépôt de la requête)</t>
    </r>
    <r>
      <rPr>
        <sz val="12"/>
        <rFont val="Arial"/>
        <family val="2"/>
      </rPr>
      <t xml:space="preserve"> si la demande ou la décision a déjà été faite; ou </t>
    </r>
    <r>
      <rPr>
        <i/>
        <sz val="12"/>
        <rFont val="Arial"/>
        <family val="2"/>
      </rPr>
      <t>à fournir obligatoirement</t>
    </r>
    <r>
      <rPr>
        <sz val="12"/>
        <rFont val="Arial"/>
        <family val="2"/>
      </rPr>
      <t xml:space="preserve"> </t>
    </r>
    <r>
      <rPr>
        <i/>
        <sz val="12"/>
        <rFont val="Arial"/>
        <family val="2"/>
      </rPr>
      <t>ultérieurement</t>
    </r>
    <r>
      <rPr>
        <sz val="12"/>
        <rFont val="Arial"/>
        <family val="2"/>
      </rPr>
      <t xml:space="preserve"> si cela n’était pas encore le cas.</t>
    </r>
  </si>
  <si>
    <t>DOCUMENTS A TRANSMETTRE</t>
  </si>
  <si>
    <t>l'attestation avec signature manuscrite scannée (uniquement cette page)</t>
  </si>
  <si>
    <t>Demande</t>
  </si>
  <si>
    <r>
      <rPr>
        <sz val="10"/>
        <color theme="1"/>
        <rFont val="Arial"/>
        <family val="2"/>
      </rPr>
      <t xml:space="preserve">Indemnité RHT pour les employé.e.s </t>
    </r>
    <r>
      <rPr>
        <b/>
        <sz val="10"/>
        <color theme="1"/>
        <rFont val="Arial"/>
        <family val="2"/>
      </rPr>
      <t xml:space="preserve">
Ne PAS remplir en cas de procédure simplifiée</t>
    </r>
  </si>
  <si>
    <t xml:space="preserve"> culturels indépendants - voir les conditions d’octroi, art. 6)</t>
  </si>
  <si>
    <t>Allocations chômage</t>
  </si>
  <si>
    <t>Secteur culturel dans lequel l’acteur/actrice culturel.le est engagé.e:</t>
  </si>
  <si>
    <t>Court descriptif du type de dommage subi (nature des coûts encourus et/ou des recettes perdues)</t>
  </si>
  <si>
    <t>Subvention canton de Genève</t>
  </si>
  <si>
    <t>Subvention communes</t>
  </si>
  <si>
    <t>Autres subventions publiques</t>
  </si>
  <si>
    <t>Autres subventions privées</t>
  </si>
  <si>
    <t>Les colonnes 2020 et 2021 sont remplies automatiquement en fonction des données annoncées dans l'onglet "Demande"</t>
  </si>
  <si>
    <t>5. Informations concernant les autres mesures entreprises pour couvrir les dommages</t>
  </si>
  <si>
    <t xml:space="preserve">Demande(s) d'indemnisation des pertes financières </t>
  </si>
  <si>
    <t xml:space="preserve">
</t>
  </si>
  <si>
    <r>
      <t xml:space="preserve">Allocation de perte de gains (APG) "Corona"  (1)
</t>
    </r>
    <r>
      <rPr>
        <b/>
        <sz val="10"/>
        <color theme="1"/>
        <rFont val="Arial"/>
        <family val="2"/>
      </rPr>
      <t>Ne PAS remplir en cas de procédure simplifiée</t>
    </r>
  </si>
  <si>
    <t xml:space="preserve">(1) Conformément aux conditions d'octroi, le principe de subsidiarité doit être appliqué. C'est pourquoi le/la requérant/e est tenu de fournir la preuve d'une demande d'allocation pour perte de gain ou d'aide d'urgence Suisseculture Sociale, ainsi que de fournir les décomptes versés mensuellement par la caisse de compensation compétente.  </t>
  </si>
  <si>
    <t>Aide d'urgence - Suisseculture Sociale (1)</t>
  </si>
  <si>
    <t>Coûts non encourus (2)</t>
  </si>
  <si>
    <t>(2) Les coûts non encourus sont définis comme des coûts usuellement nécessaires à l'obtention du revenu, mais qui en raison de la crise actuelle ne seront pas à payer. Rentrent dans cette catégorie: les frais de déplacement, les per diem, etc… Le/la rquérant.e peut choisir s'il veut déduire les côuts non encourus effectifs ou faire valoir une déduction forfaitaire des charges correspondant à 5% de la perte de revenu.</t>
  </si>
  <si>
    <r>
      <t xml:space="preserve">Autres dépenses encourues
</t>
    </r>
    <r>
      <rPr>
        <b/>
        <sz val="10"/>
        <color theme="1"/>
        <rFont val="Arial"/>
        <family val="2"/>
      </rPr>
      <t>Remplir uniquement pour les entreprises (raisons inviduelles, sociétés en nom collectif, sociétés en commandite simple, etc)</t>
    </r>
  </si>
  <si>
    <t>Indemnisation des pertes financières des acteurs et actrices culturel.le.s indépendant.e.s</t>
  </si>
  <si>
    <t>En cas d’activités entravées/limitées par la pandémie :  Derniers comptes, ou résumé des frais et des produits réalisés en 2019 (obligatoire), Budgets de fonctionnement 2020 et 2021 (obligatoire)</t>
  </si>
  <si>
    <t>Moyenne des cachets / honoraires perdus par mois</t>
  </si>
  <si>
    <t>Moyenne des cachets / honoraires perçus par mois</t>
  </si>
  <si>
    <t>Moyenne annuelle</t>
  </si>
  <si>
    <t xml:space="preserve">Perte de revenus mensuelle pour contrats non planifiés ou non aboutis </t>
  </si>
  <si>
    <t>Cachets/honoraires non perçus (uniquement pour les contrats planifiés puis annulés)</t>
  </si>
  <si>
    <r>
      <t>Copie de la procuration (si formulaire signé par un mandataire)</t>
    </r>
    <r>
      <rPr>
        <b/>
        <sz val="12"/>
        <rFont val="Arial"/>
        <family val="2"/>
      </rPr>
      <t xml:space="preserve"> </t>
    </r>
  </si>
  <si>
    <t>Pour la ligne Pertes de revenus pour contrats non planifiés,</t>
  </si>
  <si>
    <t>Revenus perdus</t>
  </si>
  <si>
    <r>
      <t xml:space="preserve">Le montant calculé sera automatiquement reporté dans le tableau </t>
    </r>
    <r>
      <rPr>
        <b/>
        <sz val="16"/>
        <rFont val="Arial"/>
        <family val="2"/>
      </rPr>
      <t>Revenus perdus</t>
    </r>
  </si>
  <si>
    <t>Pertes de revenus pour des contrats non planifiés ou non aboutis - calcul du montant indemnisable</t>
  </si>
  <si>
    <t>Total des pertes financières et montant maximum autorisé</t>
  </si>
  <si>
    <t>Indemnités effectivement reçues et coûts budgétisés non encourus</t>
  </si>
  <si>
    <r>
      <t>3)</t>
    </r>
    <r>
      <rPr>
        <sz val="16"/>
        <rFont val="Arial"/>
        <family val="2"/>
      </rPr>
      <t xml:space="preserve"> La perte financière est calculée en soustreyant le total des indemnités effectivement reçues et des coûts budgétisés non encourus à la perte réelle de revenu (hors profit budgétisé). 
    Ce montant est automatiquement calculé dans le tableau </t>
    </r>
    <r>
      <rPr>
        <b/>
        <sz val="16"/>
        <rFont val="Arial"/>
        <family val="2"/>
      </rPr>
      <t>Total des pertes financières et montant maximum autorisé</t>
    </r>
    <r>
      <rPr>
        <sz val="16"/>
        <rFont val="Arial"/>
        <family val="2"/>
      </rPr>
      <t>. Seul le 80% de ce dernier est retenu.</t>
    </r>
  </si>
  <si>
    <t>Si d'autres requêtes ont été déposées par le.la requérant.e pour des mesures 
d'indemnisation COVID-19, indiquer le ou les numéros de requêtes</t>
  </si>
  <si>
    <r>
      <t xml:space="preserve">Pour que votre demande puisse être traitée, veuillez adresser par </t>
    </r>
    <r>
      <rPr>
        <u/>
        <sz val="13"/>
        <rFont val="Arial"/>
        <family val="2"/>
      </rPr>
      <t>courrier électronique</t>
    </r>
    <r>
      <rPr>
        <sz val="13"/>
        <rFont val="Arial"/>
        <family val="2"/>
      </rPr>
      <t xml:space="preserve"> à :</t>
    </r>
  </si>
  <si>
    <r>
      <t>le formulaire dûment complété et enregistré en format</t>
    </r>
    <r>
      <rPr>
        <sz val="13"/>
        <color rgb="FF00B050"/>
        <rFont val="Arial"/>
        <family val="2"/>
      </rPr>
      <t xml:space="preserve"> </t>
    </r>
    <r>
      <rPr>
        <u/>
        <sz val="13"/>
        <color rgb="FF00B050"/>
        <rFont val="Arial"/>
        <family val="2"/>
      </rPr>
      <t>EXCEL</t>
    </r>
  </si>
  <si>
    <r>
      <t xml:space="preserve">les différentes annexes en format </t>
    </r>
    <r>
      <rPr>
        <u/>
        <sz val="13"/>
        <color rgb="FFFF0000"/>
        <rFont val="Arial"/>
        <family val="2"/>
      </rPr>
      <t>PDF</t>
    </r>
    <r>
      <rPr>
        <sz val="11"/>
        <rFont val="Arial"/>
        <family val="2"/>
      </rPr>
      <t xml:space="preserve"> (confirmer l'envoi en cochant la case correspondante)</t>
    </r>
  </si>
  <si>
    <t>RIB (Relevé d'identité bancaire)</t>
  </si>
  <si>
    <r>
      <t>IMPORTANT:</t>
    </r>
    <r>
      <rPr>
        <sz val="10"/>
        <rFont val="Arial"/>
        <family val="2"/>
      </rPr>
      <t xml:space="preserve"> pour les Intermittent-e-s (au moins 4 engagements à durée déterminée avec au moins deux employeurs différents dans le secteur culturel depuis 2018) ou les personnes combinant les deux statuts, merci de remplir le formulaire pour les acteurs et actrices culturel.le.s intermittent.e.s disponible sur </t>
    </r>
  </si>
  <si>
    <t>Veuillez svp remplir les tableaux ci-dessous en fonction des étapes suivantes:</t>
  </si>
  <si>
    <t>Montant total des cachets perçus durant la période de dommages</t>
  </si>
  <si>
    <t xml:space="preserve">Montants non perçus de la billetterie </t>
  </si>
  <si>
    <r>
      <t xml:space="preserve">Pertes de revenus pour contrats non planifiés
</t>
    </r>
    <r>
      <rPr>
        <b/>
        <sz val="10"/>
        <color theme="1"/>
        <rFont val="Arial"/>
        <family val="2"/>
      </rPr>
      <t>Merci de compléter le tableau Pertes de revenus pour des contrats non planifiés - calcul du montant indemnisable (à partir de la ligne 72)   
Cette ligne se remplira automatiquement</t>
    </r>
  </si>
  <si>
    <t>février à avril 2021</t>
  </si>
  <si>
    <t>2. Informations concernant l’activité professionnelle</t>
  </si>
  <si>
    <t>Fiche de calcul de l'indemnisation - acteurs et actrices culturel.le.s indépendant.e.s</t>
  </si>
  <si>
    <r>
      <t xml:space="preserve">merci de remplir le tableau </t>
    </r>
    <r>
      <rPr>
        <b/>
        <sz val="16"/>
        <rFont val="Arial"/>
        <family val="2"/>
      </rPr>
      <t>Pertes de revenus pour des contrats non planifiés - calcul du montant indemnisable (à partir de la ligne 72)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</si>
</sst>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_ * #,##0_ ;_ * \-#,##0_ ;_ * &quot;-&quot;??_ ;_ @_ "/>
    <numFmt numFmtId="165" formatCode="0000"/>
    <numFmt numFmtId="166" formatCode="#,##0.00_ ;\-#,##0.00\ "/>
  </numFmts>
  <fonts count="97">
    <font>
      <sz val="10"/>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3"/>
      <name val="Arial Bold"/>
      <family val="2"/>
    </font>
    <font>
      <sz val="12"/>
      <name val="Arial"/>
      <family val="2"/>
    </font>
    <font>
      <sz val="9"/>
      <name val="Arial"/>
      <family val="2"/>
    </font>
    <font>
      <sz val="12"/>
      <name val="Arial Bold"/>
      <family val="2"/>
    </font>
    <font>
      <sz val="16"/>
      <name val="Arial Bold"/>
      <family val="2"/>
    </font>
    <font>
      <sz val="10"/>
      <name val="Arial"/>
      <family val="2"/>
    </font>
    <font>
      <u/>
      <sz val="10"/>
      <color theme="10"/>
      <name val="Arial"/>
      <family val="2"/>
    </font>
    <font>
      <sz val="11"/>
      <color theme="1"/>
      <name val="Arial"/>
      <family val="2"/>
    </font>
    <font>
      <b/>
      <sz val="11"/>
      <color theme="1"/>
      <name val="Arial"/>
      <family val="2"/>
    </font>
    <font>
      <b/>
      <sz val="12"/>
      <color theme="1"/>
      <name val="Arial"/>
      <family val="2"/>
    </font>
    <font>
      <b/>
      <u/>
      <sz val="11"/>
      <color theme="1"/>
      <name val="Arial"/>
      <family val="2"/>
    </font>
    <font>
      <b/>
      <i/>
      <sz val="12"/>
      <color theme="1"/>
      <name val="Arial"/>
      <family val="2"/>
    </font>
    <font>
      <u/>
      <sz val="11"/>
      <color theme="10"/>
      <name val="Calibri"/>
      <family val="2"/>
      <scheme val="minor"/>
    </font>
    <font>
      <sz val="13"/>
      <name val="Arial Bold"/>
    </font>
    <font>
      <sz val="13"/>
      <color rgb="FF00B050"/>
      <name val="Arial Bold"/>
    </font>
    <font>
      <sz val="13"/>
      <color rgb="FFFF0000"/>
      <name val="Arial Bold"/>
    </font>
    <font>
      <b/>
      <sz val="12"/>
      <name val="Arial"/>
      <family val="2"/>
    </font>
    <font>
      <u/>
      <sz val="12"/>
      <name val="Arial"/>
      <family val="2"/>
    </font>
    <font>
      <b/>
      <sz val="14"/>
      <name val="Arial Italic"/>
    </font>
    <font>
      <sz val="10"/>
      <name val="Arial Bold"/>
      <family val="2"/>
    </font>
    <font>
      <b/>
      <sz val="10"/>
      <name val="Arial"/>
      <family val="2"/>
    </font>
    <font>
      <u/>
      <sz val="9"/>
      <name val="Arial"/>
      <family val="2"/>
    </font>
    <font>
      <u/>
      <sz val="10"/>
      <name val="Arial"/>
      <family val="2"/>
    </font>
    <font>
      <b/>
      <sz val="11"/>
      <color theme="1"/>
      <name val="Calibri"/>
      <family val="2"/>
      <scheme val="minor"/>
    </font>
    <font>
      <b/>
      <i/>
      <sz val="11"/>
      <color theme="1"/>
      <name val="Calibri"/>
      <family val="2"/>
      <scheme val="minor"/>
    </font>
    <font>
      <u/>
      <sz val="12"/>
      <color theme="10"/>
      <name val="Arial"/>
      <family val="2"/>
    </font>
    <font>
      <b/>
      <sz val="10"/>
      <color rgb="FFFF0000"/>
      <name val="Arial"/>
      <family val="2"/>
    </font>
    <font>
      <sz val="12"/>
      <color theme="1"/>
      <name val="Arial"/>
      <family val="2"/>
    </font>
    <font>
      <i/>
      <u/>
      <sz val="11"/>
      <color theme="1"/>
      <name val="Arial"/>
      <family val="2"/>
    </font>
    <font>
      <sz val="11"/>
      <name val="Arial Bold"/>
      <family val="2"/>
    </font>
    <font>
      <sz val="11"/>
      <name val="Arial"/>
      <family val="2"/>
    </font>
    <font>
      <i/>
      <sz val="11"/>
      <color theme="1"/>
      <name val="Calibri"/>
      <family val="2"/>
      <scheme val="minor"/>
    </font>
    <font>
      <sz val="10"/>
      <color theme="1"/>
      <name val="Arial"/>
      <family val="2"/>
    </font>
    <font>
      <b/>
      <sz val="14"/>
      <color theme="1"/>
      <name val="Calibri"/>
      <family val="2"/>
      <scheme val="minor"/>
    </font>
    <font>
      <b/>
      <sz val="12"/>
      <color theme="1"/>
      <name val="Calibri"/>
      <family val="2"/>
      <scheme val="minor"/>
    </font>
    <font>
      <b/>
      <u/>
      <sz val="11"/>
      <color theme="1"/>
      <name val="Calibri"/>
      <family val="2"/>
      <scheme val="minor"/>
    </font>
    <font>
      <u/>
      <sz val="11"/>
      <color theme="1"/>
      <name val="Calibri"/>
      <family val="2"/>
      <scheme val="minor"/>
    </font>
    <font>
      <sz val="10"/>
      <color theme="1"/>
      <name val="Calibri"/>
      <family val="2"/>
      <scheme val="minor"/>
    </font>
    <font>
      <sz val="12"/>
      <color rgb="FF000000"/>
      <name val="Verdana"/>
      <family val="2"/>
    </font>
    <font>
      <sz val="11"/>
      <color rgb="FFFF0000"/>
      <name val="Calibri"/>
      <family val="2"/>
      <scheme val="minor"/>
    </font>
    <font>
      <sz val="14"/>
      <color theme="0"/>
      <name val="Arial"/>
      <family val="2"/>
    </font>
    <font>
      <b/>
      <i/>
      <sz val="11"/>
      <color theme="1"/>
      <name val="Arial"/>
      <family val="2"/>
    </font>
    <font>
      <sz val="11"/>
      <name val="Calibri"/>
      <family val="2"/>
      <scheme val="minor"/>
    </font>
    <font>
      <i/>
      <sz val="12"/>
      <name val="Arial"/>
      <family val="2"/>
    </font>
    <font>
      <i/>
      <sz val="11"/>
      <name val="Arial"/>
      <family val="2"/>
    </font>
    <font>
      <sz val="10"/>
      <color rgb="FF00B050"/>
      <name val="Arial"/>
      <family val="2"/>
    </font>
    <font>
      <sz val="12"/>
      <color rgb="FF00B050"/>
      <name val="Arial"/>
      <family val="2"/>
    </font>
    <font>
      <b/>
      <sz val="10"/>
      <color theme="1"/>
      <name val="Arial"/>
      <family val="2"/>
    </font>
    <font>
      <b/>
      <sz val="11"/>
      <name val="Arial"/>
      <family val="2"/>
    </font>
    <font>
      <b/>
      <sz val="17"/>
      <color theme="1"/>
      <name val="Arial"/>
      <family val="2"/>
    </font>
    <font>
      <sz val="18"/>
      <color theme="1"/>
      <name val="Arial"/>
      <family val="2"/>
    </font>
    <font>
      <b/>
      <i/>
      <sz val="18"/>
      <color theme="1"/>
      <name val="Arial"/>
      <family val="2"/>
    </font>
    <font>
      <b/>
      <u/>
      <sz val="16"/>
      <color theme="1"/>
      <name val="Arial"/>
      <family val="2"/>
    </font>
    <font>
      <sz val="16"/>
      <color theme="1"/>
      <name val="Arial"/>
      <family val="2"/>
    </font>
    <font>
      <b/>
      <sz val="16"/>
      <name val="Arial"/>
      <family val="2"/>
    </font>
    <font>
      <sz val="16"/>
      <name val="Arial"/>
      <family val="2"/>
    </font>
    <font>
      <i/>
      <u/>
      <sz val="16"/>
      <color theme="1"/>
      <name val="Arial"/>
      <family val="2"/>
    </font>
    <font>
      <i/>
      <sz val="16"/>
      <color theme="1"/>
      <name val="Arial"/>
      <family val="2"/>
    </font>
    <font>
      <b/>
      <sz val="24"/>
      <name val="Arial"/>
      <family val="2"/>
    </font>
    <font>
      <b/>
      <i/>
      <sz val="24"/>
      <color theme="1"/>
      <name val="Arial"/>
      <family val="2"/>
    </font>
    <font>
      <b/>
      <i/>
      <sz val="36"/>
      <color theme="1"/>
      <name val="Arial"/>
      <family val="2"/>
    </font>
    <font>
      <i/>
      <sz val="11"/>
      <color theme="1"/>
      <name val="Arial"/>
      <family val="2"/>
    </font>
    <font>
      <b/>
      <sz val="20"/>
      <color rgb="FF00B050"/>
      <name val="Arial"/>
      <family val="2"/>
    </font>
    <font>
      <b/>
      <sz val="18"/>
      <color theme="1"/>
      <name val="Arial"/>
      <family val="2"/>
    </font>
    <font>
      <sz val="20"/>
      <color theme="1"/>
      <name val="Arial"/>
      <family val="2"/>
    </font>
    <font>
      <sz val="14"/>
      <color theme="1"/>
      <name val="Arial"/>
      <family val="2"/>
    </font>
    <font>
      <b/>
      <sz val="10"/>
      <color rgb="FF00B050"/>
      <name val="Arial"/>
      <family val="2"/>
    </font>
    <font>
      <sz val="22"/>
      <name val="Arial"/>
      <family val="2"/>
    </font>
    <font>
      <b/>
      <sz val="20"/>
      <name val="Arial"/>
      <family val="2"/>
    </font>
    <font>
      <b/>
      <sz val="13"/>
      <color theme="4" tint="-0.249977111117893"/>
      <name val="Arial Bold"/>
    </font>
    <font>
      <sz val="12"/>
      <color theme="1" tint="4.9989318521683403E-2"/>
      <name val="Arial"/>
      <family val="2"/>
    </font>
    <font>
      <b/>
      <sz val="10"/>
      <color theme="4" tint="-0.249977111117893"/>
      <name val="Arial"/>
      <family val="2"/>
    </font>
    <font>
      <b/>
      <sz val="13"/>
      <color theme="4" tint="-0.249977111117893"/>
      <name val="Arial Bold"/>
      <family val="2"/>
    </font>
    <font>
      <sz val="13"/>
      <name val="Arial"/>
      <family val="2"/>
    </font>
    <font>
      <u/>
      <sz val="13"/>
      <name val="Arial"/>
      <family val="2"/>
    </font>
    <font>
      <u/>
      <sz val="14"/>
      <color theme="10"/>
      <name val="Arial"/>
      <family val="2"/>
    </font>
    <font>
      <b/>
      <sz val="13"/>
      <color theme="1"/>
      <name val="Arial"/>
      <family val="2"/>
    </font>
    <font>
      <sz val="13"/>
      <color rgb="FF00B050"/>
      <name val="Arial"/>
      <family val="2"/>
    </font>
    <font>
      <u/>
      <sz val="13"/>
      <color rgb="FF00B050"/>
      <name val="Arial"/>
      <family val="2"/>
    </font>
    <font>
      <u/>
      <sz val="13"/>
      <color rgb="FFFF0000"/>
      <name val="Arial"/>
      <family val="2"/>
    </font>
    <font>
      <sz val="10"/>
      <color theme="4" tint="-0.249977111117893"/>
      <name val="Arial"/>
      <family val="2"/>
    </font>
    <font>
      <u/>
      <sz val="10"/>
      <color theme="4" tint="-0.249977111117893"/>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EEFE2"/>
        <bgColor indexed="64"/>
      </patternFill>
    </fill>
    <fill>
      <patternFill patternType="solid">
        <fgColor rgb="FFE2E2E2"/>
        <bgColor indexed="64"/>
      </patternFill>
    </fill>
    <fill>
      <patternFill patternType="solid">
        <fgColor rgb="FFEEF3F8"/>
        <bgColor indexed="64"/>
      </patternFill>
    </fill>
    <fill>
      <patternFill patternType="solid">
        <fgColor theme="0" tint="-0.14999847407452621"/>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auto="1"/>
      </right>
      <top style="thin">
        <color indexed="64"/>
      </top>
      <bottom style="thin">
        <color indexed="64"/>
      </bottom>
      <diagonal style="thin">
        <color indexed="64"/>
      </diagonal>
    </border>
  </borders>
  <cellStyleXfs count="22">
    <xf numFmtId="0" fontId="0" fillId="0" borderId="0"/>
    <xf numFmtId="43" fontId="20" fillId="0" borderId="0" applyFont="0" applyFill="0" applyBorder="0" applyAlignment="0" applyProtection="0"/>
    <xf numFmtId="0" fontId="21" fillId="0" borderId="0" applyNumberFormat="0" applyFill="0" applyBorder="0" applyAlignment="0" applyProtection="0"/>
    <xf numFmtId="0" fontId="14" fillId="0" borderId="0"/>
    <xf numFmtId="0" fontId="27" fillId="0" borderId="0" applyNumberFormat="0" applyFill="0" applyBorder="0" applyAlignment="0" applyProtection="0"/>
    <xf numFmtId="0" fontId="20"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2" fillId="0" borderId="0"/>
    <xf numFmtId="0" fontId="11" fillId="0" borderId="0"/>
    <xf numFmtId="0" fontId="47" fillId="0" borderId="0"/>
    <xf numFmtId="43" fontId="47" fillId="0" borderId="0" applyFont="0" applyFill="0" applyBorder="0" applyAlignment="0" applyProtection="0"/>
    <xf numFmtId="0" fontId="10" fillId="0" borderId="0"/>
    <xf numFmtId="0" fontId="47" fillId="0" borderId="0"/>
    <xf numFmtId="0" fontId="9" fillId="0" borderId="0"/>
    <xf numFmtId="43" fontId="9" fillId="0" borderId="0" applyFont="0" applyFill="0" applyBorder="0" applyAlignment="0" applyProtection="0"/>
    <xf numFmtId="0" fontId="9" fillId="0" borderId="0"/>
    <xf numFmtId="0" fontId="8" fillId="0" borderId="0"/>
    <xf numFmtId="0" fontId="8" fillId="0" borderId="0"/>
    <xf numFmtId="43" fontId="8" fillId="0" borderId="0" applyFont="0" applyFill="0" applyBorder="0" applyAlignment="0" applyProtection="0"/>
    <xf numFmtId="0" fontId="8" fillId="0" borderId="0"/>
  </cellStyleXfs>
  <cellXfs count="566">
    <xf numFmtId="0" fontId="0" fillId="0" borderId="0" xfId="0"/>
    <xf numFmtId="0" fontId="22" fillId="0" borderId="0" xfId="3" applyFont="1" applyAlignment="1">
      <alignment horizontal="left" vertical="top"/>
    </xf>
    <xf numFmtId="0" fontId="22" fillId="0" borderId="0" xfId="3" applyFont="1" applyAlignment="1">
      <alignment horizontal="center" vertical="top"/>
    </xf>
    <xf numFmtId="0" fontId="23" fillId="0" borderId="0" xfId="3" applyFont="1" applyAlignment="1">
      <alignment horizontal="left" vertical="top"/>
    </xf>
    <xf numFmtId="0" fontId="24" fillId="0" borderId="0" xfId="3" applyFont="1" applyAlignment="1">
      <alignment horizontal="left" vertical="top"/>
    </xf>
    <xf numFmtId="0" fontId="24" fillId="0" borderId="1" xfId="3" applyFont="1" applyBorder="1" applyAlignment="1">
      <alignment horizontal="left" vertical="top"/>
    </xf>
    <xf numFmtId="0" fontId="24" fillId="0" borderId="2" xfId="3" applyFont="1" applyBorder="1" applyAlignment="1">
      <alignment horizontal="left" vertical="top"/>
    </xf>
    <xf numFmtId="0" fontId="22" fillId="0" borderId="2" xfId="3" applyFont="1" applyBorder="1" applyAlignment="1">
      <alignment horizontal="left" vertical="top"/>
    </xf>
    <xf numFmtId="0" fontId="22" fillId="0" borderId="2" xfId="3" applyFont="1" applyBorder="1" applyAlignment="1">
      <alignment horizontal="center" vertical="top"/>
    </xf>
    <xf numFmtId="0" fontId="22" fillId="0" borderId="3" xfId="3" applyFont="1" applyBorder="1" applyAlignment="1">
      <alignment horizontal="left" vertical="top"/>
    </xf>
    <xf numFmtId="0" fontId="22" fillId="0" borderId="5" xfId="3" applyFont="1" applyBorder="1" applyAlignment="1">
      <alignment horizontal="left" vertical="top"/>
    </xf>
    <xf numFmtId="0" fontId="24" fillId="0" borderId="4" xfId="3" quotePrefix="1" applyFont="1" applyBorder="1" applyAlignment="1">
      <alignment horizontal="center" vertical="center"/>
    </xf>
    <xf numFmtId="0" fontId="22" fillId="0" borderId="5" xfId="3" applyFont="1" applyBorder="1" applyAlignment="1">
      <alignment horizontal="left" vertical="center"/>
    </xf>
    <xf numFmtId="0" fontId="22" fillId="0" borderId="0" xfId="3" applyFont="1" applyAlignment="1">
      <alignment horizontal="left" vertical="center"/>
    </xf>
    <xf numFmtId="0" fontId="24" fillId="0" borderId="4" xfId="3" quotePrefix="1" applyFont="1" applyBorder="1" applyAlignment="1">
      <alignment horizontal="left" vertical="center"/>
    </xf>
    <xf numFmtId="0" fontId="24" fillId="0" borderId="0" xfId="3" quotePrefix="1" applyFont="1" applyAlignment="1">
      <alignment horizontal="left" vertical="center"/>
    </xf>
    <xf numFmtId="0" fontId="22" fillId="0" borderId="4" xfId="3" applyFont="1" applyBorder="1" applyAlignment="1">
      <alignment horizontal="left" vertical="center"/>
    </xf>
    <xf numFmtId="0" fontId="26" fillId="0" borderId="6" xfId="3" applyFont="1" applyBorder="1" applyAlignment="1">
      <alignment horizontal="left" vertical="top"/>
    </xf>
    <xf numFmtId="0" fontId="26" fillId="0" borderId="7" xfId="3" applyFont="1" applyBorder="1" applyAlignment="1">
      <alignment horizontal="left" vertical="top"/>
    </xf>
    <xf numFmtId="0" fontId="22" fillId="0" borderId="7" xfId="3" applyFont="1" applyBorder="1" applyAlignment="1">
      <alignment horizontal="left" vertical="top"/>
    </xf>
    <xf numFmtId="0" fontId="22" fillId="0" borderId="7" xfId="3" applyFont="1" applyBorder="1" applyAlignment="1">
      <alignment horizontal="center" vertical="top"/>
    </xf>
    <xf numFmtId="0" fontId="22" fillId="0" borderId="8" xfId="3" applyFont="1" applyBorder="1" applyAlignment="1">
      <alignment horizontal="left" vertical="top"/>
    </xf>
    <xf numFmtId="0" fontId="22" fillId="0" borderId="0" xfId="3" applyFont="1"/>
    <xf numFmtId="0" fontId="22" fillId="0" borderId="0" xfId="3" applyFont="1" applyAlignment="1">
      <alignment horizontal="center"/>
    </xf>
    <xf numFmtId="0" fontId="20" fillId="0" borderId="0" xfId="5"/>
    <xf numFmtId="0" fontId="18" fillId="0" borderId="0" xfId="5" applyFont="1"/>
    <xf numFmtId="0" fontId="16" fillId="0" borderId="0" xfId="5" applyFont="1"/>
    <xf numFmtId="164" fontId="20" fillId="0" borderId="0" xfId="6" applyNumberFormat="1" applyFont="1"/>
    <xf numFmtId="0" fontId="15" fillId="0" borderId="0" xfId="5" applyFont="1"/>
    <xf numFmtId="164" fontId="0" fillId="0" borderId="0" xfId="6" applyNumberFormat="1" applyFont="1"/>
    <xf numFmtId="0" fontId="14" fillId="0" borderId="0" xfId="3"/>
    <xf numFmtId="0" fontId="19" fillId="0" borderId="0" xfId="5" applyFont="1"/>
    <xf numFmtId="0" fontId="18" fillId="0" borderId="0" xfId="5" applyFont="1" applyAlignment="1">
      <alignment vertical="center"/>
    </xf>
    <xf numFmtId="164" fontId="20" fillId="0" borderId="0" xfId="6" applyNumberFormat="1" applyFont="1" applyAlignment="1">
      <alignment vertical="center"/>
    </xf>
    <xf numFmtId="0" fontId="20" fillId="0" borderId="0" xfId="5" applyAlignment="1">
      <alignment vertical="center"/>
    </xf>
    <xf numFmtId="0" fontId="34" fillId="0" borderId="0" xfId="5" applyFont="1"/>
    <xf numFmtId="0" fontId="20" fillId="3" borderId="0" xfId="5" applyFill="1"/>
    <xf numFmtId="0" fontId="0" fillId="3" borderId="0" xfId="5" applyFont="1" applyFill="1"/>
    <xf numFmtId="0" fontId="17" fillId="0" borderId="0" xfId="5" applyFont="1"/>
    <xf numFmtId="0" fontId="15" fillId="0" borderId="0" xfId="5" applyFont="1" applyAlignment="1">
      <alignment horizontal="center" vertical="center"/>
    </xf>
    <xf numFmtId="0" fontId="20" fillId="0" borderId="0" xfId="5" applyAlignment="1">
      <alignment horizontal="center" vertical="center"/>
    </xf>
    <xf numFmtId="0" fontId="20" fillId="0" borderId="6" xfId="5" applyBorder="1"/>
    <xf numFmtId="0" fontId="20" fillId="0" borderId="7" xfId="5" applyBorder="1"/>
    <xf numFmtId="0" fontId="16" fillId="0" borderId="7" xfId="5" applyFont="1" applyBorder="1"/>
    <xf numFmtId="0" fontId="20" fillId="0" borderId="8" xfId="5" applyBorder="1"/>
    <xf numFmtId="0" fontId="20" fillId="0" borderId="0" xfId="5" applyBorder="1"/>
    <xf numFmtId="0" fontId="17" fillId="0" borderId="0" xfId="5" applyFont="1" applyBorder="1"/>
    <xf numFmtId="0" fontId="35" fillId="0" borderId="0" xfId="5" applyFont="1"/>
    <xf numFmtId="14" fontId="16" fillId="2" borderId="0" xfId="5" applyNumberFormat="1" applyFont="1" applyFill="1" applyAlignment="1" applyProtection="1">
      <alignment horizontal="left" vertical="center"/>
      <protection locked="0"/>
    </xf>
    <xf numFmtId="0" fontId="16" fillId="2" borderId="10" xfId="5" applyFont="1" applyFill="1" applyBorder="1" applyAlignment="1" applyProtection="1">
      <alignment vertical="center"/>
      <protection locked="0"/>
    </xf>
    <xf numFmtId="0" fontId="22" fillId="0" borderId="0" xfId="3" applyFont="1" applyAlignment="1">
      <alignment horizontal="right" vertical="top"/>
    </xf>
    <xf numFmtId="0" fontId="22" fillId="0" borderId="0" xfId="3" applyFont="1" applyAlignment="1">
      <alignment horizontal="right" vertical="center"/>
    </xf>
    <xf numFmtId="0" fontId="20" fillId="4" borderId="15" xfId="5" applyFill="1" applyBorder="1" applyAlignment="1">
      <alignment vertical="center"/>
    </xf>
    <xf numFmtId="0" fontId="22" fillId="4" borderId="16" xfId="3" applyFont="1" applyFill="1" applyBorder="1" applyAlignment="1">
      <alignment horizontal="right" vertical="center"/>
    </xf>
    <xf numFmtId="165" fontId="42" fillId="4" borderId="17" xfId="9" applyNumberFormat="1" applyFont="1" applyFill="1" applyBorder="1" applyAlignment="1">
      <alignment horizontal="left" vertical="center"/>
    </xf>
    <xf numFmtId="0" fontId="22" fillId="0" borderId="0" xfId="9" applyFont="1" applyAlignment="1">
      <alignment horizontal="right" vertical="center"/>
    </xf>
    <xf numFmtId="0" fontId="22" fillId="4" borderId="15" xfId="9" applyFont="1" applyFill="1" applyBorder="1" applyAlignment="1">
      <alignment horizontal="right" vertical="center"/>
    </xf>
    <xf numFmtId="165" fontId="42" fillId="0" borderId="0" xfId="3" applyNumberFormat="1" applyFont="1" applyFill="1" applyAlignment="1">
      <alignment horizontal="left" vertical="center"/>
    </xf>
    <xf numFmtId="0" fontId="43" fillId="0" borderId="0" xfId="9" applyFont="1" applyAlignment="1">
      <alignment horizontal="right" vertical="center"/>
    </xf>
    <xf numFmtId="165" fontId="42" fillId="4" borderId="12" xfId="9" applyNumberFormat="1" applyFont="1" applyFill="1" applyBorder="1" applyAlignment="1" applyProtection="1">
      <alignment horizontal="left" vertical="center"/>
      <protection locked="0"/>
    </xf>
    <xf numFmtId="165" fontId="42" fillId="0" borderId="0" xfId="3" applyNumberFormat="1" applyFont="1" applyFill="1" applyAlignment="1" applyProtection="1">
      <alignment horizontal="left" vertical="center"/>
    </xf>
    <xf numFmtId="0" fontId="0" fillId="0" borderId="0" xfId="0" applyAlignment="1">
      <alignment horizontal="center"/>
    </xf>
    <xf numFmtId="0" fontId="16" fillId="0" borderId="0" xfId="5" applyFont="1" applyAlignment="1">
      <alignment horizontal="center"/>
    </xf>
    <xf numFmtId="14" fontId="0" fillId="0" borderId="0" xfId="0" applyNumberFormat="1"/>
    <xf numFmtId="0" fontId="35" fillId="3" borderId="0" xfId="11" applyFont="1" applyFill="1" applyBorder="1"/>
    <xf numFmtId="14" fontId="16" fillId="2" borderId="0" xfId="5" applyNumberFormat="1" applyFont="1" applyFill="1" applyAlignment="1" applyProtection="1">
      <alignment horizontal="center" vertical="center"/>
      <protection locked="0"/>
    </xf>
    <xf numFmtId="0" fontId="9" fillId="3" borderId="0" xfId="15" applyFill="1"/>
    <xf numFmtId="0" fontId="48" fillId="3" borderId="0" xfId="15" applyFont="1" applyFill="1"/>
    <xf numFmtId="0" fontId="9" fillId="3" borderId="0" xfId="15" applyFill="1" applyAlignment="1">
      <alignment horizontal="right"/>
    </xf>
    <xf numFmtId="0" fontId="9" fillId="3" borderId="9" xfId="15" applyFill="1" applyBorder="1"/>
    <xf numFmtId="0" fontId="9" fillId="2" borderId="9" xfId="15" applyFill="1" applyBorder="1"/>
    <xf numFmtId="0" fontId="38" fillId="3" borderId="0" xfId="15" applyFont="1" applyFill="1" applyAlignment="1">
      <alignment horizontal="right"/>
    </xf>
    <xf numFmtId="164" fontId="9" fillId="3" borderId="9" xfId="15" applyNumberFormat="1" applyFill="1" applyBorder="1"/>
    <xf numFmtId="164" fontId="9" fillId="3" borderId="0" xfId="15" applyNumberFormat="1" applyFill="1"/>
    <xf numFmtId="0" fontId="38" fillId="3" borderId="0" xfId="15" applyFont="1" applyFill="1"/>
    <xf numFmtId="0" fontId="39" fillId="3" borderId="1" xfId="15" applyFont="1" applyFill="1" applyBorder="1"/>
    <xf numFmtId="0" fontId="39" fillId="3" borderId="2" xfId="15" applyFont="1" applyFill="1" applyBorder="1"/>
    <xf numFmtId="0" fontId="38" fillId="3" borderId="2" xfId="15" applyFont="1" applyFill="1" applyBorder="1"/>
    <xf numFmtId="0" fontId="38" fillId="3" borderId="2" xfId="15" applyFont="1" applyFill="1" applyBorder="1" applyAlignment="1">
      <alignment horizontal="center" vertical="center"/>
    </xf>
    <xf numFmtId="0" fontId="38" fillId="3" borderId="2" xfId="15" applyFont="1" applyFill="1" applyBorder="1" applyAlignment="1">
      <alignment horizontal="left" vertical="center"/>
    </xf>
    <xf numFmtId="0" fontId="38" fillId="3" borderId="3" xfId="15" applyFont="1" applyFill="1" applyBorder="1" applyAlignment="1">
      <alignment horizontal="center" vertical="center"/>
    </xf>
    <xf numFmtId="0" fontId="46" fillId="3" borderId="4" xfId="15" applyFont="1" applyFill="1" applyBorder="1"/>
    <xf numFmtId="0" fontId="46" fillId="3" borderId="0" xfId="15" applyFont="1" applyFill="1"/>
    <xf numFmtId="0" fontId="9" fillId="3" borderId="0" xfId="15" quotePrefix="1" applyFill="1"/>
    <xf numFmtId="0" fontId="9" fillId="3" borderId="5" xfId="15" applyFill="1" applyBorder="1"/>
    <xf numFmtId="0" fontId="9" fillId="3" borderId="4" xfId="15" applyFill="1" applyBorder="1"/>
    <xf numFmtId="0" fontId="9" fillId="3" borderId="4" xfId="15" quotePrefix="1" applyFill="1" applyBorder="1" applyAlignment="1">
      <alignment horizontal="right"/>
    </xf>
    <xf numFmtId="0" fontId="9" fillId="3" borderId="0" xfId="15" quotePrefix="1" applyFill="1" applyAlignment="1">
      <alignment horizontal="right"/>
    </xf>
    <xf numFmtId="0" fontId="38" fillId="3" borderId="4" xfId="15" applyFont="1" applyFill="1" applyBorder="1" applyAlignment="1">
      <alignment horizontal="right"/>
    </xf>
    <xf numFmtId="43" fontId="38" fillId="2" borderId="9" xfId="16" applyFont="1" applyFill="1" applyBorder="1" applyAlignment="1">
      <alignment horizontal="right"/>
    </xf>
    <xf numFmtId="164" fontId="0" fillId="3" borderId="0" xfId="16" applyNumberFormat="1" applyFont="1" applyFill="1" applyBorder="1" applyAlignment="1">
      <alignment vertical="top"/>
    </xf>
    <xf numFmtId="164" fontId="0" fillId="3" borderId="5" xfId="16" applyNumberFormat="1" applyFont="1" applyFill="1" applyBorder="1"/>
    <xf numFmtId="0" fontId="46" fillId="3" borderId="4" xfId="15" applyFont="1" applyFill="1" applyBorder="1" applyAlignment="1">
      <alignment horizontal="right"/>
    </xf>
    <xf numFmtId="0" fontId="46" fillId="3" borderId="0" xfId="15" applyFont="1" applyFill="1" applyAlignment="1">
      <alignment horizontal="right"/>
    </xf>
    <xf numFmtId="43" fontId="46" fillId="2" borderId="9" xfId="16" applyFont="1" applyFill="1" applyBorder="1" applyAlignment="1">
      <alignment horizontal="right"/>
    </xf>
    <xf numFmtId="0" fontId="9" fillId="3" borderId="0" xfId="15" applyFill="1" applyAlignment="1">
      <alignment horizontal="center"/>
    </xf>
    <xf numFmtId="164" fontId="0" fillId="3" borderId="0" xfId="16" applyNumberFormat="1" applyFont="1" applyFill="1" applyBorder="1"/>
    <xf numFmtId="43" fontId="38" fillId="3" borderId="9" xfId="16" applyFont="1" applyFill="1" applyBorder="1" applyAlignment="1">
      <alignment horizontal="right"/>
    </xf>
    <xf numFmtId="0" fontId="9" fillId="3" borderId="4" xfId="15" applyFill="1" applyBorder="1" applyAlignment="1">
      <alignment horizontal="right"/>
    </xf>
    <xf numFmtId="43" fontId="0" fillId="3" borderId="0" xfId="16" applyFont="1" applyFill="1" applyBorder="1" applyAlignment="1">
      <alignment horizontal="right"/>
    </xf>
    <xf numFmtId="43" fontId="39" fillId="3" borderId="9" xfId="16" applyFont="1" applyFill="1" applyBorder="1" applyAlignment="1">
      <alignment horizontal="right"/>
    </xf>
    <xf numFmtId="43" fontId="9" fillId="3" borderId="0" xfId="15" applyNumberFormat="1" applyFill="1" applyAlignment="1">
      <alignment horizontal="right"/>
    </xf>
    <xf numFmtId="43" fontId="38" fillId="3" borderId="9" xfId="15" applyNumberFormat="1" applyFont="1" applyFill="1" applyBorder="1" applyAlignment="1">
      <alignment horizontal="right"/>
    </xf>
    <xf numFmtId="43" fontId="38" fillId="3" borderId="0" xfId="16" applyFont="1" applyFill="1" applyBorder="1" applyAlignment="1">
      <alignment horizontal="right"/>
    </xf>
    <xf numFmtId="0" fontId="9" fillId="3" borderId="6" xfId="15" applyFill="1" applyBorder="1"/>
    <xf numFmtId="0" fontId="9" fillId="3" borderId="7" xfId="15" applyFill="1" applyBorder="1"/>
    <xf numFmtId="0" fontId="9" fillId="3" borderId="8" xfId="15" applyFill="1" applyBorder="1"/>
    <xf numFmtId="0" fontId="38" fillId="3" borderId="1" xfId="15" applyFont="1" applyFill="1" applyBorder="1"/>
    <xf numFmtId="0" fontId="9" fillId="3" borderId="2" xfId="15" applyFill="1" applyBorder="1"/>
    <xf numFmtId="0" fontId="9" fillId="3" borderId="3" xfId="15" applyFill="1" applyBorder="1"/>
    <xf numFmtId="0" fontId="38" fillId="3" borderId="4" xfId="15" applyFont="1" applyFill="1" applyBorder="1"/>
    <xf numFmtId="0" fontId="38" fillId="3" borderId="4" xfId="17" applyFont="1" applyFill="1" applyBorder="1"/>
    <xf numFmtId="0" fontId="38" fillId="3" borderId="0" xfId="17" applyFont="1" applyFill="1" applyAlignment="1">
      <alignment vertical="top" wrapText="1"/>
    </xf>
    <xf numFmtId="164" fontId="0" fillId="3" borderId="9" xfId="16" applyNumberFormat="1" applyFont="1" applyFill="1" applyBorder="1"/>
    <xf numFmtId="43" fontId="0" fillId="3" borderId="0" xfId="16" applyFont="1" applyFill="1" applyBorder="1"/>
    <xf numFmtId="0" fontId="38" fillId="3" borderId="0" xfId="17" applyFont="1" applyFill="1" applyAlignment="1">
      <alignment horizontal="right" vertical="top"/>
    </xf>
    <xf numFmtId="0" fontId="9" fillId="3" borderId="0" xfId="15" applyFill="1" applyAlignment="1">
      <alignment horizontal="left"/>
    </xf>
    <xf numFmtId="0" fontId="9" fillId="3" borderId="0" xfId="17" applyFill="1" applyAlignment="1">
      <alignment horizontal="left" vertical="top" wrapText="1"/>
    </xf>
    <xf numFmtId="0" fontId="38" fillId="3" borderId="4" xfId="17" applyFont="1" applyFill="1" applyBorder="1" applyAlignment="1">
      <alignment horizontal="right" vertical="top"/>
    </xf>
    <xf numFmtId="0" fontId="38" fillId="3" borderId="4" xfId="17" applyFont="1" applyFill="1" applyBorder="1" applyAlignment="1">
      <alignment vertical="top" wrapText="1"/>
    </xf>
    <xf numFmtId="164" fontId="38" fillId="3" borderId="12" xfId="16" applyNumberFormat="1" applyFont="1" applyFill="1" applyBorder="1"/>
    <xf numFmtId="0" fontId="9" fillId="3" borderId="0" xfId="17" applyFill="1" applyAlignment="1">
      <alignment horizontal="left" vertical="top"/>
    </xf>
    <xf numFmtId="164" fontId="38" fillId="3" borderId="12" xfId="16" applyNumberFormat="1" applyFont="1" applyFill="1" applyBorder="1" applyAlignment="1">
      <alignment horizontal="center"/>
    </xf>
    <xf numFmtId="0" fontId="49" fillId="3" borderId="4" xfId="15" applyFont="1" applyFill="1" applyBorder="1" applyAlignment="1">
      <alignment horizontal="right"/>
    </xf>
    <xf numFmtId="0" fontId="49" fillId="3" borderId="0" xfId="15" applyFont="1" applyFill="1" applyAlignment="1">
      <alignment horizontal="right"/>
    </xf>
    <xf numFmtId="164" fontId="38" fillId="3" borderId="12" xfId="15" applyNumberFormat="1" applyFont="1" applyFill="1" applyBorder="1"/>
    <xf numFmtId="164" fontId="38" fillId="3" borderId="0" xfId="15" applyNumberFormat="1" applyFont="1" applyFill="1"/>
    <xf numFmtId="43" fontId="9" fillId="0" borderId="0" xfId="16" applyFont="1" applyFill="1" applyBorder="1" applyAlignment="1">
      <alignment horizontal="left"/>
    </xf>
    <xf numFmtId="0" fontId="50" fillId="3" borderId="4" xfId="15" applyFont="1" applyFill="1" applyBorder="1" applyAlignment="1">
      <alignment horizontal="right"/>
    </xf>
    <xf numFmtId="0" fontId="51" fillId="3" borderId="4" xfId="15" applyFont="1" applyFill="1" applyBorder="1" applyAlignment="1">
      <alignment horizontal="right"/>
    </xf>
    <xf numFmtId="0" fontId="0" fillId="0" borderId="0" xfId="0" applyAlignment="1">
      <alignment vertical="center"/>
    </xf>
    <xf numFmtId="0" fontId="16" fillId="0" borderId="0" xfId="0" applyFont="1" applyAlignment="1">
      <alignment vertical="center"/>
    </xf>
    <xf numFmtId="0" fontId="54" fillId="0" borderId="0" xfId="3" applyFont="1"/>
    <xf numFmtId="164" fontId="0" fillId="0" borderId="0" xfId="6" applyNumberFormat="1" applyFont="1" applyAlignment="1">
      <alignment vertical="center"/>
    </xf>
    <xf numFmtId="0" fontId="16" fillId="0" borderId="0" xfId="0" applyNumberFormat="1" applyFont="1" applyAlignment="1">
      <alignment vertical="center"/>
    </xf>
    <xf numFmtId="0" fontId="22" fillId="0" borderId="0" xfId="3" applyFont="1" applyAlignment="1">
      <alignment horizontal="center" vertical="center"/>
    </xf>
    <xf numFmtId="0" fontId="24" fillId="0" borderId="0" xfId="3" applyFont="1" applyAlignment="1">
      <alignment horizontal="left" vertical="center"/>
    </xf>
    <xf numFmtId="0" fontId="22" fillId="0" borderId="0" xfId="3" applyFont="1" applyAlignment="1">
      <alignment vertical="center"/>
    </xf>
    <xf numFmtId="0" fontId="15" fillId="0" borderId="0" xfId="5" applyFont="1" applyAlignment="1">
      <alignment vertical="center"/>
    </xf>
    <xf numFmtId="0" fontId="20" fillId="0" borderId="0" xfId="5" applyFill="1" applyBorder="1" applyAlignment="1">
      <alignment horizontal="center" vertical="center"/>
    </xf>
    <xf numFmtId="0" fontId="20" fillId="0" borderId="0" xfId="5" applyFill="1" applyBorder="1" applyAlignment="1">
      <alignment horizontal="right" vertical="center"/>
    </xf>
    <xf numFmtId="0" fontId="16" fillId="0" borderId="0" xfId="5" applyFont="1" applyAlignment="1">
      <alignment vertical="center"/>
    </xf>
    <xf numFmtId="0" fontId="20" fillId="0" borderId="0" xfId="5" applyAlignment="1">
      <alignment horizontal="right" vertical="center"/>
    </xf>
    <xf numFmtId="0" fontId="16" fillId="2" borderId="0" xfId="5" applyFont="1" applyFill="1" applyAlignment="1" applyProtection="1">
      <alignment horizontal="center" vertical="center"/>
      <protection locked="0"/>
    </xf>
    <xf numFmtId="0" fontId="20" fillId="0" borderId="0" xfId="5" applyFont="1" applyAlignment="1">
      <alignment vertical="center"/>
    </xf>
    <xf numFmtId="0" fontId="0" fillId="0" borderId="0" xfId="5" applyFont="1" applyAlignment="1">
      <alignment vertical="center"/>
    </xf>
    <xf numFmtId="0" fontId="16" fillId="0" borderId="0" xfId="5" applyFont="1" applyFill="1" applyBorder="1" applyAlignment="1" applyProtection="1">
      <alignment vertical="center"/>
    </xf>
    <xf numFmtId="0" fontId="20" fillId="0" borderId="0" xfId="5" quotePrefix="1" applyAlignment="1">
      <alignment horizontal="right" vertical="center"/>
    </xf>
    <xf numFmtId="0" fontId="16" fillId="0" borderId="0" xfId="5" applyFont="1" applyAlignment="1">
      <alignment horizontal="left" vertical="center"/>
    </xf>
    <xf numFmtId="164" fontId="16" fillId="0" borderId="0" xfId="6" applyNumberFormat="1" applyFont="1" applyAlignment="1">
      <alignment vertical="center"/>
    </xf>
    <xf numFmtId="0" fontId="15" fillId="0" borderId="0" xfId="0" applyFont="1" applyAlignment="1">
      <alignment vertical="center"/>
    </xf>
    <xf numFmtId="0" fontId="16" fillId="0" borderId="10" xfId="0" applyFont="1" applyBorder="1" applyAlignment="1">
      <alignment vertical="center"/>
    </xf>
    <xf numFmtId="0" fontId="20" fillId="0" borderId="10" xfId="5" applyBorder="1" applyAlignment="1">
      <alignment vertical="center"/>
    </xf>
    <xf numFmtId="0" fontId="16" fillId="0" borderId="0" xfId="0" applyFont="1" applyAlignment="1">
      <alignment horizontal="left" vertical="center"/>
    </xf>
    <xf numFmtId="0" fontId="16" fillId="0" borderId="0" xfId="0" applyFont="1" applyBorder="1" applyAlignment="1">
      <alignment vertical="center"/>
    </xf>
    <xf numFmtId="0" fontId="31" fillId="0" borderId="10" xfId="5" applyFont="1" applyBorder="1" applyAlignment="1">
      <alignment vertical="center"/>
    </xf>
    <xf numFmtId="0" fontId="32" fillId="0" borderId="0" xfId="0" applyFont="1" applyAlignment="1">
      <alignment vertical="center"/>
    </xf>
    <xf numFmtId="164" fontId="16" fillId="2" borderId="0" xfId="6" applyNumberFormat="1" applyFont="1" applyFill="1" applyAlignment="1" applyProtection="1">
      <alignment horizontal="right" vertical="center"/>
      <protection locked="0"/>
    </xf>
    <xf numFmtId="164" fontId="16" fillId="2" borderId="0" xfId="1" applyNumberFormat="1" applyFont="1" applyFill="1" applyAlignment="1" applyProtection="1">
      <alignment horizontal="center" vertical="center"/>
      <protection locked="0"/>
    </xf>
    <xf numFmtId="0" fontId="14" fillId="0" borderId="0" xfId="3" applyAlignment="1">
      <alignment vertical="center"/>
    </xf>
    <xf numFmtId="0" fontId="33" fillId="0" borderId="0" xfId="0" applyFont="1" applyAlignment="1">
      <alignment vertical="center"/>
    </xf>
    <xf numFmtId="164" fontId="16" fillId="0" borderId="0" xfId="1" applyNumberFormat="1" applyFont="1" applyAlignment="1">
      <alignment horizontal="right" vertical="center"/>
    </xf>
    <xf numFmtId="0" fontId="41" fillId="0" borderId="0" xfId="0" applyFont="1" applyAlignment="1">
      <alignment horizontal="right" vertical="center"/>
    </xf>
    <xf numFmtId="0" fontId="16" fillId="0" borderId="0" xfId="5" applyFont="1" applyAlignment="1">
      <alignment horizontal="right" vertical="center"/>
    </xf>
    <xf numFmtId="164" fontId="16" fillId="0" borderId="12" xfId="1" applyNumberFormat="1" applyFont="1" applyBorder="1" applyAlignment="1">
      <alignment horizontal="right" vertical="center"/>
    </xf>
    <xf numFmtId="0" fontId="16" fillId="0" borderId="0" xfId="0" applyFont="1" applyFill="1" applyAlignment="1" applyProtection="1">
      <alignment vertical="center"/>
    </xf>
    <xf numFmtId="164" fontId="20" fillId="0" borderId="0" xfId="6" applyNumberFormat="1" applyFont="1" applyFill="1" applyAlignment="1">
      <alignment vertical="center"/>
    </xf>
    <xf numFmtId="0" fontId="44" fillId="0" borderId="0" xfId="0" applyFont="1" applyAlignment="1">
      <alignment vertical="center"/>
    </xf>
    <xf numFmtId="0" fontId="45" fillId="0" borderId="0" xfId="0" applyFont="1" applyAlignment="1">
      <alignment vertical="center"/>
    </xf>
    <xf numFmtId="164" fontId="45" fillId="0" borderId="0" xfId="6" applyNumberFormat="1" applyFont="1" applyAlignment="1">
      <alignment vertical="center"/>
    </xf>
    <xf numFmtId="0" fontId="15" fillId="0" borderId="0" xfId="0" applyNumberFormat="1" applyFont="1" applyAlignment="1">
      <alignment vertical="center"/>
    </xf>
    <xf numFmtId="0" fontId="16" fillId="0" borderId="0" xfId="5" applyFont="1" applyBorder="1" applyProtection="1"/>
    <xf numFmtId="0" fontId="16" fillId="0" borderId="0" xfId="5" applyFont="1" applyBorder="1" applyAlignment="1" applyProtection="1">
      <alignment horizontal="center" vertical="top"/>
    </xf>
    <xf numFmtId="0" fontId="16" fillId="0" borderId="0" xfId="0" applyNumberFormat="1" applyFont="1" applyBorder="1" applyProtection="1"/>
    <xf numFmtId="0" fontId="16" fillId="0" borderId="0" xfId="5" applyFont="1" applyBorder="1" applyAlignment="1" applyProtection="1">
      <alignment horizontal="center"/>
    </xf>
    <xf numFmtId="0" fontId="17" fillId="0" borderId="0" xfId="5" applyFont="1" applyBorder="1" applyProtection="1"/>
    <xf numFmtId="0" fontId="20" fillId="0" borderId="3" xfId="5" applyBorder="1"/>
    <xf numFmtId="0" fontId="20" fillId="0" borderId="5" xfId="5" applyBorder="1" applyAlignment="1">
      <alignment horizontal="center" vertical="center"/>
    </xf>
    <xf numFmtId="0" fontId="20" fillId="0" borderId="5" xfId="5" applyBorder="1"/>
    <xf numFmtId="0" fontId="0" fillId="0" borderId="0" xfId="0" applyFill="1"/>
    <xf numFmtId="14" fontId="16" fillId="2" borderId="0" xfId="5" applyNumberFormat="1" applyFont="1" applyFill="1" applyAlignment="1" applyProtection="1">
      <alignment horizontal="center" vertical="center"/>
      <protection locked="0"/>
    </xf>
    <xf numFmtId="0" fontId="16" fillId="2" borderId="0" xfId="5" applyFont="1" applyFill="1" applyAlignment="1" applyProtection="1">
      <alignment horizontal="center" vertical="center"/>
      <protection locked="0"/>
    </xf>
    <xf numFmtId="0" fontId="25" fillId="0" borderId="0" xfId="3" applyFont="1" applyAlignment="1">
      <alignment horizontal="centerContinuous" vertical="center"/>
    </xf>
    <xf numFmtId="0" fontId="22" fillId="0" borderId="0" xfId="3" applyFont="1" applyAlignment="1">
      <alignment horizontal="centerContinuous" vertical="top"/>
    </xf>
    <xf numFmtId="0" fontId="0" fillId="0" borderId="0" xfId="0" applyFill="1" applyAlignment="1">
      <alignment vertical="center"/>
    </xf>
    <xf numFmtId="0" fontId="19" fillId="0" borderId="1" xfId="5" applyFont="1" applyBorder="1"/>
    <xf numFmtId="0" fontId="16" fillId="0" borderId="2" xfId="0" applyNumberFormat="1" applyFont="1" applyBorder="1" applyProtection="1"/>
    <xf numFmtId="0" fontId="57" fillId="0" borderId="2" xfId="3" applyFont="1" applyBorder="1"/>
    <xf numFmtId="0" fontId="57" fillId="0" borderId="3" xfId="3" applyFont="1" applyBorder="1"/>
    <xf numFmtId="0" fontId="57" fillId="0" borderId="4" xfId="3" applyFont="1" applyBorder="1"/>
    <xf numFmtId="0" fontId="57" fillId="0" borderId="0" xfId="3" applyFont="1" applyBorder="1"/>
    <xf numFmtId="0" fontId="57" fillId="0" borderId="5" xfId="3" applyFont="1" applyBorder="1"/>
    <xf numFmtId="0" fontId="16" fillId="0" borderId="5" xfId="0" applyNumberFormat="1" applyFont="1" applyBorder="1" applyAlignment="1" applyProtection="1">
      <alignment vertical="center" wrapText="1"/>
    </xf>
    <xf numFmtId="0" fontId="16" fillId="0" borderId="0" xfId="0" applyNumberFormat="1" applyFont="1" applyBorder="1" applyAlignment="1" applyProtection="1">
      <alignment horizontal="justify"/>
    </xf>
    <xf numFmtId="0" fontId="57" fillId="0" borderId="0" xfId="3" applyFont="1" applyBorder="1" applyAlignment="1">
      <alignment horizontal="justify"/>
    </xf>
    <xf numFmtId="0" fontId="57" fillId="0" borderId="5" xfId="3" applyFont="1" applyBorder="1" applyAlignment="1">
      <alignment horizontal="justify"/>
    </xf>
    <xf numFmtId="0" fontId="16" fillId="0" borderId="5" xfId="3" applyFont="1" applyBorder="1" applyAlignment="1">
      <alignment vertical="center" wrapText="1"/>
    </xf>
    <xf numFmtId="0" fontId="16" fillId="0" borderId="0" xfId="3" applyFont="1" applyBorder="1" applyAlignment="1">
      <alignment vertical="center" wrapText="1"/>
    </xf>
    <xf numFmtId="0" fontId="19" fillId="0" borderId="4" xfId="5" applyFont="1" applyBorder="1"/>
    <xf numFmtId="0" fontId="16" fillId="0" borderId="5" xfId="0" applyFont="1" applyBorder="1" applyAlignment="1">
      <alignment vertical="center" wrapText="1"/>
    </xf>
    <xf numFmtId="0" fontId="57" fillId="0" borderId="6" xfId="3" applyFont="1" applyBorder="1"/>
    <xf numFmtId="0" fontId="57" fillId="0" borderId="7" xfId="3" applyFont="1" applyBorder="1"/>
    <xf numFmtId="0" fontId="57" fillId="0" borderId="8" xfId="3" applyFont="1" applyBorder="1"/>
    <xf numFmtId="0" fontId="20" fillId="0" borderId="0" xfId="5" applyFont="1" applyBorder="1" applyProtection="1"/>
    <xf numFmtId="0" fontId="16" fillId="0" borderId="10" xfId="5" applyFont="1" applyBorder="1" applyAlignment="1">
      <alignment vertical="center"/>
    </xf>
    <xf numFmtId="0" fontId="0" fillId="0" borderId="10" xfId="5" applyFont="1" applyBorder="1" applyAlignment="1">
      <alignment vertical="center"/>
    </xf>
    <xf numFmtId="0" fontId="16" fillId="0" borderId="0" xfId="5" applyFont="1" applyBorder="1" applyAlignment="1">
      <alignment vertical="center"/>
    </xf>
    <xf numFmtId="0" fontId="0" fillId="0" borderId="0" xfId="0" applyFont="1" applyAlignment="1">
      <alignment vertical="center"/>
    </xf>
    <xf numFmtId="0" fontId="59" fillId="0" borderId="0" xfId="0" quotePrefix="1" applyFont="1" applyAlignment="1">
      <alignment horizontal="left" vertical="center"/>
    </xf>
    <xf numFmtId="0" fontId="59" fillId="0" borderId="0" xfId="5" applyFont="1" applyAlignment="1">
      <alignment horizontal="left" vertical="center"/>
    </xf>
    <xf numFmtId="0" fontId="59" fillId="0" borderId="0" xfId="0" applyFont="1" applyAlignment="1">
      <alignment horizontal="left" vertical="center"/>
    </xf>
    <xf numFmtId="0" fontId="31" fillId="0" borderId="0" xfId="0" applyFont="1" applyAlignment="1">
      <alignment vertical="center"/>
    </xf>
    <xf numFmtId="0" fontId="35" fillId="3" borderId="0" xfId="11" applyFont="1" applyFill="1" applyBorder="1" applyAlignment="1">
      <alignment horizontal="center"/>
    </xf>
    <xf numFmtId="0" fontId="35" fillId="5" borderId="9" xfId="5" applyFont="1" applyFill="1" applyBorder="1" applyAlignment="1" applyProtection="1">
      <alignment horizontal="center" vertical="center"/>
      <protection locked="0"/>
    </xf>
    <xf numFmtId="0" fontId="16" fillId="0" borderId="0" xfId="0" applyFont="1" applyBorder="1" applyAlignment="1">
      <alignment horizontal="left" vertical="center" wrapText="1"/>
    </xf>
    <xf numFmtId="0" fontId="16" fillId="0" borderId="0" xfId="0" applyNumberFormat="1" applyFont="1" applyBorder="1" applyAlignment="1" applyProtection="1">
      <alignment horizontal="left" vertical="center" wrapText="1"/>
    </xf>
    <xf numFmtId="0" fontId="60" fillId="0" borderId="0" xfId="5" applyFont="1" applyAlignment="1">
      <alignment vertical="center"/>
    </xf>
    <xf numFmtId="0" fontId="61" fillId="0" borderId="0" xfId="5" applyFont="1" applyAlignment="1">
      <alignment vertical="center"/>
    </xf>
    <xf numFmtId="0" fontId="28" fillId="0" borderId="0" xfId="5" applyFont="1" applyAlignment="1">
      <alignment horizontal="left" vertical="center" wrapText="1"/>
    </xf>
    <xf numFmtId="0" fontId="22" fillId="0" borderId="0" xfId="19" applyFont="1" applyAlignment="1">
      <alignment horizontal="left" vertical="top"/>
    </xf>
    <xf numFmtId="0" fontId="22" fillId="0" borderId="0" xfId="19" applyFont="1" applyAlignment="1">
      <alignment horizontal="center" vertical="top"/>
    </xf>
    <xf numFmtId="0" fontId="22" fillId="0" borderId="0" xfId="19" applyFont="1" applyAlignment="1">
      <alignment horizontal="right" vertical="top"/>
    </xf>
    <xf numFmtId="165" fontId="42" fillId="0" borderId="0" xfId="19" applyNumberFormat="1" applyFont="1" applyFill="1" applyAlignment="1">
      <alignment horizontal="left" vertical="center"/>
    </xf>
    <xf numFmtId="0" fontId="23" fillId="0" borderId="0" xfId="19" applyFont="1" applyAlignment="1">
      <alignment horizontal="left" vertical="top"/>
    </xf>
    <xf numFmtId="0" fontId="24" fillId="0" borderId="0" xfId="19" applyFont="1" applyAlignment="1">
      <alignment horizontal="left" vertical="top"/>
    </xf>
    <xf numFmtId="164" fontId="20" fillId="0" borderId="0" xfId="20" applyNumberFormat="1" applyFont="1"/>
    <xf numFmtId="0" fontId="22" fillId="0" borderId="0" xfId="19" applyFont="1" applyAlignment="1">
      <alignment horizontal="right" vertical="center"/>
    </xf>
    <xf numFmtId="0" fontId="22" fillId="4" borderId="16" xfId="19" applyFont="1" applyFill="1" applyBorder="1" applyAlignment="1">
      <alignment horizontal="right" vertical="center"/>
    </xf>
    <xf numFmtId="165" fontId="42" fillId="4" borderId="17" xfId="21" applyNumberFormat="1" applyFont="1" applyFill="1" applyBorder="1" applyAlignment="1">
      <alignment horizontal="left" vertical="center"/>
    </xf>
    <xf numFmtId="164" fontId="20" fillId="0" borderId="0" xfId="20" applyNumberFormat="1" applyFont="1" applyAlignment="1">
      <alignment horizontal="center" vertical="center"/>
    </xf>
    <xf numFmtId="0" fontId="24" fillId="0" borderId="0" xfId="19" quotePrefix="1" applyFont="1" applyBorder="1" applyAlignment="1" applyProtection="1">
      <alignment horizontal="left"/>
    </xf>
    <xf numFmtId="0" fontId="24" fillId="0" borderId="0" xfId="19" quotePrefix="1" applyFont="1" applyBorder="1" applyAlignment="1" applyProtection="1">
      <alignment horizontal="left" vertical="center"/>
    </xf>
    <xf numFmtId="164" fontId="0" fillId="0" borderId="0" xfId="20" applyNumberFormat="1" applyFont="1"/>
    <xf numFmtId="0" fontId="8" fillId="0" borderId="0" xfId="19"/>
    <xf numFmtId="0" fontId="8" fillId="0" borderId="5" xfId="19" applyBorder="1"/>
    <xf numFmtId="0" fontId="8" fillId="0" borderId="4" xfId="19" applyBorder="1"/>
    <xf numFmtId="0" fontId="8" fillId="0" borderId="0" xfId="19" applyBorder="1"/>
    <xf numFmtId="0" fontId="63" fillId="0" borderId="0" xfId="3" applyFont="1" applyAlignment="1">
      <alignment horizontal="left" vertical="top"/>
    </xf>
    <xf numFmtId="164" fontId="45" fillId="0" borderId="0" xfId="3" applyNumberFormat="1" applyFont="1" applyAlignment="1">
      <alignment horizontal="left" vertical="center"/>
    </xf>
    <xf numFmtId="0" fontId="64" fillId="0" borderId="4" xfId="3" applyFont="1" applyBorder="1" applyAlignment="1">
      <alignment horizontal="left" vertical="top" indent="1"/>
    </xf>
    <xf numFmtId="0" fontId="64" fillId="0" borderId="0" xfId="3" applyFont="1" applyAlignment="1">
      <alignment horizontal="left" vertical="top"/>
    </xf>
    <xf numFmtId="0" fontId="21" fillId="0" borderId="0" xfId="2" applyFont="1" applyFill="1" applyAlignment="1" applyProtection="1">
      <alignment horizontal="center" vertical="center" wrapText="1"/>
      <protection locked="0"/>
    </xf>
    <xf numFmtId="0" fontId="21" fillId="0" borderId="0" xfId="2" applyFont="1" applyAlignment="1" applyProtection="1">
      <alignment horizontal="center" vertical="center"/>
      <protection locked="0"/>
    </xf>
    <xf numFmtId="0" fontId="24" fillId="0" borderId="5" xfId="3" applyFont="1" applyBorder="1" applyAlignment="1">
      <alignment horizontal="left" vertical="center" wrapText="1"/>
    </xf>
    <xf numFmtId="0" fontId="65" fillId="3" borderId="0" xfId="7" applyFont="1" applyFill="1"/>
    <xf numFmtId="0" fontId="22" fillId="3" borderId="0" xfId="7" applyFont="1" applyFill="1"/>
    <xf numFmtId="0" fontId="22" fillId="3" borderId="0" xfId="7" applyFont="1" applyFill="1" applyAlignment="1">
      <alignment horizontal="right"/>
    </xf>
    <xf numFmtId="0" fontId="66" fillId="3" borderId="0" xfId="7" applyFont="1" applyFill="1" applyAlignment="1">
      <alignment horizontal="left" indent="1"/>
    </xf>
    <xf numFmtId="0" fontId="66" fillId="3" borderId="0" xfId="7" applyFont="1" applyFill="1"/>
    <xf numFmtId="0" fontId="67" fillId="3" borderId="1" xfId="7" applyFont="1" applyFill="1" applyBorder="1" applyAlignment="1">
      <alignment horizontal="left" indent="1"/>
    </xf>
    <xf numFmtId="0" fontId="68" fillId="3" borderId="2" xfId="7" applyFont="1" applyFill="1" applyBorder="1" applyAlignment="1">
      <alignment horizontal="left" indent="1"/>
    </xf>
    <xf numFmtId="0" fontId="65" fillId="3" borderId="2" xfId="7" applyFont="1" applyFill="1" applyBorder="1"/>
    <xf numFmtId="0" fontId="68" fillId="3" borderId="4" xfId="7" applyFont="1" applyFill="1" applyBorder="1" applyAlignment="1">
      <alignment horizontal="left" vertical="top" indent="1"/>
    </xf>
    <xf numFmtId="0" fontId="68" fillId="3" borderId="0" xfId="7" applyFont="1" applyFill="1" applyBorder="1" applyAlignment="1">
      <alignment horizontal="left" vertical="top" wrapText="1" indent="1"/>
    </xf>
    <xf numFmtId="0" fontId="65" fillId="3" borderId="0" xfId="7" applyFont="1" applyFill="1" applyBorder="1" applyAlignment="1">
      <alignment horizontal="center"/>
    </xf>
    <xf numFmtId="0" fontId="65" fillId="3" borderId="0" xfId="7" applyFont="1" applyFill="1" applyBorder="1"/>
    <xf numFmtId="0" fontId="22" fillId="3" borderId="0" xfId="7" applyFont="1" applyFill="1" applyBorder="1"/>
    <xf numFmtId="0" fontId="22" fillId="3" borderId="5" xfId="7" applyFont="1" applyFill="1" applyBorder="1"/>
    <xf numFmtId="0" fontId="69" fillId="3" borderId="4" xfId="7" quotePrefix="1" applyFont="1" applyFill="1" applyBorder="1" applyAlignment="1">
      <alignment horizontal="left" indent="1"/>
    </xf>
    <xf numFmtId="0" fontId="68" fillId="3" borderId="0" xfId="7" applyFont="1" applyFill="1" applyBorder="1" applyAlignment="1">
      <alignment horizontal="left" indent="1"/>
    </xf>
    <xf numFmtId="0" fontId="68" fillId="3" borderId="4" xfId="7" applyFont="1" applyFill="1" applyBorder="1" applyAlignment="1">
      <alignment horizontal="left" indent="1"/>
    </xf>
    <xf numFmtId="0" fontId="71" fillId="3" borderId="0" xfId="7" quotePrefix="1" applyFont="1" applyFill="1" applyBorder="1" applyAlignment="1">
      <alignment horizontal="left" indent="1"/>
    </xf>
    <xf numFmtId="0" fontId="72" fillId="3" borderId="0" xfId="7" quotePrefix="1" applyFont="1" applyFill="1" applyBorder="1" applyAlignment="1">
      <alignment horizontal="left" vertical="top" indent="1"/>
    </xf>
    <xf numFmtId="0" fontId="72" fillId="3" borderId="0" xfId="7" quotePrefix="1" applyFont="1" applyFill="1" applyBorder="1" applyAlignment="1">
      <alignment vertical="top"/>
    </xf>
    <xf numFmtId="0" fontId="65" fillId="3" borderId="0" xfId="7" applyFont="1" applyFill="1" applyBorder="1" applyAlignment="1"/>
    <xf numFmtId="0" fontId="68" fillId="3" borderId="6" xfId="7" applyFont="1" applyFill="1" applyBorder="1" applyAlignment="1">
      <alignment horizontal="left" indent="1"/>
    </xf>
    <xf numFmtId="0" fontId="72" fillId="3" borderId="7" xfId="7" quotePrefix="1" applyFont="1" applyFill="1" applyBorder="1" applyAlignment="1">
      <alignment horizontal="left" vertical="top" indent="1"/>
    </xf>
    <xf numFmtId="0" fontId="72" fillId="3" borderId="7" xfId="7" quotePrefix="1" applyFont="1" applyFill="1" applyBorder="1" applyAlignment="1">
      <alignment vertical="top" wrapText="1"/>
    </xf>
    <xf numFmtId="0" fontId="65" fillId="3" borderId="7" xfId="7" applyFont="1" applyFill="1" applyBorder="1"/>
    <xf numFmtId="0" fontId="22" fillId="3" borderId="7" xfId="7" applyFont="1" applyFill="1" applyBorder="1"/>
    <xf numFmtId="0" fontId="22" fillId="3" borderId="8" xfId="7" applyFont="1" applyFill="1" applyBorder="1"/>
    <xf numFmtId="0" fontId="56" fillId="3" borderId="0" xfId="7" applyFont="1" applyFill="1"/>
    <xf numFmtId="0" fontId="74" fillId="3" borderId="4" xfId="7" applyFont="1" applyFill="1" applyBorder="1" applyAlignment="1">
      <alignment horizontal="center"/>
    </xf>
    <xf numFmtId="0" fontId="74" fillId="3" borderId="0" xfId="7" applyFont="1" applyFill="1" applyBorder="1" applyAlignment="1">
      <alignment horizontal="center"/>
    </xf>
    <xf numFmtId="0" fontId="74" fillId="3" borderId="5" xfId="7" applyFont="1" applyFill="1" applyBorder="1" applyAlignment="1">
      <alignment horizontal="center"/>
    </xf>
    <xf numFmtId="0" fontId="75" fillId="3" borderId="4" xfId="7" applyFont="1" applyFill="1" applyBorder="1" applyAlignment="1">
      <alignment textRotation="255"/>
    </xf>
    <xf numFmtId="0" fontId="23" fillId="3" borderId="0" xfId="7" applyFont="1" applyFill="1" applyBorder="1"/>
    <xf numFmtId="14" fontId="22" fillId="3" borderId="0" xfId="7" quotePrefix="1" applyNumberFormat="1" applyFont="1" applyFill="1" applyBorder="1" applyAlignment="1">
      <alignment horizontal="right" vertical="center" indent="1"/>
    </xf>
    <xf numFmtId="0" fontId="22" fillId="3" borderId="0" xfId="7" quotePrefix="1" applyFont="1" applyFill="1" applyBorder="1" applyAlignment="1">
      <alignment horizontal="right" vertical="center" indent="1"/>
    </xf>
    <xf numFmtId="0" fontId="23" fillId="3" borderId="0" xfId="7" applyFont="1" applyFill="1" applyBorder="1" applyAlignment="1">
      <alignment horizontal="right" vertical="center" indent="1"/>
    </xf>
    <xf numFmtId="0" fontId="23" fillId="3" borderId="4" xfId="7" applyFont="1" applyFill="1" applyBorder="1" applyAlignment="1">
      <alignment horizontal="right" vertical="center"/>
    </xf>
    <xf numFmtId="0" fontId="7" fillId="0" borderId="33" xfId="0" applyFont="1" applyBorder="1" applyAlignment="1">
      <alignment horizontal="left" vertical="center" wrapText="1" indent="1"/>
    </xf>
    <xf numFmtId="166" fontId="20" fillId="2" borderId="11" xfId="8" applyNumberFormat="1" applyFont="1" applyFill="1" applyBorder="1" applyAlignment="1" applyProtection="1">
      <alignment horizontal="right" vertical="center" indent="1"/>
      <protection locked="0"/>
    </xf>
    <xf numFmtId="0" fontId="7" fillId="0" borderId="33" xfId="0" applyFont="1" applyFill="1" applyBorder="1" applyAlignment="1">
      <alignment horizontal="left" vertical="center" wrapText="1" indent="1"/>
    </xf>
    <xf numFmtId="0" fontId="7" fillId="0" borderId="35" xfId="0" applyFont="1" applyBorder="1" applyAlignment="1">
      <alignment horizontal="left" vertical="center" wrapText="1" indent="1"/>
    </xf>
    <xf numFmtId="166" fontId="20" fillId="2" borderId="19" xfId="8" applyNumberFormat="1" applyFont="1" applyFill="1" applyBorder="1" applyAlignment="1" applyProtection="1">
      <alignment horizontal="right" vertical="center" indent="1"/>
      <protection locked="0"/>
    </xf>
    <xf numFmtId="43" fontId="20" fillId="3" borderId="0" xfId="8" applyFont="1" applyFill="1" applyBorder="1"/>
    <xf numFmtId="0" fontId="22" fillId="3" borderId="0" xfId="7" applyFont="1" applyFill="1" applyBorder="1" applyAlignment="1">
      <alignment horizontal="right" vertical="center" indent="1"/>
    </xf>
    <xf numFmtId="0" fontId="22" fillId="3" borderId="0" xfId="7" applyFont="1" applyFill="1" applyBorder="1" applyAlignment="1">
      <alignment horizontal="right" vertical="center"/>
    </xf>
    <xf numFmtId="0" fontId="23" fillId="3" borderId="4" xfId="7" applyFont="1" applyFill="1" applyBorder="1" applyAlignment="1">
      <alignment horizontal="right"/>
    </xf>
    <xf numFmtId="0" fontId="75" fillId="3" borderId="6" xfId="7" applyFont="1" applyFill="1" applyBorder="1" applyAlignment="1">
      <alignment textRotation="255"/>
    </xf>
    <xf numFmtId="0" fontId="74" fillId="3" borderId="1" xfId="7" applyFont="1" applyFill="1" applyBorder="1" applyAlignment="1">
      <alignment horizontal="center"/>
    </xf>
    <xf numFmtId="0" fontId="74" fillId="3" borderId="2" xfId="7" applyFont="1" applyFill="1" applyBorder="1" applyAlignment="1">
      <alignment horizontal="center"/>
    </xf>
    <xf numFmtId="0" fontId="74" fillId="3" borderId="3" xfId="7" applyFont="1" applyFill="1" applyBorder="1" applyAlignment="1">
      <alignment horizontal="center"/>
    </xf>
    <xf numFmtId="0" fontId="23" fillId="3" borderId="4" xfId="7" applyFont="1" applyFill="1" applyBorder="1" applyAlignment="1">
      <alignment textRotation="255"/>
    </xf>
    <xf numFmtId="4" fontId="20" fillId="2" borderId="31" xfId="8" applyNumberFormat="1" applyFont="1" applyFill="1" applyBorder="1" applyAlignment="1" applyProtection="1">
      <alignment horizontal="right" vertical="center" indent="1"/>
      <protection locked="0"/>
    </xf>
    <xf numFmtId="4" fontId="20" fillId="2" borderId="11" xfId="8" applyNumberFormat="1" applyFont="1" applyFill="1" applyBorder="1" applyAlignment="1" applyProtection="1">
      <alignment horizontal="right" vertical="center" indent="1"/>
      <protection locked="0"/>
    </xf>
    <xf numFmtId="0" fontId="62" fillId="0" borderId="33" xfId="0" applyFont="1" applyFill="1" applyBorder="1" applyAlignment="1">
      <alignment horizontal="left" vertical="center" wrapText="1" indent="1"/>
    </xf>
    <xf numFmtId="4" fontId="20" fillId="3" borderId="12" xfId="8" applyNumberFormat="1" applyFont="1" applyFill="1" applyBorder="1" applyAlignment="1">
      <alignment horizontal="right" vertical="center" indent="1"/>
    </xf>
    <xf numFmtId="0" fontId="23" fillId="3" borderId="6" xfId="7" applyFont="1" applyFill="1" applyBorder="1" applyAlignment="1">
      <alignment textRotation="255"/>
    </xf>
    <xf numFmtId="0" fontId="73" fillId="3" borderId="2" xfId="7" applyFont="1" applyFill="1" applyBorder="1" applyAlignment="1">
      <alignment horizontal="centerContinuous"/>
    </xf>
    <xf numFmtId="0" fontId="22" fillId="3" borderId="4" xfId="7" applyFont="1" applyFill="1" applyBorder="1"/>
    <xf numFmtId="0" fontId="23" fillId="3" borderId="0" xfId="7" applyFont="1" applyFill="1" applyBorder="1" applyAlignment="1">
      <alignment horizontal="right" vertical="center" indent="2"/>
    </xf>
    <xf numFmtId="2" fontId="35" fillId="3" borderId="12" xfId="8" applyNumberFormat="1" applyFont="1" applyFill="1" applyBorder="1" applyAlignment="1">
      <alignment horizontal="right" vertical="center" indent="2"/>
    </xf>
    <xf numFmtId="0" fontId="77" fillId="3" borderId="0" xfId="7" applyFont="1" applyFill="1" applyBorder="1" applyAlignment="1">
      <alignment horizontal="left"/>
    </xf>
    <xf numFmtId="0" fontId="78" fillId="3" borderId="0" xfId="7" applyFont="1" applyFill="1" applyBorder="1" applyAlignment="1">
      <alignment horizontal="right"/>
    </xf>
    <xf numFmtId="0" fontId="78" fillId="3" borderId="0" xfId="7" applyFont="1" applyFill="1" applyBorder="1" applyAlignment="1">
      <alignment horizontal="right" indent="2"/>
    </xf>
    <xf numFmtId="2" fontId="35" fillId="3" borderId="12" xfId="8" applyNumberFormat="1" applyFont="1" applyFill="1" applyBorder="1" applyAlignment="1">
      <alignment horizontal="right" indent="2"/>
    </xf>
    <xf numFmtId="0" fontId="77" fillId="3" borderId="0" xfId="7" applyFont="1" applyFill="1" applyBorder="1"/>
    <xf numFmtId="2" fontId="35" fillId="3" borderId="0" xfId="8" applyNumberFormat="1" applyFont="1" applyFill="1" applyBorder="1" applyAlignment="1">
      <alignment horizontal="right" indent="2"/>
    </xf>
    <xf numFmtId="0" fontId="79" fillId="3" borderId="0" xfId="7" applyFont="1" applyFill="1" applyBorder="1"/>
    <xf numFmtId="0" fontId="80" fillId="3" borderId="0" xfId="7" applyFont="1" applyFill="1" applyBorder="1"/>
    <xf numFmtId="2" fontId="22" fillId="3" borderId="0" xfId="7" applyNumberFormat="1" applyFont="1" applyFill="1" applyBorder="1" applyAlignment="1">
      <alignment horizontal="right" indent="2"/>
    </xf>
    <xf numFmtId="0" fontId="22" fillId="3" borderId="6" xfId="7" applyFont="1" applyFill="1" applyBorder="1"/>
    <xf numFmtId="0" fontId="7" fillId="3" borderId="4" xfId="7" applyFont="1" applyFill="1" applyBorder="1"/>
    <xf numFmtId="0" fontId="7" fillId="3" borderId="0" xfId="7" applyFont="1" applyFill="1" applyBorder="1"/>
    <xf numFmtId="0" fontId="7" fillId="3" borderId="0" xfId="7" applyFont="1" applyFill="1"/>
    <xf numFmtId="0" fontId="7" fillId="3" borderId="5" xfId="7" applyFont="1" applyFill="1" applyBorder="1"/>
    <xf numFmtId="49" fontId="62" fillId="3" borderId="0" xfId="7" quotePrefix="1" applyNumberFormat="1" applyFont="1" applyFill="1" applyBorder="1" applyAlignment="1">
      <alignment horizontal="center" vertical="center"/>
    </xf>
    <xf numFmtId="0" fontId="62" fillId="3" borderId="0" xfId="7" applyFont="1" applyFill="1" applyBorder="1" applyAlignment="1">
      <alignment horizontal="center" vertical="center" wrapText="1"/>
    </xf>
    <xf numFmtId="3" fontId="62" fillId="3" borderId="9" xfId="7" applyNumberFormat="1" applyFont="1" applyFill="1" applyBorder="1" applyAlignment="1">
      <alignment horizontal="right" vertical="center" indent="2"/>
    </xf>
    <xf numFmtId="4" fontId="62" fillId="3" borderId="9" xfId="7" applyNumberFormat="1" applyFont="1" applyFill="1" applyBorder="1" applyAlignment="1">
      <alignment horizontal="right" vertical="center" indent="2"/>
    </xf>
    <xf numFmtId="0" fontId="81" fillId="3" borderId="0" xfId="7" applyFont="1" applyFill="1" applyBorder="1"/>
    <xf numFmtId="0" fontId="62" fillId="3" borderId="0" xfId="7" applyFont="1" applyFill="1" applyBorder="1" applyAlignment="1">
      <alignment horizontal="right"/>
    </xf>
    <xf numFmtId="0" fontId="62" fillId="3" borderId="0" xfId="7" applyFont="1" applyFill="1" applyBorder="1" applyAlignment="1">
      <alignment vertical="center"/>
    </xf>
    <xf numFmtId="2" fontId="62" fillId="3" borderId="9" xfId="7" applyNumberFormat="1" applyFont="1" applyFill="1" applyBorder="1" applyAlignment="1">
      <alignment horizontal="right" vertical="center" indent="2"/>
    </xf>
    <xf numFmtId="0" fontId="7" fillId="3" borderId="0" xfId="11" applyFont="1" applyFill="1" applyBorder="1"/>
    <xf numFmtId="0" fontId="23" fillId="3" borderId="0" xfId="14" applyFont="1" applyFill="1" applyBorder="1" applyAlignment="1">
      <alignment horizontal="right" indent="2"/>
    </xf>
    <xf numFmtId="0" fontId="7" fillId="3" borderId="0" xfId="14" applyFont="1" applyFill="1" applyBorder="1"/>
    <xf numFmtId="0" fontId="22" fillId="3" borderId="4" xfId="14" applyFont="1" applyFill="1" applyBorder="1" applyAlignment="1">
      <alignment horizontal="right" indent="2"/>
    </xf>
    <xf numFmtId="0" fontId="22" fillId="3" borderId="0" xfId="14" applyFont="1" applyFill="1" applyBorder="1" applyAlignment="1" applyProtection="1">
      <alignment horizontal="right" indent="2"/>
      <protection locked="0"/>
    </xf>
    <xf numFmtId="0" fontId="22" fillId="3" borderId="0" xfId="14" applyFont="1" applyFill="1" applyBorder="1" applyAlignment="1">
      <alignment horizontal="right"/>
    </xf>
    <xf numFmtId="0" fontId="22" fillId="3" borderId="0" xfId="14" applyFont="1" applyFill="1" applyBorder="1"/>
    <xf numFmtId="0" fontId="23" fillId="3" borderId="4" xfId="14" applyFont="1" applyFill="1" applyBorder="1" applyAlignment="1">
      <alignment horizontal="right" indent="2"/>
    </xf>
    <xf numFmtId="0" fontId="7" fillId="3" borderId="7" xfId="11" applyFont="1" applyFill="1" applyBorder="1"/>
    <xf numFmtId="0" fontId="78" fillId="3" borderId="0" xfId="7" applyFont="1" applyFill="1" applyAlignment="1">
      <alignment horizontal="left" indent="1"/>
    </xf>
    <xf numFmtId="0" fontId="23" fillId="3" borderId="0" xfId="7" applyFont="1" applyFill="1" applyBorder="1" applyAlignment="1">
      <alignment horizontal="right" indent="1"/>
    </xf>
    <xf numFmtId="0" fontId="6" fillId="0" borderId="33" xfId="0" applyFont="1" applyFill="1" applyBorder="1" applyAlignment="1">
      <alignment horizontal="left" vertical="center" wrapText="1" indent="1"/>
    </xf>
    <xf numFmtId="4" fontId="20" fillId="3" borderId="3" xfId="8" applyNumberFormat="1" applyFont="1" applyFill="1" applyBorder="1" applyAlignment="1">
      <alignment horizontal="right" vertical="center" indent="1"/>
    </xf>
    <xf numFmtId="4" fontId="20" fillId="3" borderId="44" xfId="8" applyNumberFormat="1" applyFont="1" applyFill="1" applyBorder="1" applyAlignment="1">
      <alignment horizontal="right" vertical="center" indent="1"/>
    </xf>
    <xf numFmtId="4" fontId="20" fillId="3" borderId="45" xfId="8" applyNumberFormat="1" applyFont="1" applyFill="1" applyBorder="1" applyAlignment="1">
      <alignment horizontal="right" vertical="center" indent="1"/>
    </xf>
    <xf numFmtId="4" fontId="20" fillId="3" borderId="46" xfId="8" applyNumberFormat="1" applyFont="1" applyFill="1" applyBorder="1" applyAlignment="1">
      <alignment horizontal="right" vertical="center" indent="1"/>
    </xf>
    <xf numFmtId="4" fontId="20" fillId="2" borderId="38" xfId="8" applyNumberFormat="1" applyFont="1" applyFill="1" applyBorder="1" applyAlignment="1" applyProtection="1">
      <alignment horizontal="right" vertical="center" indent="1"/>
      <protection locked="0"/>
    </xf>
    <xf numFmtId="4" fontId="20" fillId="2" borderId="9" xfId="8" applyNumberFormat="1" applyFont="1" applyFill="1" applyBorder="1" applyAlignment="1" applyProtection="1">
      <alignment horizontal="right" vertical="center" indent="1"/>
      <protection locked="0"/>
    </xf>
    <xf numFmtId="4" fontId="20" fillId="2" borderId="47" xfId="8" applyNumberFormat="1" applyFont="1" applyFill="1" applyBorder="1" applyAlignment="1" applyProtection="1">
      <alignment horizontal="right" vertical="center" indent="1"/>
      <protection locked="0"/>
    </xf>
    <xf numFmtId="166" fontId="35" fillId="3" borderId="44" xfId="8" applyNumberFormat="1" applyFont="1" applyFill="1" applyBorder="1" applyAlignment="1">
      <alignment horizontal="right" vertical="center" indent="2"/>
    </xf>
    <xf numFmtId="166" fontId="35" fillId="3" borderId="45" xfId="8" applyNumberFormat="1" applyFont="1" applyFill="1" applyBorder="1" applyAlignment="1">
      <alignment horizontal="right" vertical="center" indent="2"/>
    </xf>
    <xf numFmtId="166" fontId="35" fillId="3" borderId="46" xfId="8" applyNumberFormat="1" applyFont="1" applyFill="1" applyBorder="1" applyAlignment="1">
      <alignment horizontal="right" vertical="center" indent="2"/>
    </xf>
    <xf numFmtId="166" fontId="20" fillId="2" borderId="9" xfId="8" applyNumberFormat="1" applyFont="1" applyFill="1" applyBorder="1" applyAlignment="1" applyProtection="1">
      <alignment horizontal="right" vertical="center" indent="1"/>
      <protection locked="0"/>
    </xf>
    <xf numFmtId="166" fontId="20" fillId="2" borderId="47" xfId="8" applyNumberFormat="1" applyFont="1" applyFill="1" applyBorder="1" applyAlignment="1" applyProtection="1">
      <alignment horizontal="right" vertical="center" indent="1"/>
      <protection locked="0"/>
    </xf>
    <xf numFmtId="20" fontId="82" fillId="2" borderId="2" xfId="7" applyNumberFormat="1" applyFont="1" applyFill="1" applyBorder="1" applyAlignment="1" applyProtection="1">
      <alignment vertical="top"/>
      <protection locked="0"/>
    </xf>
    <xf numFmtId="20" fontId="82" fillId="2" borderId="3" xfId="7" applyNumberFormat="1" applyFont="1" applyFill="1" applyBorder="1" applyAlignment="1" applyProtection="1">
      <alignment vertical="top"/>
      <protection locked="0"/>
    </xf>
    <xf numFmtId="20" fontId="82" fillId="2" borderId="0" xfId="7" applyNumberFormat="1" applyFont="1" applyFill="1" applyBorder="1" applyAlignment="1" applyProtection="1">
      <alignment vertical="top"/>
      <protection locked="0"/>
    </xf>
    <xf numFmtId="20" fontId="82" fillId="2" borderId="5" xfId="7" applyNumberFormat="1" applyFont="1" applyFill="1" applyBorder="1" applyAlignment="1" applyProtection="1">
      <alignment vertical="top"/>
      <protection locked="0"/>
    </xf>
    <xf numFmtId="20" fontId="82" fillId="2" borderId="7" xfId="7" applyNumberFormat="1" applyFont="1" applyFill="1" applyBorder="1" applyAlignment="1" applyProtection="1">
      <alignment vertical="top"/>
      <protection locked="0"/>
    </xf>
    <xf numFmtId="20" fontId="82" fillId="2" borderId="8" xfId="7" applyNumberFormat="1" applyFont="1" applyFill="1" applyBorder="1" applyAlignment="1" applyProtection="1">
      <alignment vertical="top"/>
      <protection locked="0"/>
    </xf>
    <xf numFmtId="20" fontId="82" fillId="2" borderId="1" xfId="7" applyNumberFormat="1" applyFont="1" applyFill="1" applyBorder="1" applyAlignment="1" applyProtection="1">
      <alignment vertical="center"/>
      <protection locked="0"/>
    </xf>
    <xf numFmtId="20" fontId="82" fillId="2" borderId="2" xfId="7" applyNumberFormat="1" applyFont="1" applyFill="1" applyBorder="1" applyAlignment="1" applyProtection="1">
      <alignment vertical="center"/>
      <protection locked="0"/>
    </xf>
    <xf numFmtId="20" fontId="82" fillId="2" borderId="4" xfId="7" applyNumberFormat="1" applyFont="1" applyFill="1" applyBorder="1" applyAlignment="1" applyProtection="1">
      <alignment vertical="center"/>
      <protection locked="0"/>
    </xf>
    <xf numFmtId="20" fontId="82" fillId="2" borderId="0" xfId="7" applyNumberFormat="1" applyFont="1" applyFill="1" applyBorder="1" applyAlignment="1" applyProtection="1">
      <alignment vertical="center"/>
      <protection locked="0"/>
    </xf>
    <xf numFmtId="20" fontId="82" fillId="2" borderId="6" xfId="7" applyNumberFormat="1" applyFont="1" applyFill="1" applyBorder="1" applyAlignment="1" applyProtection="1">
      <alignment vertical="center"/>
      <protection locked="0"/>
    </xf>
    <xf numFmtId="20" fontId="82" fillId="2" borderId="7" xfId="7" applyNumberFormat="1" applyFont="1" applyFill="1" applyBorder="1" applyAlignment="1" applyProtection="1">
      <alignment vertical="center"/>
      <protection locked="0"/>
    </xf>
    <xf numFmtId="0" fontId="85" fillId="0" borderId="0" xfId="0" applyFont="1" applyAlignment="1">
      <alignment vertical="center"/>
    </xf>
    <xf numFmtId="0" fontId="14" fillId="0" borderId="10" xfId="3" applyBorder="1" applyAlignment="1">
      <alignment vertical="center"/>
    </xf>
    <xf numFmtId="0" fontId="20" fillId="0" borderId="0" xfId="5" applyAlignment="1">
      <alignment horizontal="right" vertical="center" indent="1"/>
    </xf>
    <xf numFmtId="0" fontId="16" fillId="0" borderId="10" xfId="5" applyFont="1" applyBorder="1" applyAlignment="1">
      <alignment horizontal="left" vertical="center"/>
    </xf>
    <xf numFmtId="0" fontId="20" fillId="0" borderId="10" xfId="5" quotePrefix="1" applyBorder="1" applyAlignment="1">
      <alignment horizontal="right" vertical="center"/>
    </xf>
    <xf numFmtId="43" fontId="76" fillId="8" borderId="39" xfId="12" applyNumberFormat="1" applyFont="1" applyFill="1" applyBorder="1" applyAlignment="1" applyProtection="1">
      <alignment horizontal="right"/>
      <protection locked="0"/>
    </xf>
    <xf numFmtId="43" fontId="76" fillId="8" borderId="40" xfId="12" applyNumberFormat="1" applyFont="1" applyFill="1" applyBorder="1" applyAlignment="1" applyProtection="1">
      <alignment horizontal="right"/>
      <protection locked="0"/>
    </xf>
    <xf numFmtId="43" fontId="76" fillId="8" borderId="29" xfId="12" applyNumberFormat="1" applyFont="1" applyFill="1" applyBorder="1" applyAlignment="1" applyProtection="1">
      <alignment horizontal="right"/>
      <protection locked="0"/>
    </xf>
    <xf numFmtId="43" fontId="76" fillId="8" borderId="36" xfId="12" applyNumberFormat="1" applyFont="1" applyFill="1" applyBorder="1" applyAlignment="1" applyProtection="1">
      <alignment horizontal="right"/>
      <protection locked="0"/>
    </xf>
    <xf numFmtId="0" fontId="22" fillId="3" borderId="0" xfId="14" applyFont="1" applyFill="1" applyBorder="1" applyAlignment="1">
      <alignment horizontal="right" indent="2"/>
    </xf>
    <xf numFmtId="43" fontId="76" fillId="8" borderId="30" xfId="12" applyNumberFormat="1" applyFont="1" applyFill="1" applyBorder="1" applyAlignment="1" applyProtection="1">
      <alignment horizontal="right"/>
      <protection locked="0"/>
    </xf>
    <xf numFmtId="43" fontId="56" fillId="3" borderId="41" xfId="12" applyFont="1" applyFill="1" applyBorder="1" applyAlignment="1" applyProtection="1">
      <alignment horizontal="right" vertical="center"/>
    </xf>
    <xf numFmtId="43" fontId="56" fillId="3" borderId="42" xfId="12" applyFont="1" applyFill="1" applyBorder="1" applyAlignment="1" applyProtection="1">
      <alignment horizontal="right" vertical="center"/>
    </xf>
    <xf numFmtId="43" fontId="56" fillId="3" borderId="43" xfId="12" applyFont="1" applyFill="1" applyBorder="1" applyAlignment="1" applyProtection="1">
      <alignment horizontal="right" vertical="center"/>
    </xf>
    <xf numFmtId="0" fontId="6" fillId="3" borderId="0" xfId="11" applyFont="1" applyFill="1" applyBorder="1"/>
    <xf numFmtId="0" fontId="85" fillId="0" borderId="0" xfId="5" applyFont="1" applyAlignment="1">
      <alignment vertical="center"/>
    </xf>
    <xf numFmtId="0" fontId="84" fillId="0" borderId="0" xfId="0" applyFont="1" applyFill="1" applyAlignment="1">
      <alignment vertical="center"/>
    </xf>
    <xf numFmtId="0" fontId="16" fillId="0" borderId="0" xfId="0" applyFont="1" applyAlignment="1">
      <alignment horizontal="left" vertical="center" indent="2"/>
    </xf>
    <xf numFmtId="0" fontId="84" fillId="0" borderId="0" xfId="0" applyFont="1" applyFill="1" applyAlignment="1">
      <alignment horizontal="left" vertical="center" indent="2"/>
    </xf>
    <xf numFmtId="0" fontId="84" fillId="0" borderId="0" xfId="0" applyFont="1" applyFill="1" applyAlignment="1">
      <alignment horizontal="left" vertical="center" indent="1"/>
    </xf>
    <xf numFmtId="164" fontId="86" fillId="0" borderId="0" xfId="6" applyNumberFormat="1" applyFont="1" applyAlignment="1">
      <alignment vertical="center"/>
    </xf>
    <xf numFmtId="0" fontId="87" fillId="0" borderId="0" xfId="0" applyFont="1" applyFill="1" applyAlignment="1">
      <alignment vertical="center"/>
    </xf>
    <xf numFmtId="0" fontId="86" fillId="0" borderId="0" xfId="5" applyFont="1" applyFill="1" applyAlignment="1">
      <alignment vertical="center"/>
    </xf>
    <xf numFmtId="0" fontId="86" fillId="0" borderId="0" xfId="5" applyFont="1" applyAlignment="1">
      <alignment vertical="center"/>
    </xf>
    <xf numFmtId="0" fontId="87" fillId="0" borderId="0" xfId="5" applyFont="1" applyFill="1" applyAlignment="1">
      <alignment vertical="center"/>
    </xf>
    <xf numFmtId="0" fontId="84" fillId="0" borderId="0" xfId="5" applyFont="1" applyAlignment="1">
      <alignment vertical="center"/>
    </xf>
    <xf numFmtId="0" fontId="87" fillId="0" borderId="0" xfId="5" applyFont="1" applyAlignment="1">
      <alignment vertical="center"/>
    </xf>
    <xf numFmtId="0" fontId="62" fillId="0" borderId="15" xfId="0" applyFont="1" applyBorder="1" applyAlignment="1">
      <alignment horizontal="left" vertical="center" wrapText="1" indent="1"/>
    </xf>
    <xf numFmtId="166" fontId="35" fillId="3" borderId="42" xfId="8" applyNumberFormat="1" applyFont="1" applyFill="1" applyBorder="1" applyAlignment="1">
      <alignment horizontal="right" vertical="center" indent="1"/>
    </xf>
    <xf numFmtId="166" fontId="35" fillId="3" borderId="43" xfId="8" applyNumberFormat="1" applyFont="1" applyFill="1" applyBorder="1" applyAlignment="1">
      <alignment horizontal="right" vertical="center" indent="1"/>
    </xf>
    <xf numFmtId="0" fontId="16" fillId="0" borderId="0" xfId="0" applyNumberFormat="1" applyFont="1" applyAlignment="1">
      <alignment horizontal="right" vertical="center"/>
    </xf>
    <xf numFmtId="0" fontId="35" fillId="2" borderId="48" xfId="5" applyFont="1" applyFill="1" applyBorder="1" applyAlignment="1" applyProtection="1">
      <alignment horizontal="left" vertical="center" indent="1"/>
      <protection locked="0"/>
    </xf>
    <xf numFmtId="4" fontId="45" fillId="2" borderId="0" xfId="0" applyNumberFormat="1" applyFont="1" applyFill="1" applyAlignment="1" applyProtection="1">
      <alignment horizontal="right" vertical="center" indent="1"/>
      <protection locked="0"/>
    </xf>
    <xf numFmtId="0" fontId="16" fillId="0" borderId="10" xfId="0" applyFont="1" applyBorder="1" applyAlignment="1">
      <alignment horizontal="right" vertical="center"/>
    </xf>
    <xf numFmtId="0" fontId="5" fillId="0" borderId="33" xfId="0" applyFont="1" applyFill="1" applyBorder="1" applyAlignment="1">
      <alignment horizontal="left" vertical="center" wrapText="1" indent="1"/>
    </xf>
    <xf numFmtId="0" fontId="5" fillId="0" borderId="37" xfId="0" applyFont="1" applyFill="1" applyBorder="1" applyAlignment="1">
      <alignment horizontal="left" vertical="center" wrapText="1" indent="1"/>
    </xf>
    <xf numFmtId="0" fontId="76" fillId="0" borderId="18" xfId="7" applyFont="1" applyFill="1" applyBorder="1" applyAlignment="1" applyProtection="1">
      <alignment vertical="center" wrapText="1"/>
    </xf>
    <xf numFmtId="0" fontId="4" fillId="0" borderId="33" xfId="0" applyFont="1" applyFill="1" applyBorder="1" applyAlignment="1">
      <alignment horizontal="left" vertical="center" wrapText="1" indent="1"/>
    </xf>
    <xf numFmtId="0" fontId="85" fillId="0" borderId="0" xfId="5" applyFont="1" applyAlignment="1">
      <alignment vertical="top" wrapText="1"/>
    </xf>
    <xf numFmtId="0" fontId="3" fillId="0" borderId="49" xfId="0" applyFont="1" applyBorder="1" applyAlignment="1">
      <alignment horizontal="left" vertical="center" wrapText="1" indent="1"/>
    </xf>
    <xf numFmtId="166" fontId="20" fillId="2" borderId="23" xfId="8" applyNumberFormat="1" applyFont="1" applyFill="1" applyBorder="1" applyAlignment="1" applyProtection="1">
      <alignment horizontal="right" vertical="center" indent="1"/>
      <protection locked="0"/>
    </xf>
    <xf numFmtId="166" fontId="20" fillId="2" borderId="28" xfId="8" applyNumberFormat="1" applyFont="1" applyFill="1" applyBorder="1" applyAlignment="1" applyProtection="1">
      <alignment horizontal="right" vertical="center" indent="1"/>
      <protection locked="0"/>
    </xf>
    <xf numFmtId="166" fontId="20" fillId="9" borderId="31" xfId="8" applyNumberFormat="1" applyFont="1" applyFill="1" applyBorder="1" applyAlignment="1" applyProtection="1">
      <alignment horizontal="right" vertical="center" indent="1"/>
    </xf>
    <xf numFmtId="166" fontId="20" fillId="9" borderId="38" xfId="8" applyNumberFormat="1" applyFont="1" applyFill="1" applyBorder="1" applyAlignment="1" applyProtection="1">
      <alignment horizontal="right" vertical="center" indent="1"/>
    </xf>
    <xf numFmtId="166" fontId="35" fillId="3" borderId="43" xfId="8" applyNumberFormat="1" applyFont="1" applyFill="1" applyBorder="1" applyAlignment="1">
      <alignment horizontal="right" vertical="center" indent="2"/>
    </xf>
    <xf numFmtId="3" fontId="7" fillId="2" borderId="9" xfId="7" applyNumberFormat="1" applyFont="1" applyFill="1" applyBorder="1" applyAlignment="1" applyProtection="1">
      <alignment horizontal="right" vertical="center" indent="1"/>
      <protection locked="0"/>
    </xf>
    <xf numFmtId="4" fontId="7" fillId="2" borderId="9" xfId="7" applyNumberFormat="1" applyFont="1" applyFill="1" applyBorder="1" applyAlignment="1" applyProtection="1">
      <alignment horizontal="right" vertical="center" indent="1"/>
      <protection locked="0"/>
    </xf>
    <xf numFmtId="0" fontId="24" fillId="0" borderId="0" xfId="3" applyFont="1" applyAlignment="1">
      <alignment horizontal="left" vertical="center"/>
    </xf>
    <xf numFmtId="0" fontId="16" fillId="0" borderId="0" xfId="5" applyFont="1" applyBorder="1" applyAlignment="1" applyProtection="1">
      <alignment horizontal="left" vertical="top" wrapText="1"/>
    </xf>
    <xf numFmtId="166" fontId="35" fillId="3" borderId="32" xfId="8" applyNumberFormat="1" applyFont="1" applyFill="1" applyBorder="1" applyAlignment="1">
      <alignment horizontal="right" vertical="center" indent="2"/>
    </xf>
    <xf numFmtId="0" fontId="67" fillId="3" borderId="4" xfId="7" applyFont="1" applyFill="1" applyBorder="1" applyAlignment="1">
      <alignment horizontal="left" indent="1"/>
    </xf>
    <xf numFmtId="0" fontId="70" fillId="3" borderId="4" xfId="7" quotePrefix="1" applyFont="1" applyFill="1" applyBorder="1" applyAlignment="1">
      <alignment horizontal="center"/>
    </xf>
    <xf numFmtId="0" fontId="70" fillId="3" borderId="4" xfId="7" quotePrefix="1" applyFont="1" applyFill="1" applyBorder="1" applyAlignment="1">
      <alignment horizontal="left" indent="3"/>
    </xf>
    <xf numFmtId="43" fontId="76" fillId="9" borderId="38" xfId="12" applyNumberFormat="1" applyFont="1" applyFill="1" applyBorder="1" applyAlignment="1" applyProtection="1">
      <alignment horizontal="right"/>
    </xf>
    <xf numFmtId="43" fontId="76" fillId="9" borderId="32" xfId="12" applyNumberFormat="1" applyFont="1" applyFill="1" applyBorder="1" applyAlignment="1" applyProtection="1">
      <alignment horizontal="right"/>
    </xf>
    <xf numFmtId="43" fontId="76" fillId="9" borderId="9" xfId="12" applyNumberFormat="1" applyFont="1" applyFill="1" applyBorder="1" applyAlignment="1" applyProtection="1">
      <alignment horizontal="right"/>
    </xf>
    <xf numFmtId="43" fontId="76" fillId="9" borderId="34" xfId="12" applyNumberFormat="1" applyFont="1" applyFill="1" applyBorder="1" applyAlignment="1" applyProtection="1">
      <alignment horizontal="right"/>
    </xf>
    <xf numFmtId="164" fontId="20" fillId="0" borderId="0" xfId="20" applyNumberFormat="1" applyFont="1" applyAlignment="1">
      <alignment vertical="center"/>
    </xf>
    <xf numFmtId="0" fontId="16" fillId="2" borderId="48" xfId="5" applyFont="1" applyFill="1" applyBorder="1" applyAlignment="1" applyProtection="1">
      <alignment vertical="center"/>
      <protection locked="0"/>
    </xf>
    <xf numFmtId="164" fontId="16" fillId="0" borderId="0" xfId="20" applyNumberFormat="1" applyFont="1" applyAlignment="1">
      <alignment vertical="center"/>
    </xf>
    <xf numFmtId="0" fontId="20" fillId="0" borderId="4" xfId="5" applyFont="1" applyBorder="1" applyProtection="1"/>
    <xf numFmtId="0" fontId="20" fillId="0" borderId="0" xfId="5" applyFont="1" applyBorder="1" applyAlignment="1" applyProtection="1">
      <alignment horizontal="center"/>
    </xf>
    <xf numFmtId="0" fontId="88" fillId="0" borderId="4" xfId="5" applyFont="1" applyBorder="1" applyAlignment="1" applyProtection="1">
      <alignment horizontal="center" wrapText="1"/>
    </xf>
    <xf numFmtId="0" fontId="91" fillId="0" borderId="0" xfId="19" quotePrefix="1" applyFont="1" applyBorder="1" applyAlignment="1" applyProtection="1">
      <alignment horizontal="left" vertical="center"/>
    </xf>
    <xf numFmtId="0" fontId="88" fillId="0" borderId="4" xfId="5" applyFont="1" applyBorder="1" applyAlignment="1" applyProtection="1">
      <alignment horizontal="center" vertical="center" wrapText="1"/>
    </xf>
    <xf numFmtId="0" fontId="88" fillId="0" borderId="0" xfId="5" applyFont="1" applyBorder="1" applyAlignment="1" applyProtection="1">
      <alignment horizontal="left" vertical="center" wrapText="1"/>
    </xf>
    <xf numFmtId="0" fontId="45" fillId="0" borderId="0" xfId="5" applyFont="1" applyBorder="1" applyAlignment="1" applyProtection="1">
      <alignment horizontal="center" vertical="center"/>
    </xf>
    <xf numFmtId="0" fontId="20" fillId="0" borderId="0" xfId="5" applyFont="1"/>
    <xf numFmtId="0" fontId="22" fillId="0" borderId="4" xfId="19" applyFont="1" applyBorder="1" applyProtection="1"/>
    <xf numFmtId="0" fontId="22" fillId="0" borderId="0" xfId="19" applyFont="1" applyBorder="1" applyProtection="1"/>
    <xf numFmtId="0" fontId="22" fillId="0" borderId="0" xfId="19" applyFont="1"/>
    <xf numFmtId="0" fontId="31" fillId="0" borderId="0" xfId="5" applyFont="1" applyAlignment="1">
      <alignment vertical="center"/>
    </xf>
    <xf numFmtId="164" fontId="95" fillId="0" borderId="0" xfId="6" applyNumberFormat="1" applyFont="1" applyAlignment="1">
      <alignment vertical="center"/>
    </xf>
    <xf numFmtId="0" fontId="95" fillId="0" borderId="0" xfId="5" quotePrefix="1" applyFont="1" applyAlignment="1">
      <alignment horizontal="right" vertical="center"/>
    </xf>
    <xf numFmtId="0" fontId="95" fillId="0" borderId="0" xfId="5" applyFont="1" applyAlignment="1">
      <alignment vertical="center"/>
    </xf>
    <xf numFmtId="0" fontId="95" fillId="0" borderId="0" xfId="5" applyFont="1" applyAlignment="1"/>
    <xf numFmtId="0" fontId="2" fillId="6" borderId="37" xfId="0" applyFont="1" applyFill="1" applyBorder="1" applyAlignment="1">
      <alignment horizontal="left" vertical="center" wrapText="1" indent="1"/>
    </xf>
    <xf numFmtId="4" fontId="7" fillId="9" borderId="50" xfId="7" applyNumberFormat="1" applyFont="1" applyFill="1" applyBorder="1" applyAlignment="1" applyProtection="1">
      <alignment horizontal="right" vertical="center" indent="1"/>
      <protection locked="0"/>
    </xf>
    <xf numFmtId="0" fontId="2" fillId="0" borderId="33" xfId="0" applyFont="1" applyBorder="1" applyAlignment="1">
      <alignment horizontal="left" vertical="center" wrapText="1" indent="1"/>
    </xf>
    <xf numFmtId="0" fontId="22" fillId="2" borderId="9" xfId="7" applyFont="1" applyFill="1" applyBorder="1" applyAlignment="1" applyProtection="1">
      <alignment vertical="top" wrapText="1"/>
      <protection locked="0"/>
    </xf>
    <xf numFmtId="0" fontId="65" fillId="3" borderId="3" xfId="7" applyFont="1" applyFill="1" applyBorder="1"/>
    <xf numFmtId="0" fontId="65" fillId="3" borderId="5" xfId="7" applyFont="1" applyFill="1" applyBorder="1"/>
    <xf numFmtId="0" fontId="65" fillId="3" borderId="8" xfId="7" applyFont="1" applyFill="1" applyBorder="1"/>
    <xf numFmtId="0" fontId="22" fillId="0" borderId="5" xfId="7" applyFont="1" applyFill="1" applyBorder="1"/>
    <xf numFmtId="0" fontId="65" fillId="3" borderId="0" xfId="7" applyFont="1" applyFill="1" applyAlignment="1">
      <alignment vertical="top"/>
    </xf>
    <xf numFmtId="0" fontId="22" fillId="3" borderId="0" xfId="7" applyFont="1" applyFill="1" applyAlignment="1">
      <alignment vertical="top"/>
    </xf>
    <xf numFmtId="0" fontId="23" fillId="0" borderId="0" xfId="3" applyFont="1" applyAlignment="1">
      <alignment horizontal="center" vertical="top"/>
    </xf>
    <xf numFmtId="0" fontId="23" fillId="0" borderId="5" xfId="3" applyFont="1" applyBorder="1" applyAlignment="1">
      <alignment horizontal="center" vertical="top"/>
    </xf>
    <xf numFmtId="0" fontId="21" fillId="0" borderId="0" xfId="2" applyFont="1" applyBorder="1" applyAlignment="1">
      <alignment horizontal="left" vertical="center"/>
    </xf>
    <xf numFmtId="0" fontId="21" fillId="0" borderId="5" xfId="2" applyFont="1" applyBorder="1" applyAlignment="1">
      <alignment horizontal="left" vertical="center"/>
    </xf>
    <xf numFmtId="0" fontId="28" fillId="0" borderId="0" xfId="5" applyFont="1" applyAlignment="1">
      <alignment horizontal="left" vertical="center" wrapText="1"/>
    </xf>
    <xf numFmtId="0" fontId="24" fillId="0" borderId="0" xfId="3" applyFont="1" applyAlignment="1">
      <alignment horizontal="left" vertical="center"/>
    </xf>
    <xf numFmtId="0" fontId="24" fillId="0" borderId="0" xfId="3" applyFont="1" applyAlignment="1">
      <alignment horizontal="left" vertical="center" wrapText="1"/>
    </xf>
    <xf numFmtId="0" fontId="40" fillId="0" borderId="0" xfId="4" applyFont="1" applyAlignment="1" applyProtection="1">
      <alignment horizontal="left" vertical="center"/>
      <protection locked="0"/>
    </xf>
    <xf numFmtId="0" fontId="21" fillId="0" borderId="0" xfId="2" applyAlignment="1" applyProtection="1">
      <alignment horizontal="right"/>
      <protection locked="0"/>
    </xf>
    <xf numFmtId="0" fontId="15" fillId="0" borderId="0" xfId="5" applyFont="1" applyAlignment="1">
      <alignment horizontal="left" vertical="center" wrapText="1"/>
    </xf>
    <xf numFmtId="0" fontId="16" fillId="2" borderId="0" xfId="5" applyFont="1" applyFill="1" applyAlignment="1" applyProtection="1">
      <alignment vertical="center"/>
      <protection locked="0"/>
    </xf>
    <xf numFmtId="0" fontId="16" fillId="2" borderId="0" xfId="5" quotePrefix="1" applyFont="1" applyFill="1" applyAlignment="1" applyProtection="1">
      <alignment vertical="center"/>
      <protection locked="0"/>
    </xf>
    <xf numFmtId="0" fontId="16" fillId="2" borderId="0" xfId="0" applyFont="1" applyFill="1" applyAlignment="1" applyProtection="1">
      <alignment vertical="center"/>
      <protection locked="0"/>
    </xf>
    <xf numFmtId="0" fontId="85" fillId="0" borderId="0" xfId="0" applyNumberFormat="1" applyFont="1" applyFill="1" applyAlignment="1">
      <alignment vertical="center"/>
    </xf>
    <xf numFmtId="0" fontId="16" fillId="0" borderId="0" xfId="0" applyNumberFormat="1" applyFont="1" applyFill="1" applyAlignment="1">
      <alignment vertical="center"/>
    </xf>
    <xf numFmtId="0" fontId="0" fillId="2" borderId="0" xfId="5" applyFont="1" applyFill="1" applyAlignment="1" applyProtection="1">
      <alignment horizontal="left" vertical="top" wrapText="1"/>
      <protection locked="0"/>
    </xf>
    <xf numFmtId="0" fontId="20" fillId="2" borderId="0" xfId="5" applyFill="1" applyAlignment="1" applyProtection="1">
      <alignment horizontal="left" vertical="top" wrapText="1"/>
      <protection locked="0"/>
    </xf>
    <xf numFmtId="0" fontId="55" fillId="0" borderId="0" xfId="5" applyFont="1" applyAlignment="1">
      <alignment horizontal="center" vertical="center" wrapText="1"/>
    </xf>
    <xf numFmtId="0" fontId="35" fillId="0" borderId="19" xfId="5" applyFont="1" applyBorder="1" applyAlignment="1">
      <alignment horizontal="left" vertical="center" wrapText="1" indent="1"/>
    </xf>
    <xf numFmtId="0" fontId="35" fillId="0" borderId="18" xfId="5" applyFont="1" applyBorder="1" applyAlignment="1">
      <alignment horizontal="left" vertical="center" wrapText="1" indent="1"/>
    </xf>
    <xf numFmtId="0" fontId="35" fillId="0" borderId="20" xfId="5" applyFont="1" applyBorder="1" applyAlignment="1">
      <alignment horizontal="left" vertical="center" wrapText="1" indent="1"/>
    </xf>
    <xf numFmtId="0" fontId="85" fillId="0" borderId="0" xfId="5" applyFont="1" applyAlignment="1">
      <alignment horizontal="left" vertical="top" wrapText="1"/>
    </xf>
    <xf numFmtId="0" fontId="96" fillId="0" borderId="23" xfId="2" applyFont="1" applyBorder="1" applyAlignment="1" applyProtection="1">
      <alignment horizontal="left" vertical="top" wrapText="1" indent="1"/>
      <protection locked="0"/>
    </xf>
    <xf numFmtId="0" fontId="96" fillId="0" borderId="10" xfId="2" applyFont="1" applyBorder="1" applyAlignment="1" applyProtection="1">
      <alignment horizontal="left" vertical="top" wrapText="1" indent="1"/>
      <protection locked="0"/>
    </xf>
    <xf numFmtId="0" fontId="96" fillId="0" borderId="24" xfId="2" applyFont="1" applyBorder="1" applyAlignment="1" applyProtection="1">
      <alignment horizontal="left" vertical="top" wrapText="1" indent="1"/>
      <protection locked="0"/>
    </xf>
    <xf numFmtId="0" fontId="21" fillId="0" borderId="0" xfId="2" applyAlignment="1" applyProtection="1">
      <alignment horizontal="right" vertical="center"/>
      <protection locked="0"/>
    </xf>
    <xf numFmtId="0" fontId="16" fillId="2" borderId="0" xfId="5" applyFont="1" applyFill="1" applyAlignment="1" applyProtection="1">
      <alignment horizontal="left" vertical="center"/>
      <protection locked="0"/>
    </xf>
    <xf numFmtId="0" fontId="16" fillId="2" borderId="0" xfId="5" quotePrefix="1" applyFont="1" applyFill="1" applyAlignment="1" applyProtection="1">
      <alignment horizontal="left" vertical="center"/>
      <protection locked="0"/>
    </xf>
    <xf numFmtId="0" fontId="0" fillId="2" borderId="25" xfId="5" applyFont="1" applyFill="1" applyBorder="1" applyAlignment="1">
      <alignment horizontal="center" vertical="center"/>
    </xf>
    <xf numFmtId="0" fontId="0" fillId="2" borderId="26" xfId="5" applyFont="1" applyFill="1" applyBorder="1" applyAlignment="1">
      <alignment horizontal="center" vertical="center"/>
    </xf>
    <xf numFmtId="0" fontId="0" fillId="2" borderId="27" xfId="5" applyFont="1" applyFill="1" applyBorder="1" applyAlignment="1">
      <alignment horizontal="center" vertical="center"/>
    </xf>
    <xf numFmtId="14" fontId="16" fillId="2" borderId="0" xfId="5" applyNumberFormat="1" applyFont="1" applyFill="1" applyAlignment="1" applyProtection="1">
      <alignment horizontal="center" vertical="center"/>
      <protection locked="0"/>
    </xf>
    <xf numFmtId="0" fontId="16" fillId="2" borderId="25" xfId="5" applyFont="1" applyFill="1" applyBorder="1" applyAlignment="1" applyProtection="1">
      <alignment vertical="center"/>
      <protection locked="0"/>
    </xf>
    <xf numFmtId="0" fontId="16" fillId="2" borderId="26" xfId="5" applyFont="1" applyFill="1" applyBorder="1" applyAlignment="1" applyProtection="1">
      <alignment vertical="center"/>
      <protection locked="0"/>
    </xf>
    <xf numFmtId="0" fontId="16" fillId="2" borderId="27" xfId="5" applyFont="1" applyFill="1" applyBorder="1" applyAlignment="1" applyProtection="1">
      <alignment vertical="center"/>
      <protection locked="0"/>
    </xf>
    <xf numFmtId="0" fontId="40" fillId="0" borderId="0" xfId="2" quotePrefix="1" applyFont="1" applyAlignment="1" applyProtection="1">
      <alignment horizontal="center" vertical="center"/>
      <protection locked="0"/>
    </xf>
    <xf numFmtId="0" fontId="16" fillId="2" borderId="25" xfId="5" applyFont="1" applyFill="1" applyBorder="1" applyAlignment="1" applyProtection="1">
      <alignment horizontal="left" vertical="top"/>
      <protection locked="0"/>
    </xf>
    <xf numFmtId="0" fontId="16" fillId="2" borderId="26" xfId="5" applyFont="1" applyFill="1" applyBorder="1" applyAlignment="1" applyProtection="1">
      <alignment horizontal="left" vertical="top"/>
      <protection locked="0"/>
    </xf>
    <xf numFmtId="0" fontId="16" fillId="2" borderId="27" xfId="5" applyFont="1" applyFill="1" applyBorder="1" applyAlignment="1" applyProtection="1">
      <alignment horizontal="left" vertical="top"/>
      <protection locked="0"/>
    </xf>
    <xf numFmtId="0" fontId="69" fillId="3" borderId="4" xfId="7" applyFont="1" applyFill="1" applyBorder="1" applyAlignment="1">
      <alignment horizontal="left" vertical="top" wrapText="1" indent="1"/>
    </xf>
    <xf numFmtId="0" fontId="69" fillId="3" borderId="0" xfId="7" applyFont="1" applyFill="1" applyBorder="1" applyAlignment="1">
      <alignment horizontal="left" vertical="top" wrapText="1" indent="1"/>
    </xf>
    <xf numFmtId="0" fontId="69" fillId="3" borderId="5" xfId="7" applyFont="1" applyFill="1" applyBorder="1" applyAlignment="1">
      <alignment horizontal="left" vertical="top" wrapText="1" indent="1"/>
    </xf>
    <xf numFmtId="0" fontId="46" fillId="0" borderId="0" xfId="7" applyFont="1" applyFill="1" applyBorder="1" applyAlignment="1" applyProtection="1">
      <alignment horizontal="left" vertical="top" wrapText="1"/>
    </xf>
    <xf numFmtId="0" fontId="22" fillId="3" borderId="0" xfId="7" applyFont="1" applyFill="1" applyBorder="1" applyAlignment="1">
      <alignment horizontal="left" vertical="top" wrapText="1"/>
    </xf>
    <xf numFmtId="0" fontId="83" fillId="7" borderId="15" xfId="7" applyFont="1" applyFill="1" applyBorder="1" applyAlignment="1">
      <alignment horizontal="center" vertical="center"/>
    </xf>
    <xf numFmtId="0" fontId="83" fillId="7" borderId="16" xfId="7" applyFont="1" applyFill="1" applyBorder="1" applyAlignment="1">
      <alignment horizontal="center" vertical="center"/>
    </xf>
    <xf numFmtId="0" fontId="83" fillId="7" borderId="17" xfId="7" applyFont="1" applyFill="1" applyBorder="1" applyAlignment="1">
      <alignment horizontal="center" vertical="center"/>
    </xf>
    <xf numFmtId="0" fontId="22" fillId="2" borderId="11" xfId="7" applyFont="1" applyFill="1" applyBorder="1" applyAlignment="1" applyProtection="1">
      <alignment horizontal="left" vertical="top" indent="1"/>
      <protection locked="0"/>
    </xf>
    <xf numFmtId="0" fontId="22" fillId="2" borderId="13" xfId="7" applyFont="1" applyFill="1" applyBorder="1" applyAlignment="1" applyProtection="1">
      <alignment horizontal="left" vertical="top" indent="1"/>
      <protection locked="0"/>
    </xf>
    <xf numFmtId="0" fontId="22" fillId="2" borderId="14" xfId="7" applyFont="1" applyFill="1" applyBorder="1" applyAlignment="1" applyProtection="1">
      <alignment horizontal="left" vertical="top" indent="1"/>
      <protection locked="0"/>
    </xf>
    <xf numFmtId="0" fontId="76" fillId="0" borderId="18" xfId="7" applyFont="1" applyFill="1" applyBorder="1" applyAlignment="1" applyProtection="1">
      <alignment horizontal="left" vertical="center" wrapText="1" indent="1"/>
    </xf>
    <xf numFmtId="3" fontId="7" fillId="9" borderId="51" xfId="7" applyNumberFormat="1" applyFont="1" applyFill="1" applyBorder="1" applyAlignment="1" applyProtection="1">
      <alignment horizontal="center" vertical="center"/>
      <protection locked="0"/>
    </xf>
    <xf numFmtId="3" fontId="7" fillId="9" borderId="52" xfId="7" applyNumberFormat="1" applyFont="1" applyFill="1" applyBorder="1" applyAlignment="1" applyProtection="1">
      <alignment horizontal="center" vertical="center"/>
      <protection locked="0"/>
    </xf>
    <xf numFmtId="49" fontId="62" fillId="3" borderId="10" xfId="7" quotePrefix="1" applyNumberFormat="1" applyFont="1" applyFill="1" applyBorder="1" applyAlignment="1">
      <alignment horizontal="center" vertical="center"/>
    </xf>
    <xf numFmtId="43" fontId="62" fillId="0" borderId="11" xfId="0" applyNumberFormat="1" applyFont="1" applyFill="1" applyBorder="1" applyAlignment="1">
      <alignment horizontal="center" vertical="center" wrapText="1"/>
    </xf>
    <xf numFmtId="43" fontId="62" fillId="0" borderId="13" xfId="0" applyNumberFormat="1" applyFont="1" applyFill="1" applyBorder="1" applyAlignment="1">
      <alignment horizontal="center" vertical="center" wrapText="1"/>
    </xf>
    <xf numFmtId="43" fontId="62" fillId="0" borderId="14" xfId="0" applyNumberFormat="1" applyFont="1" applyFill="1" applyBorder="1" applyAlignment="1">
      <alignment horizontal="center" vertical="center" wrapText="1"/>
    </xf>
    <xf numFmtId="43" fontId="62" fillId="0" borderId="11" xfId="0" applyNumberFormat="1" applyFont="1" applyFill="1" applyBorder="1" applyAlignment="1">
      <alignment horizontal="right" vertical="center" wrapText="1" indent="1"/>
    </xf>
    <xf numFmtId="43" fontId="62" fillId="0" borderId="13" xfId="0" applyNumberFormat="1" applyFont="1" applyFill="1" applyBorder="1" applyAlignment="1">
      <alignment horizontal="right" vertical="center" wrapText="1" indent="1"/>
    </xf>
    <xf numFmtId="43" fontId="62" fillId="0" borderId="14" xfId="0" applyNumberFormat="1" applyFont="1" applyFill="1" applyBorder="1" applyAlignment="1">
      <alignment horizontal="right" vertical="center" wrapText="1" indent="1"/>
    </xf>
    <xf numFmtId="4" fontId="7" fillId="9" borderId="51" xfId="7" applyNumberFormat="1" applyFont="1" applyFill="1" applyBorder="1" applyAlignment="1" applyProtection="1">
      <alignment horizontal="center" vertical="center"/>
      <protection locked="0"/>
    </xf>
    <xf numFmtId="4" fontId="7" fillId="9" borderId="52" xfId="7" applyNumberFormat="1" applyFont="1" applyFill="1" applyBorder="1" applyAlignment="1" applyProtection="1">
      <alignment horizontal="center" vertical="center"/>
      <protection locked="0"/>
    </xf>
    <xf numFmtId="4" fontId="7" fillId="2" borderId="11" xfId="7" applyNumberFormat="1" applyFont="1" applyFill="1" applyBorder="1" applyAlignment="1" applyProtection="1">
      <alignment horizontal="center" vertical="center"/>
      <protection locked="0"/>
    </xf>
    <xf numFmtId="4" fontId="7" fillId="2" borderId="14" xfId="7" applyNumberFormat="1" applyFont="1" applyFill="1" applyBorder="1" applyAlignment="1" applyProtection="1">
      <alignment horizontal="center" vertical="center"/>
      <protection locked="0"/>
    </xf>
    <xf numFmtId="0" fontId="16" fillId="0" borderId="0" xfId="5" applyFont="1" applyBorder="1" applyAlignment="1" applyProtection="1">
      <alignment horizontal="left" vertical="top" wrapText="1"/>
    </xf>
    <xf numFmtId="0" fontId="88" fillId="0" borderId="0" xfId="5" applyFont="1" applyBorder="1" applyAlignment="1" applyProtection="1">
      <alignment horizontal="left" vertical="top" wrapText="1"/>
    </xf>
    <xf numFmtId="0" fontId="22" fillId="2" borderId="0" xfId="19" applyFont="1" applyFill="1" applyBorder="1" applyProtection="1">
      <protection locked="0"/>
    </xf>
    <xf numFmtId="0" fontId="16" fillId="0" borderId="0" xfId="0" applyNumberFormat="1" applyFont="1" applyBorder="1" applyAlignment="1" applyProtection="1">
      <alignment horizontal="left" vertical="top" wrapText="1"/>
    </xf>
    <xf numFmtId="0" fontId="88" fillId="0" borderId="1" xfId="5" applyFont="1" applyBorder="1" applyAlignment="1" applyProtection="1">
      <alignment horizontal="center" vertical="center" wrapText="1"/>
    </xf>
    <xf numFmtId="0" fontId="88" fillId="0" borderId="2" xfId="5" applyFont="1" applyBorder="1" applyAlignment="1" applyProtection="1">
      <alignment horizontal="center" vertical="center" wrapText="1"/>
    </xf>
    <xf numFmtId="0" fontId="90" fillId="0" borderId="4" xfId="4" applyFont="1" applyBorder="1" applyAlignment="1" applyProtection="1">
      <alignment horizontal="center" vertical="center"/>
      <protection locked="0"/>
    </xf>
    <xf numFmtId="0" fontId="90" fillId="0" borderId="0" xfId="4" applyFont="1" applyBorder="1" applyAlignment="1" applyProtection="1">
      <alignment horizontal="center" vertical="center"/>
      <protection locked="0"/>
    </xf>
    <xf numFmtId="0" fontId="88" fillId="0" borderId="0" xfId="5" applyFont="1" applyBorder="1" applyAlignment="1" applyProtection="1">
      <alignment horizontal="left" wrapText="1"/>
    </xf>
    <xf numFmtId="0" fontId="20" fillId="0" borderId="0" xfId="5" applyFont="1" applyBorder="1" applyAlignment="1" applyProtection="1">
      <alignment horizontal="left" vertical="center" wrapText="1"/>
    </xf>
    <xf numFmtId="0" fontId="88" fillId="0" borderId="0" xfId="5" applyFont="1" applyBorder="1" applyAlignment="1" applyProtection="1">
      <alignment horizontal="left" vertical="center" wrapText="1"/>
    </xf>
    <xf numFmtId="14" fontId="16" fillId="2" borderId="10" xfId="5" applyNumberFormat="1" applyFont="1" applyFill="1" applyBorder="1" applyAlignment="1" applyProtection="1">
      <alignment horizontal="left" vertical="center"/>
      <protection locked="0"/>
    </xf>
    <xf numFmtId="0" fontId="16" fillId="2" borderId="10" xfId="5" applyFont="1" applyFill="1" applyBorder="1" applyAlignment="1" applyProtection="1">
      <alignment vertical="center"/>
      <protection locked="0"/>
    </xf>
    <xf numFmtId="0" fontId="31" fillId="4" borderId="0" xfId="5" applyFont="1" applyFill="1" applyBorder="1" applyAlignment="1">
      <alignment horizontal="center" vertical="center" wrapText="1"/>
    </xf>
    <xf numFmtId="0" fontId="31" fillId="4" borderId="10" xfId="5" applyFont="1" applyFill="1" applyBorder="1" applyAlignment="1">
      <alignment horizontal="center" vertical="center" wrapText="1"/>
    </xf>
    <xf numFmtId="0" fontId="16" fillId="0" borderId="0" xfId="0" applyFont="1" applyBorder="1" applyAlignment="1">
      <alignment horizontal="left" vertical="center" wrapText="1"/>
    </xf>
    <xf numFmtId="0" fontId="16" fillId="0" borderId="0" xfId="0" applyNumberFormat="1" applyFont="1" applyBorder="1" applyAlignment="1" applyProtection="1">
      <alignment horizontal="left" vertical="justify" wrapText="1"/>
    </xf>
    <xf numFmtId="0" fontId="16" fillId="0" borderId="0" xfId="0" applyNumberFormat="1" applyFont="1" applyBorder="1" applyAlignment="1" applyProtection="1">
      <alignment horizontal="left" vertical="center" wrapText="1"/>
    </xf>
    <xf numFmtId="0" fontId="31" fillId="0" borderId="0" xfId="3" applyFont="1" applyBorder="1" applyAlignment="1">
      <alignment horizontal="left" vertical="center" wrapText="1"/>
    </xf>
    <xf numFmtId="0" fontId="16" fillId="0" borderId="0" xfId="3" applyFont="1" applyBorder="1" applyAlignment="1">
      <alignment horizontal="left" vertical="center" wrapText="1"/>
    </xf>
    <xf numFmtId="0" fontId="16" fillId="0" borderId="0" xfId="0" applyFont="1" applyBorder="1" applyAlignment="1">
      <alignment horizontal="justify" vertical="center" wrapText="1"/>
    </xf>
    <xf numFmtId="0" fontId="53" fillId="3" borderId="0" xfId="15" applyFont="1" applyFill="1" applyAlignment="1">
      <alignment horizontal="center" vertical="top" wrapText="1"/>
    </xf>
    <xf numFmtId="43" fontId="9" fillId="3" borderId="0" xfId="16" applyFont="1" applyFill="1" applyBorder="1" applyAlignment="1">
      <alignment horizontal="center"/>
    </xf>
    <xf numFmtId="43" fontId="9" fillId="2" borderId="11" xfId="16" applyFont="1" applyFill="1" applyBorder="1" applyAlignment="1">
      <alignment horizontal="left"/>
    </xf>
    <xf numFmtId="43" fontId="9" fillId="2" borderId="13" xfId="16" applyFont="1" applyFill="1" applyBorder="1" applyAlignment="1">
      <alignment horizontal="left"/>
    </xf>
    <xf numFmtId="43" fontId="9" fillId="2" borderId="14" xfId="16" applyFont="1" applyFill="1" applyBorder="1" applyAlignment="1">
      <alignment horizontal="left"/>
    </xf>
    <xf numFmtId="0" fontId="38" fillId="3" borderId="11" xfId="15" applyFont="1" applyFill="1" applyBorder="1" applyAlignment="1">
      <alignment horizontal="center" vertical="top"/>
    </xf>
    <xf numFmtId="0" fontId="38" fillId="3" borderId="13" xfId="15" applyFont="1" applyFill="1" applyBorder="1" applyAlignment="1">
      <alignment horizontal="center" vertical="top"/>
    </xf>
    <xf numFmtId="0" fontId="38" fillId="3" borderId="14" xfId="15" applyFont="1" applyFill="1" applyBorder="1" applyAlignment="1">
      <alignment horizontal="center" vertical="top"/>
    </xf>
    <xf numFmtId="0" fontId="9" fillId="2" borderId="19" xfId="15" applyFill="1" applyBorder="1" applyAlignment="1">
      <alignment horizontal="left" vertical="top" wrapText="1"/>
    </xf>
    <xf numFmtId="0" fontId="9" fillId="2" borderId="18" xfId="15" applyFill="1" applyBorder="1" applyAlignment="1">
      <alignment horizontal="left" vertical="top" wrapText="1"/>
    </xf>
    <xf numFmtId="0" fontId="9" fillId="2" borderId="20" xfId="15" applyFill="1" applyBorder="1" applyAlignment="1">
      <alignment horizontal="left" vertical="top" wrapText="1"/>
    </xf>
    <xf numFmtId="0" fontId="9" fillId="2" borderId="21" xfId="15" applyFill="1" applyBorder="1" applyAlignment="1">
      <alignment horizontal="left" vertical="top" wrapText="1"/>
    </xf>
    <xf numFmtId="0" fontId="9" fillId="2" borderId="0" xfId="15" applyFill="1" applyAlignment="1">
      <alignment horizontal="left" vertical="top" wrapText="1"/>
    </xf>
    <xf numFmtId="0" fontId="9" fillId="2" borderId="22" xfId="15" applyFill="1" applyBorder="1" applyAlignment="1">
      <alignment horizontal="left" vertical="top" wrapText="1"/>
    </xf>
    <xf numFmtId="0" fontId="9" fillId="2" borderId="23" xfId="15" applyFill="1" applyBorder="1" applyAlignment="1">
      <alignment horizontal="left" vertical="top" wrapText="1"/>
    </xf>
    <xf numFmtId="0" fontId="9" fillId="2" borderId="10" xfId="15" applyFill="1" applyBorder="1" applyAlignment="1">
      <alignment horizontal="left" vertical="top" wrapText="1"/>
    </xf>
    <xf numFmtId="0" fontId="9" fillId="2" borderId="24" xfId="15" applyFill="1" applyBorder="1" applyAlignment="1">
      <alignment horizontal="left" vertical="top" wrapText="1"/>
    </xf>
    <xf numFmtId="0" fontId="52" fillId="3" borderId="0" xfId="15" applyFont="1" applyFill="1" applyAlignment="1">
      <alignment horizontal="left" vertical="top" wrapText="1"/>
    </xf>
    <xf numFmtId="43" fontId="9" fillId="2" borderId="11" xfId="16" applyFill="1" applyBorder="1" applyAlignment="1">
      <alignment horizontal="left"/>
    </xf>
    <xf numFmtId="43" fontId="9" fillId="2" borderId="13" xfId="16" applyFill="1" applyBorder="1" applyAlignment="1">
      <alignment horizontal="left"/>
    </xf>
    <xf numFmtId="43" fontId="9" fillId="2" borderId="14" xfId="16" applyFill="1" applyBorder="1" applyAlignment="1">
      <alignment horizontal="left"/>
    </xf>
    <xf numFmtId="0" fontId="38" fillId="3" borderId="11" xfId="15" applyFont="1" applyFill="1" applyBorder="1" applyAlignment="1">
      <alignment horizontal="center"/>
    </xf>
    <xf numFmtId="0" fontId="38" fillId="3" borderId="13" xfId="15" applyFont="1" applyFill="1" applyBorder="1" applyAlignment="1">
      <alignment horizontal="center"/>
    </xf>
    <xf numFmtId="0" fontId="38" fillId="3" borderId="14" xfId="15" applyFont="1" applyFill="1" applyBorder="1" applyAlignment="1">
      <alignment horizontal="center"/>
    </xf>
    <xf numFmtId="164" fontId="0" fillId="2" borderId="19" xfId="16" applyNumberFormat="1" applyFont="1" applyFill="1" applyBorder="1" applyAlignment="1">
      <alignment horizontal="left" vertical="top" wrapText="1"/>
    </xf>
    <xf numFmtId="164" fontId="0" fillId="2" borderId="18" xfId="16" applyNumberFormat="1" applyFont="1" applyFill="1" applyBorder="1" applyAlignment="1">
      <alignment horizontal="left" vertical="top" wrapText="1"/>
    </xf>
    <xf numFmtId="164" fontId="0" fillId="2" borderId="20" xfId="16" applyNumberFormat="1" applyFont="1" applyFill="1" applyBorder="1" applyAlignment="1">
      <alignment horizontal="left" vertical="top" wrapText="1"/>
    </xf>
    <xf numFmtId="164" fontId="0" fillId="2" borderId="21" xfId="16" applyNumberFormat="1" applyFont="1" applyFill="1" applyBorder="1" applyAlignment="1">
      <alignment horizontal="left" vertical="top" wrapText="1"/>
    </xf>
    <xf numFmtId="164" fontId="0" fillId="2" borderId="0" xfId="16" applyNumberFormat="1" applyFont="1" applyFill="1" applyBorder="1" applyAlignment="1">
      <alignment horizontal="left" vertical="top" wrapText="1"/>
    </xf>
    <xf numFmtId="164" fontId="0" fillId="2" borderId="22" xfId="16" applyNumberFormat="1" applyFont="1" applyFill="1" applyBorder="1" applyAlignment="1">
      <alignment horizontal="left" vertical="top" wrapText="1"/>
    </xf>
    <xf numFmtId="164" fontId="0" fillId="2" borderId="23" xfId="16" applyNumberFormat="1" applyFont="1" applyFill="1" applyBorder="1" applyAlignment="1">
      <alignment horizontal="left" vertical="top" wrapText="1"/>
    </xf>
    <xf numFmtId="164" fontId="0" fillId="2" borderId="10" xfId="16" applyNumberFormat="1" applyFont="1" applyFill="1" applyBorder="1" applyAlignment="1">
      <alignment horizontal="left" vertical="top" wrapText="1"/>
    </xf>
    <xf numFmtId="164" fontId="0" fillId="2" borderId="24" xfId="16" applyNumberFormat="1" applyFont="1" applyFill="1" applyBorder="1" applyAlignment="1">
      <alignment horizontal="left" vertical="top" wrapText="1"/>
    </xf>
  </cellXfs>
  <cellStyles count="22">
    <cellStyle name="Comma 2" xfId="6"/>
    <cellStyle name="Comma 2 2" xfId="20"/>
    <cellStyle name="Comma 3" xfId="8"/>
    <cellStyle name="Comma 4" xfId="12"/>
    <cellStyle name="Comma 5" xfId="16"/>
    <cellStyle name="Hyperlink 2" xfId="4"/>
    <cellStyle name="Lien hypertexte" xfId="2" builtinId="8"/>
    <cellStyle name="Milliers" xfId="1" builtinId="3"/>
    <cellStyle name="Normal" xfId="0" builtinId="0"/>
    <cellStyle name="Normal 2" xfId="3"/>
    <cellStyle name="Normal 2 2" xfId="5"/>
    <cellStyle name="Normal 2 3" xfId="19"/>
    <cellStyle name="Normal 2 4" xfId="9"/>
    <cellStyle name="Normal 2 4 2" xfId="21"/>
    <cellStyle name="Normal 3" xfId="7"/>
    <cellStyle name="Normal 3 2" xfId="10"/>
    <cellStyle name="Normal 3 2 2" xfId="13"/>
    <cellStyle name="Normal 3 3" xfId="17"/>
    <cellStyle name="Normal 4" xfId="11"/>
    <cellStyle name="Normal 5" xfId="14"/>
    <cellStyle name="Normal 6" xfId="15"/>
    <cellStyle name="Normal 7" xfId="18"/>
  </cellStyles>
  <dxfs count="142">
    <dxf>
      <font>
        <color theme="0"/>
      </font>
      <fill>
        <patternFill>
          <bgColor rgb="FFC00000"/>
        </patternFill>
      </fill>
    </dxf>
    <dxf>
      <font>
        <color theme="0"/>
      </font>
      <fill>
        <patternFill>
          <bgColor theme="6"/>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C00000"/>
        </patternFill>
      </fill>
    </dxf>
    <dxf>
      <font>
        <color theme="0"/>
      </font>
      <fill>
        <patternFill>
          <bgColor theme="9" tint="0.39994506668294322"/>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C00000"/>
        </patternFill>
      </fill>
    </dxf>
    <dxf>
      <font>
        <color theme="0"/>
      </font>
      <fill>
        <patternFill>
          <bgColor theme="6"/>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rgb="FFFF0000"/>
      </font>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mruColors>
      <color rgb="FFEEF3F8"/>
      <color rgb="FFE2E2E2"/>
      <color rgb="FFFEEF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19051</xdr:rowOff>
    </xdr:from>
    <xdr:to>
      <xdr:col>4</xdr:col>
      <xdr:colOff>999005</xdr:colOff>
      <xdr:row>4</xdr:row>
      <xdr:rowOff>91525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050" y="19051"/>
          <a:ext cx="3467100" cy="7906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6</xdr:col>
      <xdr:colOff>327548</xdr:colOff>
      <xdr:row>3</xdr:row>
      <xdr:rowOff>54444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1500" y="38100"/>
          <a:ext cx="2709582" cy="594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7</xdr:col>
      <xdr:colOff>1357423</xdr:colOff>
      <xdr:row>3</xdr:row>
      <xdr:rowOff>131437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28600" y="38100"/>
          <a:ext cx="2717116" cy="6457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6</xdr:col>
      <xdr:colOff>1393141</xdr:colOff>
      <xdr:row>3</xdr:row>
      <xdr:rowOff>131437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28600" y="38100"/>
          <a:ext cx="2733675" cy="6519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46911</xdr:colOff>
      <xdr:row>142</xdr:row>
      <xdr:rowOff>73894</xdr:rowOff>
    </xdr:from>
    <xdr:to>
      <xdr:col>7</xdr:col>
      <xdr:colOff>42919</xdr:colOff>
      <xdr:row>142</xdr:row>
      <xdr:rowOff>73894</xdr:rowOff>
    </xdr:to>
    <xdr:cxnSp macro="">
      <xdr:nvCxnSpPr>
        <xdr:cNvPr id="2" name="Straight Arrow Connector 14">
          <a:extLst>
            <a:ext uri="{FF2B5EF4-FFF2-40B4-BE49-F238E27FC236}">
              <a16:creationId xmlns:a16="http://schemas.microsoft.com/office/drawing/2014/main" id="{00000000-0008-0000-0400-000002000000}"/>
            </a:ext>
          </a:extLst>
        </xdr:cNvPr>
        <xdr:cNvCxnSpPr/>
      </xdr:nvCxnSpPr>
      <xdr:spPr>
        <a:xfrm>
          <a:off x="7842171" y="26637214"/>
          <a:ext cx="963748" cy="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1043940</xdr:colOff>
      <xdr:row>127</xdr:row>
      <xdr:rowOff>34456</xdr:rowOff>
    </xdr:from>
    <xdr:to>
      <xdr:col>3</xdr:col>
      <xdr:colOff>1043940</xdr:colOff>
      <xdr:row>129</xdr:row>
      <xdr:rowOff>7951</xdr:rowOff>
    </xdr:to>
    <xdr:cxnSp macro="">
      <xdr:nvCxnSpPr>
        <xdr:cNvPr id="3" name="Straight Arrow Connector 19">
          <a:extLst>
            <a:ext uri="{FF2B5EF4-FFF2-40B4-BE49-F238E27FC236}">
              <a16:creationId xmlns:a16="http://schemas.microsoft.com/office/drawing/2014/main" id="{00000000-0008-0000-0400-000003000000}"/>
            </a:ext>
          </a:extLst>
        </xdr:cNvPr>
        <xdr:cNvCxnSpPr/>
      </xdr:nvCxnSpPr>
      <xdr:spPr>
        <a:xfrm>
          <a:off x="5920740" y="23854576"/>
          <a:ext cx="0" cy="33925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6</xdr:col>
      <xdr:colOff>56559</xdr:colOff>
      <xdr:row>123</xdr:row>
      <xdr:rowOff>156516</xdr:rowOff>
    </xdr:from>
    <xdr:to>
      <xdr:col>7</xdr:col>
      <xdr:colOff>60439</xdr:colOff>
      <xdr:row>123</xdr:row>
      <xdr:rowOff>156516</xdr:rowOff>
    </xdr:to>
    <xdr:cxnSp macro="">
      <xdr:nvCxnSpPr>
        <xdr:cNvPr id="4" name="Straight Arrow Connector 22">
          <a:extLst>
            <a:ext uri="{FF2B5EF4-FFF2-40B4-BE49-F238E27FC236}">
              <a16:creationId xmlns:a16="http://schemas.microsoft.com/office/drawing/2014/main" id="{00000000-0008-0000-0400-000004000000}"/>
            </a:ext>
          </a:extLst>
        </xdr:cNvPr>
        <xdr:cNvCxnSpPr/>
      </xdr:nvCxnSpPr>
      <xdr:spPr>
        <a:xfrm>
          <a:off x="7851819" y="23245116"/>
          <a:ext cx="971620" cy="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303333</xdr:colOff>
      <xdr:row>139</xdr:row>
      <xdr:rowOff>47604</xdr:rowOff>
    </xdr:from>
    <xdr:to>
      <xdr:col>4</xdr:col>
      <xdr:colOff>303333</xdr:colOff>
      <xdr:row>141</xdr:row>
      <xdr:rowOff>21099</xdr:rowOff>
    </xdr:to>
    <xdr:cxnSp macro="">
      <xdr:nvCxnSpPr>
        <xdr:cNvPr id="5" name="Straight Arrow Connector 23">
          <a:extLst>
            <a:ext uri="{FF2B5EF4-FFF2-40B4-BE49-F238E27FC236}">
              <a16:creationId xmlns:a16="http://schemas.microsoft.com/office/drawing/2014/main" id="{00000000-0008-0000-0400-000005000000}"/>
            </a:ext>
          </a:extLst>
        </xdr:cNvPr>
        <xdr:cNvCxnSpPr/>
      </xdr:nvCxnSpPr>
      <xdr:spPr>
        <a:xfrm>
          <a:off x="6254553" y="26062284"/>
          <a:ext cx="0" cy="33925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913532</xdr:colOff>
      <xdr:row>150</xdr:row>
      <xdr:rowOff>64390</xdr:rowOff>
    </xdr:from>
    <xdr:to>
      <xdr:col>4</xdr:col>
      <xdr:colOff>913532</xdr:colOff>
      <xdr:row>152</xdr:row>
      <xdr:rowOff>37886</xdr:rowOff>
    </xdr:to>
    <xdr:cxnSp macro="">
      <xdr:nvCxnSpPr>
        <xdr:cNvPr id="6" name="Straight Arrow Connector 24">
          <a:extLst>
            <a:ext uri="{FF2B5EF4-FFF2-40B4-BE49-F238E27FC236}">
              <a16:creationId xmlns:a16="http://schemas.microsoft.com/office/drawing/2014/main" id="{00000000-0008-0000-0400-000006000000}"/>
            </a:ext>
          </a:extLst>
        </xdr:cNvPr>
        <xdr:cNvCxnSpPr/>
      </xdr:nvCxnSpPr>
      <xdr:spPr>
        <a:xfrm>
          <a:off x="6864752" y="28090750"/>
          <a:ext cx="0" cy="339256"/>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467591</xdr:colOff>
      <xdr:row>127</xdr:row>
      <xdr:rowOff>47996</xdr:rowOff>
    </xdr:from>
    <xdr:to>
      <xdr:col>3</xdr:col>
      <xdr:colOff>1012965</xdr:colOff>
      <xdr:row>128</xdr:row>
      <xdr:rowOff>101336</xdr:rowOff>
    </xdr:to>
    <xdr:sp macro="" textlink="">
      <xdr:nvSpPr>
        <xdr:cNvPr id="7" name="TextBox 29">
          <a:extLst>
            <a:ext uri="{FF2B5EF4-FFF2-40B4-BE49-F238E27FC236}">
              <a16:creationId xmlns:a16="http://schemas.microsoft.com/office/drawing/2014/main" id="{00000000-0008-0000-0400-000007000000}"/>
            </a:ext>
          </a:extLst>
        </xdr:cNvPr>
        <xdr:cNvSpPr txBox="1"/>
      </xdr:nvSpPr>
      <xdr:spPr>
        <a:xfrm>
          <a:off x="5344391" y="23868116"/>
          <a:ext cx="545374" cy="236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Oui</a:t>
          </a:r>
        </a:p>
      </xdr:txBody>
    </xdr:sp>
    <xdr:clientData/>
  </xdr:twoCellAnchor>
  <xdr:twoCellAnchor>
    <xdr:from>
      <xdr:col>3</xdr:col>
      <xdr:colOff>817121</xdr:colOff>
      <xdr:row>139</xdr:row>
      <xdr:rowOff>65513</xdr:rowOff>
    </xdr:from>
    <xdr:to>
      <xdr:col>4</xdr:col>
      <xdr:colOff>279465</xdr:colOff>
      <xdr:row>140</xdr:row>
      <xdr:rowOff>118853</xdr:rowOff>
    </xdr:to>
    <xdr:sp macro="" textlink="">
      <xdr:nvSpPr>
        <xdr:cNvPr id="8" name="TextBox 30">
          <a:extLst>
            <a:ext uri="{FF2B5EF4-FFF2-40B4-BE49-F238E27FC236}">
              <a16:creationId xmlns:a16="http://schemas.microsoft.com/office/drawing/2014/main" id="{00000000-0008-0000-0400-000008000000}"/>
            </a:ext>
          </a:extLst>
        </xdr:cNvPr>
        <xdr:cNvSpPr txBox="1"/>
      </xdr:nvSpPr>
      <xdr:spPr>
        <a:xfrm>
          <a:off x="5693921" y="26080193"/>
          <a:ext cx="536764" cy="236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Oui</a:t>
          </a:r>
        </a:p>
      </xdr:txBody>
    </xdr:sp>
    <xdr:clientData/>
  </xdr:twoCellAnchor>
  <xdr:twoCellAnchor>
    <xdr:from>
      <xdr:col>4</xdr:col>
      <xdr:colOff>338595</xdr:colOff>
      <xdr:row>150</xdr:row>
      <xdr:rowOff>85880</xdr:rowOff>
    </xdr:from>
    <xdr:to>
      <xdr:col>4</xdr:col>
      <xdr:colOff>879615</xdr:colOff>
      <xdr:row>151</xdr:row>
      <xdr:rowOff>136030</xdr:rowOff>
    </xdr:to>
    <xdr:sp macro="" textlink="">
      <xdr:nvSpPr>
        <xdr:cNvPr id="9" name="TextBox 31">
          <a:extLst>
            <a:ext uri="{FF2B5EF4-FFF2-40B4-BE49-F238E27FC236}">
              <a16:creationId xmlns:a16="http://schemas.microsoft.com/office/drawing/2014/main" id="{00000000-0008-0000-0400-000009000000}"/>
            </a:ext>
          </a:extLst>
        </xdr:cNvPr>
        <xdr:cNvSpPr txBox="1"/>
      </xdr:nvSpPr>
      <xdr:spPr>
        <a:xfrm>
          <a:off x="6289815" y="28112240"/>
          <a:ext cx="541020" cy="2330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Oui</a:t>
          </a:r>
        </a:p>
      </xdr:txBody>
    </xdr:sp>
    <xdr:clientData/>
  </xdr:twoCellAnchor>
  <xdr:twoCellAnchor>
    <xdr:from>
      <xdr:col>3</xdr:col>
      <xdr:colOff>178681</xdr:colOff>
      <xdr:row>154</xdr:row>
      <xdr:rowOff>1526461</xdr:rowOff>
    </xdr:from>
    <xdr:to>
      <xdr:col>3</xdr:col>
      <xdr:colOff>719701</xdr:colOff>
      <xdr:row>154</xdr:row>
      <xdr:rowOff>1771682</xdr:rowOff>
    </xdr:to>
    <xdr:sp macro="" textlink="">
      <xdr:nvSpPr>
        <xdr:cNvPr id="10" name="TextBox 32">
          <a:extLst>
            <a:ext uri="{FF2B5EF4-FFF2-40B4-BE49-F238E27FC236}">
              <a16:creationId xmlns:a16="http://schemas.microsoft.com/office/drawing/2014/main" id="{00000000-0008-0000-0400-00000A000000}"/>
            </a:ext>
          </a:extLst>
        </xdr:cNvPr>
        <xdr:cNvSpPr txBox="1"/>
      </xdr:nvSpPr>
      <xdr:spPr>
        <a:xfrm>
          <a:off x="5055481" y="30284341"/>
          <a:ext cx="541020" cy="245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Oui</a:t>
          </a:r>
        </a:p>
      </xdr:txBody>
    </xdr:sp>
    <xdr:clientData/>
  </xdr:twoCellAnchor>
  <xdr:twoCellAnchor>
    <xdr:from>
      <xdr:col>6</xdr:col>
      <xdr:colOff>135433</xdr:colOff>
      <xdr:row>121</xdr:row>
      <xdr:rowOff>177398</xdr:rowOff>
    </xdr:from>
    <xdr:to>
      <xdr:col>6</xdr:col>
      <xdr:colOff>733589</xdr:colOff>
      <xdr:row>123</xdr:row>
      <xdr:rowOff>49986</xdr:rowOff>
    </xdr:to>
    <xdr:sp macro="" textlink="">
      <xdr:nvSpPr>
        <xdr:cNvPr id="11" name="TextBox 33">
          <a:extLst>
            <a:ext uri="{FF2B5EF4-FFF2-40B4-BE49-F238E27FC236}">
              <a16:creationId xmlns:a16="http://schemas.microsoft.com/office/drawing/2014/main" id="{00000000-0008-0000-0400-00000B000000}"/>
            </a:ext>
          </a:extLst>
        </xdr:cNvPr>
        <xdr:cNvSpPr txBox="1"/>
      </xdr:nvSpPr>
      <xdr:spPr>
        <a:xfrm>
          <a:off x="7930693" y="22900238"/>
          <a:ext cx="598156" cy="2383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Non</a:t>
          </a:r>
        </a:p>
      </xdr:txBody>
    </xdr:sp>
    <xdr:clientData/>
  </xdr:twoCellAnchor>
  <xdr:twoCellAnchor>
    <xdr:from>
      <xdr:col>6</xdr:col>
      <xdr:colOff>106968</xdr:colOff>
      <xdr:row>131</xdr:row>
      <xdr:rowOff>6030</xdr:rowOff>
    </xdr:from>
    <xdr:to>
      <xdr:col>6</xdr:col>
      <xdr:colOff>674644</xdr:colOff>
      <xdr:row>134</xdr:row>
      <xdr:rowOff>56748</xdr:rowOff>
    </xdr:to>
    <xdr:sp macro="" textlink="">
      <xdr:nvSpPr>
        <xdr:cNvPr id="12" name="TextBox 34">
          <a:extLst>
            <a:ext uri="{FF2B5EF4-FFF2-40B4-BE49-F238E27FC236}">
              <a16:creationId xmlns:a16="http://schemas.microsoft.com/office/drawing/2014/main" id="{00000000-0008-0000-0400-00000C000000}"/>
            </a:ext>
          </a:extLst>
        </xdr:cNvPr>
        <xdr:cNvSpPr txBox="1"/>
      </xdr:nvSpPr>
      <xdr:spPr>
        <a:xfrm>
          <a:off x="7902228" y="24557670"/>
          <a:ext cx="567676" cy="5993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Non</a:t>
          </a:r>
        </a:p>
      </xdr:txBody>
    </xdr:sp>
    <xdr:clientData/>
  </xdr:twoCellAnchor>
  <xdr:twoCellAnchor>
    <xdr:from>
      <xdr:col>6</xdr:col>
      <xdr:colOff>87752</xdr:colOff>
      <xdr:row>140</xdr:row>
      <xdr:rowOff>73598</xdr:rowOff>
    </xdr:from>
    <xdr:to>
      <xdr:col>6</xdr:col>
      <xdr:colOff>663048</xdr:colOff>
      <xdr:row>141</xdr:row>
      <xdr:rowOff>124314</xdr:rowOff>
    </xdr:to>
    <xdr:sp macro="" textlink="">
      <xdr:nvSpPr>
        <xdr:cNvPr id="13" name="TextBox 35">
          <a:extLst>
            <a:ext uri="{FF2B5EF4-FFF2-40B4-BE49-F238E27FC236}">
              <a16:creationId xmlns:a16="http://schemas.microsoft.com/office/drawing/2014/main" id="{00000000-0008-0000-0400-00000D000000}"/>
            </a:ext>
          </a:extLst>
        </xdr:cNvPr>
        <xdr:cNvSpPr txBox="1"/>
      </xdr:nvSpPr>
      <xdr:spPr>
        <a:xfrm>
          <a:off x="7883012" y="26271158"/>
          <a:ext cx="575296" cy="2335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Non</a:t>
          </a:r>
        </a:p>
      </xdr:txBody>
    </xdr:sp>
    <xdr:clientData/>
  </xdr:twoCellAnchor>
  <xdr:twoCellAnchor>
    <xdr:from>
      <xdr:col>6</xdr:col>
      <xdr:colOff>7029</xdr:colOff>
      <xdr:row>153</xdr:row>
      <xdr:rowOff>101913</xdr:rowOff>
    </xdr:from>
    <xdr:to>
      <xdr:col>6</xdr:col>
      <xdr:colOff>605185</xdr:colOff>
      <xdr:row>154</xdr:row>
      <xdr:rowOff>164350</xdr:rowOff>
    </xdr:to>
    <xdr:sp macro="" textlink="">
      <xdr:nvSpPr>
        <xdr:cNvPr id="14" name="TextBox 36">
          <a:extLst>
            <a:ext uri="{FF2B5EF4-FFF2-40B4-BE49-F238E27FC236}">
              <a16:creationId xmlns:a16="http://schemas.microsoft.com/office/drawing/2014/main" id="{00000000-0008-0000-0400-00000E000000}"/>
            </a:ext>
          </a:extLst>
        </xdr:cNvPr>
        <xdr:cNvSpPr txBox="1"/>
      </xdr:nvSpPr>
      <xdr:spPr>
        <a:xfrm>
          <a:off x="7802289" y="28676913"/>
          <a:ext cx="598156" cy="2453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Non</a:t>
          </a:r>
        </a:p>
      </xdr:txBody>
    </xdr:sp>
    <xdr:clientData/>
  </xdr:twoCellAnchor>
  <xdr:twoCellAnchor>
    <xdr:from>
      <xdr:col>5</xdr:col>
      <xdr:colOff>415636</xdr:colOff>
      <xdr:row>154</xdr:row>
      <xdr:rowOff>1454727</xdr:rowOff>
    </xdr:from>
    <xdr:to>
      <xdr:col>7</xdr:col>
      <xdr:colOff>59377</xdr:colOff>
      <xdr:row>154</xdr:row>
      <xdr:rowOff>1820883</xdr:rowOff>
    </xdr:to>
    <xdr:cxnSp macro="">
      <xdr:nvCxnSpPr>
        <xdr:cNvPr id="15" name="Connector: Elbow 48">
          <a:extLst>
            <a:ext uri="{FF2B5EF4-FFF2-40B4-BE49-F238E27FC236}">
              <a16:creationId xmlns:a16="http://schemas.microsoft.com/office/drawing/2014/main" id="{00000000-0008-0000-0400-00000F000000}"/>
            </a:ext>
          </a:extLst>
        </xdr:cNvPr>
        <xdr:cNvCxnSpPr/>
      </xdr:nvCxnSpPr>
      <xdr:spPr>
        <a:xfrm>
          <a:off x="7334596" y="30212607"/>
          <a:ext cx="1487781" cy="366156"/>
        </a:xfrm>
        <a:prstGeom prst="bentConnector3">
          <a:avLst>
            <a:gd name="adj1" fmla="val -993"/>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6</xdr:col>
      <xdr:colOff>35130</xdr:colOff>
      <xdr:row>132</xdr:row>
      <xdr:rowOff>157148</xdr:rowOff>
    </xdr:from>
    <xdr:to>
      <xdr:col>7</xdr:col>
      <xdr:colOff>38297</xdr:colOff>
      <xdr:row>132</xdr:row>
      <xdr:rowOff>157148</xdr:rowOff>
    </xdr:to>
    <xdr:cxnSp macro="">
      <xdr:nvCxnSpPr>
        <xdr:cNvPr id="16" name="Straight Arrow Connector 37">
          <a:extLst>
            <a:ext uri="{FF2B5EF4-FFF2-40B4-BE49-F238E27FC236}">
              <a16:creationId xmlns:a16="http://schemas.microsoft.com/office/drawing/2014/main" id="{00000000-0008-0000-0400-000010000000}"/>
            </a:ext>
          </a:extLst>
        </xdr:cNvPr>
        <xdr:cNvCxnSpPr/>
      </xdr:nvCxnSpPr>
      <xdr:spPr>
        <a:xfrm>
          <a:off x="7830390" y="24891668"/>
          <a:ext cx="970907" cy="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5</xdr:col>
      <xdr:colOff>646635</xdr:colOff>
      <xdr:row>154</xdr:row>
      <xdr:rowOff>252817</xdr:rowOff>
    </xdr:from>
    <xdr:to>
      <xdr:col>7</xdr:col>
      <xdr:colOff>97151</xdr:colOff>
      <xdr:row>154</xdr:row>
      <xdr:rowOff>260543</xdr:rowOff>
    </xdr:to>
    <xdr:cxnSp macro="">
      <xdr:nvCxnSpPr>
        <xdr:cNvPr id="17" name="Straight Arrow Connector 38">
          <a:extLst>
            <a:ext uri="{FF2B5EF4-FFF2-40B4-BE49-F238E27FC236}">
              <a16:creationId xmlns:a16="http://schemas.microsoft.com/office/drawing/2014/main" id="{00000000-0008-0000-0400-000011000000}"/>
            </a:ext>
          </a:extLst>
        </xdr:cNvPr>
        <xdr:cNvCxnSpPr>
          <a:endCxn id="26" idx="1"/>
        </xdr:cNvCxnSpPr>
      </xdr:nvCxnSpPr>
      <xdr:spPr>
        <a:xfrm>
          <a:off x="7565595" y="29010697"/>
          <a:ext cx="1294556" cy="7726"/>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11787</xdr:colOff>
      <xdr:row>129</xdr:row>
      <xdr:rowOff>56030</xdr:rowOff>
    </xdr:from>
    <xdr:to>
      <xdr:col>5</xdr:col>
      <xdr:colOff>856629</xdr:colOff>
      <xdr:row>138</xdr:row>
      <xdr:rowOff>171095</xdr:rowOff>
    </xdr:to>
    <xdr:sp macro="" textlink="">
      <xdr:nvSpPr>
        <xdr:cNvPr id="18" name="Rectangle 17">
          <a:extLst>
            <a:ext uri="{FF2B5EF4-FFF2-40B4-BE49-F238E27FC236}">
              <a16:creationId xmlns:a16="http://schemas.microsoft.com/office/drawing/2014/main" id="{00000000-0008-0000-0400-000012000000}"/>
            </a:ext>
          </a:extLst>
        </xdr:cNvPr>
        <xdr:cNvSpPr/>
      </xdr:nvSpPr>
      <xdr:spPr>
        <a:xfrm>
          <a:off x="4888587" y="24241910"/>
          <a:ext cx="2887002" cy="17609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t>
          </a:r>
          <a:r>
            <a:rPr lang="fr-FR" sz="1100"/>
            <a:t>Est-ce que l’indemnisation demandée est subsidiaire à toutes les autres prestations publiques visant à atténuer les conséquences économiques du coronavirus ?</a:t>
          </a:r>
        </a:p>
        <a:p>
          <a:pPr algn="l"/>
          <a:r>
            <a:rPr lang="fr-FR" sz="1100" i="1"/>
            <a:t>(indemnité en cas de réduction de l’horaire de travail ; indemnité de chômage ; indemnité pour perte de gain ; aide d’urgence aux acteurs culturels)</a:t>
          </a:r>
          <a:endParaRPr lang="en-GB" sz="1100" i="1"/>
        </a:p>
      </xdr:txBody>
    </xdr:sp>
    <xdr:clientData/>
  </xdr:twoCellAnchor>
  <xdr:twoCellAnchor>
    <xdr:from>
      <xdr:col>3</xdr:col>
      <xdr:colOff>22412</xdr:colOff>
      <xdr:row>119</xdr:row>
      <xdr:rowOff>100854</xdr:rowOff>
    </xdr:from>
    <xdr:to>
      <xdr:col>5</xdr:col>
      <xdr:colOff>872572</xdr:colOff>
      <xdr:row>126</xdr:row>
      <xdr:rowOff>172159</xdr:rowOff>
    </xdr:to>
    <xdr:sp macro="" textlink="">
      <xdr:nvSpPr>
        <xdr:cNvPr id="19" name="Rectangle 18">
          <a:extLst>
            <a:ext uri="{FF2B5EF4-FFF2-40B4-BE49-F238E27FC236}">
              <a16:creationId xmlns:a16="http://schemas.microsoft.com/office/drawing/2014/main" id="{00000000-0008-0000-0400-000013000000}"/>
            </a:ext>
          </a:extLst>
        </xdr:cNvPr>
        <xdr:cNvSpPr/>
      </xdr:nvSpPr>
      <xdr:spPr>
        <a:xfrm>
          <a:off x="4899212" y="22457934"/>
          <a:ext cx="2892320" cy="135146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a:t>
          </a:r>
          <a:r>
            <a:rPr lang="fr-FR" sz="1100"/>
            <a:t>Est-ce que les pertes financières sont liées aux mesures prises par le gouvernement pour lutter contre le COVID-19 ?</a:t>
          </a:r>
        </a:p>
        <a:p>
          <a:pPr algn="l"/>
          <a:r>
            <a:rPr lang="fr-FR" sz="1100" i="1"/>
            <a:t>Annulation ou report de manifestations, abandon ou ajournement de projets, fermeture d’entreprises, etc.)</a:t>
          </a:r>
        </a:p>
        <a:p>
          <a:pPr algn="l"/>
          <a:r>
            <a:rPr lang="fr-FR" sz="1100" i="0"/>
            <a:t>-&gt; contrôle des dates des justificatifs</a:t>
          </a:r>
          <a:r>
            <a:rPr lang="fr-FR" sz="1100" i="0" baseline="0"/>
            <a:t> </a:t>
          </a:r>
          <a:r>
            <a:rPr lang="fr-FR" sz="1100" i="0"/>
            <a:t> </a:t>
          </a:r>
        </a:p>
        <a:p>
          <a:pPr algn="l"/>
          <a:endParaRPr lang="en-GB" sz="1100" i="1"/>
        </a:p>
      </xdr:txBody>
    </xdr:sp>
    <xdr:clientData/>
  </xdr:twoCellAnchor>
  <xdr:twoCellAnchor>
    <xdr:from>
      <xdr:col>3</xdr:col>
      <xdr:colOff>18050</xdr:colOff>
      <xdr:row>141</xdr:row>
      <xdr:rowOff>32237</xdr:rowOff>
    </xdr:from>
    <xdr:to>
      <xdr:col>6</xdr:col>
      <xdr:colOff>13099</xdr:colOff>
      <xdr:row>146</xdr:row>
      <xdr:rowOff>127000</xdr:rowOff>
    </xdr:to>
    <xdr:sp macro="" textlink="">
      <xdr:nvSpPr>
        <xdr:cNvPr id="20" name="Rectangle 19">
          <a:extLst>
            <a:ext uri="{FF2B5EF4-FFF2-40B4-BE49-F238E27FC236}">
              <a16:creationId xmlns:a16="http://schemas.microsoft.com/office/drawing/2014/main" id="{00000000-0008-0000-0400-000014000000}"/>
            </a:ext>
          </a:extLst>
        </xdr:cNvPr>
        <xdr:cNvSpPr/>
      </xdr:nvSpPr>
      <xdr:spPr>
        <a:xfrm>
          <a:off x="4894850" y="26412677"/>
          <a:ext cx="2913509" cy="10091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100"/>
            <a:t>3) </a:t>
          </a:r>
          <a:r>
            <a:rPr lang="fr-CH" sz="1100" b="0" i="0">
              <a:solidFill>
                <a:schemeClr val="lt1"/>
              </a:solidFill>
              <a:effectLst/>
              <a:latin typeface="+mn-lt"/>
              <a:ea typeface="+mn-ea"/>
              <a:cs typeface="+mn-cs"/>
            </a:rPr>
            <a:t>Est-ce que le dommage est documenté ? Dans la mesure du possible et du raisonnable (justificatifs) cf. (* ci-dessous)</a:t>
          </a:r>
          <a:endParaRPr lang="fr-CH">
            <a:effectLst/>
          </a:endParaRPr>
        </a:p>
      </xdr:txBody>
    </xdr:sp>
    <xdr:clientData/>
  </xdr:twoCellAnchor>
  <xdr:twoCellAnchor>
    <xdr:from>
      <xdr:col>2</xdr:col>
      <xdr:colOff>212672</xdr:colOff>
      <xdr:row>153</xdr:row>
      <xdr:rowOff>133510</xdr:rowOff>
    </xdr:from>
    <xdr:to>
      <xdr:col>5</xdr:col>
      <xdr:colOff>804031</xdr:colOff>
      <xdr:row>154</xdr:row>
      <xdr:rowOff>1333500</xdr:rowOff>
    </xdr:to>
    <xdr:sp macro="" textlink="">
      <xdr:nvSpPr>
        <xdr:cNvPr id="21" name="Rectangle 20">
          <a:extLst>
            <a:ext uri="{FF2B5EF4-FFF2-40B4-BE49-F238E27FC236}">
              <a16:creationId xmlns:a16="http://schemas.microsoft.com/office/drawing/2014/main" id="{00000000-0008-0000-0400-000015000000}"/>
            </a:ext>
          </a:extLst>
        </xdr:cNvPr>
        <xdr:cNvSpPr/>
      </xdr:nvSpPr>
      <xdr:spPr>
        <a:xfrm>
          <a:off x="4746572" y="28708510"/>
          <a:ext cx="2976419" cy="138287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4) Points de contrôle complémentaires</a:t>
          </a:r>
          <a:r>
            <a:rPr lang="en-GB" sz="1100" baseline="0"/>
            <a:t> pouvant mener à la conclusion de cette analyse </a:t>
          </a:r>
          <a:r>
            <a:rPr lang="fr-CH" sz="1100" baseline="0"/>
            <a:t>: a) </a:t>
          </a:r>
          <a:r>
            <a:rPr lang="fr-FR" sz="1100" baseline="0"/>
            <a:t>C</a:t>
          </a:r>
          <a:r>
            <a:rPr lang="fr-FR" sz="1100"/>
            <a:t>ontinuité d'exploitation assurée (mesures prises adéquates) ?</a:t>
          </a:r>
          <a:r>
            <a:rPr lang="fr-FR" sz="1100" baseline="0"/>
            <a:t> b) M</a:t>
          </a:r>
          <a:r>
            <a:rPr lang="en-GB" sz="1100"/>
            <a:t>ontant de l'indemnité</a:t>
          </a:r>
          <a:r>
            <a:rPr lang="en-GB" sz="1100" baseline="0"/>
            <a:t> ok </a:t>
          </a:r>
          <a:r>
            <a:rPr lang="en-GB" sz="1100" baseline="0">
              <a:solidFill>
                <a:schemeClr val="lt1"/>
              </a:solidFill>
              <a:effectLst/>
              <a:latin typeface="+mn-lt"/>
              <a:ea typeface="+mn-ea"/>
              <a:cs typeface="+mn-cs"/>
            </a:rPr>
            <a:t>(montant à revoir) ? c) Fonds propres insuffisants (analyse des risques) ? </a:t>
          </a:r>
          <a:endParaRPr lang="en-GB" sz="1100"/>
        </a:p>
      </xdr:txBody>
    </xdr:sp>
    <xdr:clientData/>
  </xdr:twoCellAnchor>
  <xdr:twoCellAnchor>
    <xdr:from>
      <xdr:col>7</xdr:col>
      <xdr:colOff>87000</xdr:colOff>
      <xdr:row>122</xdr:row>
      <xdr:rowOff>69924</xdr:rowOff>
    </xdr:from>
    <xdr:to>
      <xdr:col>10</xdr:col>
      <xdr:colOff>18754</xdr:colOff>
      <xdr:row>125</xdr:row>
      <xdr:rowOff>133152</xdr:rowOff>
    </xdr:to>
    <xdr:sp macro="" textlink="">
      <xdr:nvSpPr>
        <xdr:cNvPr id="22" name="Rectangle 21">
          <a:extLst>
            <a:ext uri="{FF2B5EF4-FFF2-40B4-BE49-F238E27FC236}">
              <a16:creationId xmlns:a16="http://schemas.microsoft.com/office/drawing/2014/main" id="{00000000-0008-0000-0400-000016000000}"/>
            </a:ext>
          </a:extLst>
        </xdr:cNvPr>
        <xdr:cNvSpPr/>
      </xdr:nvSpPr>
      <xdr:spPr>
        <a:xfrm>
          <a:off x="8850000" y="22975644"/>
          <a:ext cx="3124534" cy="611868"/>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t>A) pas de lien crédible</a:t>
          </a:r>
          <a:r>
            <a:rPr lang="en-GB" sz="1600" baseline="0"/>
            <a:t> </a:t>
          </a:r>
          <a:r>
            <a:rPr lang="en-GB" sz="1600"/>
            <a:t>avec le COVID-19</a:t>
          </a:r>
        </a:p>
      </xdr:txBody>
    </xdr:sp>
    <xdr:clientData/>
  </xdr:twoCellAnchor>
  <xdr:twoCellAnchor>
    <xdr:from>
      <xdr:col>7</xdr:col>
      <xdr:colOff>87645</xdr:colOff>
      <xdr:row>140</xdr:row>
      <xdr:rowOff>134931</xdr:rowOff>
    </xdr:from>
    <xdr:to>
      <xdr:col>10</xdr:col>
      <xdr:colOff>42259</xdr:colOff>
      <xdr:row>145</xdr:row>
      <xdr:rowOff>10875</xdr:rowOff>
    </xdr:to>
    <xdr:sp macro="" textlink="">
      <xdr:nvSpPr>
        <xdr:cNvPr id="23" name="Rectangle 22">
          <a:extLst>
            <a:ext uri="{FF2B5EF4-FFF2-40B4-BE49-F238E27FC236}">
              <a16:creationId xmlns:a16="http://schemas.microsoft.com/office/drawing/2014/main" id="{00000000-0008-0000-0400-000017000000}"/>
            </a:ext>
          </a:extLst>
        </xdr:cNvPr>
        <xdr:cNvSpPr/>
      </xdr:nvSpPr>
      <xdr:spPr>
        <a:xfrm>
          <a:off x="8850645" y="26332491"/>
          <a:ext cx="3147394" cy="790344"/>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t>C) </a:t>
          </a:r>
          <a:r>
            <a:rPr lang="fr-FR" sz="1600">
              <a:solidFill>
                <a:schemeClr val="lt1"/>
              </a:solidFill>
              <a:effectLst/>
              <a:latin typeface="+mn-lt"/>
              <a:ea typeface="+mn-ea"/>
              <a:cs typeface="+mn-cs"/>
            </a:rPr>
            <a:t>les dommages ne</a:t>
          </a:r>
          <a:r>
            <a:rPr lang="fr-FR" sz="1600" baseline="0">
              <a:solidFill>
                <a:schemeClr val="lt1"/>
              </a:solidFill>
              <a:effectLst/>
              <a:latin typeface="+mn-lt"/>
              <a:ea typeface="+mn-ea"/>
              <a:cs typeface="+mn-cs"/>
            </a:rPr>
            <a:t> sont pas</a:t>
          </a:r>
          <a:r>
            <a:rPr lang="fr-FR" sz="1600">
              <a:solidFill>
                <a:schemeClr val="lt1"/>
              </a:solidFill>
              <a:effectLst/>
              <a:latin typeface="+mn-lt"/>
              <a:ea typeface="+mn-ea"/>
              <a:cs typeface="+mn-cs"/>
            </a:rPr>
            <a:t> documentés</a:t>
          </a:r>
          <a:endParaRPr lang="en-GB" sz="2000"/>
        </a:p>
      </xdr:txBody>
    </xdr:sp>
    <xdr:clientData/>
  </xdr:twoCellAnchor>
  <xdr:twoCellAnchor>
    <xdr:from>
      <xdr:col>7</xdr:col>
      <xdr:colOff>142499</xdr:colOff>
      <xdr:row>154</xdr:row>
      <xdr:rowOff>1451310</xdr:rowOff>
    </xdr:from>
    <xdr:to>
      <xdr:col>10</xdr:col>
      <xdr:colOff>128582</xdr:colOff>
      <xdr:row>154</xdr:row>
      <xdr:rowOff>2067473</xdr:rowOff>
    </xdr:to>
    <xdr:sp macro="" textlink="">
      <xdr:nvSpPr>
        <xdr:cNvPr id="24" name="Rectangle 23">
          <a:extLst>
            <a:ext uri="{FF2B5EF4-FFF2-40B4-BE49-F238E27FC236}">
              <a16:creationId xmlns:a16="http://schemas.microsoft.com/office/drawing/2014/main" id="{00000000-0008-0000-0400-000018000000}"/>
            </a:ext>
          </a:extLst>
        </xdr:cNvPr>
        <xdr:cNvSpPr/>
      </xdr:nvSpPr>
      <xdr:spPr>
        <a:xfrm>
          <a:off x="8905499" y="30209190"/>
          <a:ext cx="3178863" cy="616163"/>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t>E) préavis</a:t>
          </a:r>
          <a:r>
            <a:rPr lang="en-GB" sz="2000" baseline="0"/>
            <a:t> favorable</a:t>
          </a:r>
          <a:endParaRPr lang="en-GB" sz="2000"/>
        </a:p>
      </xdr:txBody>
    </xdr:sp>
    <xdr:clientData/>
  </xdr:twoCellAnchor>
  <xdr:twoCellAnchor>
    <xdr:from>
      <xdr:col>7</xdr:col>
      <xdr:colOff>69973</xdr:colOff>
      <xdr:row>129</xdr:row>
      <xdr:rowOff>176880</xdr:rowOff>
    </xdr:from>
    <xdr:to>
      <xdr:col>10</xdr:col>
      <xdr:colOff>24764</xdr:colOff>
      <xdr:row>136</xdr:row>
      <xdr:rowOff>10373</xdr:rowOff>
    </xdr:to>
    <xdr:sp macro="" textlink="">
      <xdr:nvSpPr>
        <xdr:cNvPr id="25" name="Rectangle 24">
          <a:extLst>
            <a:ext uri="{FF2B5EF4-FFF2-40B4-BE49-F238E27FC236}">
              <a16:creationId xmlns:a16="http://schemas.microsoft.com/office/drawing/2014/main" id="{00000000-0008-0000-0400-000019000000}"/>
            </a:ext>
          </a:extLst>
        </xdr:cNvPr>
        <xdr:cNvSpPr/>
      </xdr:nvSpPr>
      <xdr:spPr>
        <a:xfrm>
          <a:off x="8832973" y="24362760"/>
          <a:ext cx="3147571" cy="1113653"/>
        </a:xfrm>
        <a:prstGeom prst="rect">
          <a:avLst/>
        </a:prstGeom>
        <a:solidFill>
          <a:srgbClr val="FF373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a:t>B) </a:t>
          </a:r>
          <a:r>
            <a:rPr lang="en-GB" sz="1600">
              <a:solidFill>
                <a:schemeClr val="lt1"/>
              </a:solidFill>
              <a:latin typeface="+mn-lt"/>
              <a:ea typeface="+mn-ea"/>
              <a:cs typeface="+mn-cs"/>
            </a:rPr>
            <a:t>principe de subsidiarité non</a:t>
          </a:r>
          <a:r>
            <a:rPr lang="en-GB" sz="1600" baseline="0">
              <a:solidFill>
                <a:schemeClr val="lt1"/>
              </a:solidFill>
              <a:latin typeface="+mn-lt"/>
              <a:ea typeface="+mn-ea"/>
              <a:cs typeface="+mn-cs"/>
            </a:rPr>
            <a:t> </a:t>
          </a:r>
          <a:r>
            <a:rPr lang="en-GB" sz="1600">
              <a:solidFill>
                <a:schemeClr val="lt1"/>
              </a:solidFill>
              <a:latin typeface="+mn-lt"/>
              <a:ea typeface="+mn-ea"/>
              <a:cs typeface="+mn-cs"/>
            </a:rPr>
            <a:t>respecté</a:t>
          </a:r>
        </a:p>
      </xdr:txBody>
    </xdr:sp>
    <xdr:clientData/>
  </xdr:twoCellAnchor>
  <xdr:twoCellAnchor>
    <xdr:from>
      <xdr:col>7</xdr:col>
      <xdr:colOff>97151</xdr:colOff>
      <xdr:row>152</xdr:row>
      <xdr:rowOff>139445</xdr:rowOff>
    </xdr:from>
    <xdr:to>
      <xdr:col>10</xdr:col>
      <xdr:colOff>74625</xdr:colOff>
      <xdr:row>154</xdr:row>
      <xdr:rowOff>737900</xdr:rowOff>
    </xdr:to>
    <xdr:sp macro="" textlink="">
      <xdr:nvSpPr>
        <xdr:cNvPr id="26" name="Rectangle 25">
          <a:extLst>
            <a:ext uri="{FF2B5EF4-FFF2-40B4-BE49-F238E27FC236}">
              <a16:creationId xmlns:a16="http://schemas.microsoft.com/office/drawing/2014/main" id="{00000000-0008-0000-0400-00001A000000}"/>
            </a:ext>
          </a:extLst>
        </xdr:cNvPr>
        <xdr:cNvSpPr/>
      </xdr:nvSpPr>
      <xdr:spPr>
        <a:xfrm>
          <a:off x="8860151" y="28531565"/>
          <a:ext cx="3170254" cy="964215"/>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t>D) </a:t>
          </a:r>
          <a:r>
            <a:rPr lang="en-CH" sz="2000"/>
            <a:t>à discuter</a:t>
          </a:r>
          <a:endParaRPr lang="en-GB" sz="20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alcul%20Dommage%20Requ&#233;rant"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alcul%20Dommage%20selon%20R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 Dommage Requéran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 Dommage selon RSM"/>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e.ch/covid-19-mesures-soutien-au-domaine-culturel/acteurs-actrices-culturels-indemnisation-urgence" TargetMode="External"/><Relationship Id="rId2" Type="http://schemas.openxmlformats.org/officeDocument/2006/relationships/hyperlink" Target="https://www.ge.ch/covid-19-mesures-soutien-au-domaine-culturel/acteurs-actrices-culturels-indemnisation-urgence" TargetMode="External"/><Relationship Id="rId1" Type="http://schemas.openxmlformats.org/officeDocument/2006/relationships/hyperlink" Target="mailto:culture.occs@etat.ge.c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ge.ch/covid-19-mesures-soutien-au-domaine-culturel/acteurs-actrices-culturels-indemnisation-urgen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20culture.occs@etat.ge.ch"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Normal="100" zoomScaleSheetLayoutView="115" workbookViewId="0">
      <selection activeCell="L35" sqref="L35"/>
    </sheetView>
  </sheetViews>
  <sheetFormatPr baseColWidth="10" defaultColWidth="9.140625" defaultRowHeight="14.25"/>
  <cols>
    <col min="1" max="1" width="4.28515625" style="22" customWidth="1"/>
    <col min="2" max="2" width="4.7109375" style="22" customWidth="1"/>
    <col min="3" max="3" width="15.28515625" style="22" customWidth="1"/>
    <col min="4" max="4" width="12.85546875" style="22" customWidth="1"/>
    <col min="5" max="5" width="15" style="22" customWidth="1"/>
    <col min="6" max="8" width="9" style="22" customWidth="1"/>
    <col min="9" max="9" width="26.85546875" style="23" customWidth="1"/>
    <col min="10" max="10" width="3.7109375" style="22" customWidth="1"/>
    <col min="11" max="16384" width="9.140625" style="22"/>
  </cols>
  <sheetData>
    <row r="1" spans="1:10" s="1" customFormat="1">
      <c r="H1" s="456" t="s">
        <v>322</v>
      </c>
      <c r="I1" s="456"/>
      <c r="J1" s="456"/>
    </row>
    <row r="2" spans="1:10" s="1" customFormat="1">
      <c r="H2" s="456" t="s">
        <v>341</v>
      </c>
      <c r="I2" s="456"/>
      <c r="J2" s="456"/>
    </row>
    <row r="3" spans="1:10" s="1" customFormat="1"/>
    <row r="4" spans="1:10" s="1" customFormat="1">
      <c r="I4" s="2"/>
    </row>
    <row r="5" spans="1:10" s="1" customFormat="1" ht="19.5" customHeight="1">
      <c r="I5" s="2"/>
    </row>
    <row r="6" spans="1:10" s="1" customFormat="1" ht="10.5" customHeight="1">
      <c r="I6" s="2"/>
    </row>
    <row r="7" spans="1:10" s="1" customFormat="1" ht="15.75">
      <c r="A7" s="3" t="s">
        <v>197</v>
      </c>
      <c r="B7" s="4"/>
      <c r="I7" s="2"/>
    </row>
    <row r="8" spans="1:10" s="1" customFormat="1" ht="15.75">
      <c r="A8" s="237" t="s">
        <v>433</v>
      </c>
      <c r="B8" s="4"/>
      <c r="I8" s="2"/>
    </row>
    <row r="9" spans="1:10" s="1" customFormat="1" ht="15.75">
      <c r="A9" s="3" t="s">
        <v>349</v>
      </c>
      <c r="B9" s="4"/>
      <c r="I9" s="2"/>
    </row>
    <row r="10" spans="1:10" s="1" customFormat="1" ht="29.25" customHeight="1" thickBot="1">
      <c r="A10" s="4"/>
      <c r="B10" s="4"/>
      <c r="I10" s="2"/>
    </row>
    <row r="11" spans="1:10" s="1" customFormat="1" ht="15.75" customHeight="1">
      <c r="A11" s="5"/>
      <c r="B11" s="6"/>
      <c r="C11" s="7"/>
      <c r="D11" s="7"/>
      <c r="E11" s="7"/>
      <c r="F11" s="7"/>
      <c r="G11" s="7"/>
      <c r="H11" s="7"/>
      <c r="I11" s="8"/>
      <c r="J11" s="9"/>
    </row>
    <row r="12" spans="1:10" s="1" customFormat="1" ht="21.75">
      <c r="A12" s="239" t="s">
        <v>0</v>
      </c>
      <c r="B12" s="240"/>
      <c r="H12" s="182" t="s">
        <v>15</v>
      </c>
      <c r="I12" s="183"/>
      <c r="J12" s="10"/>
    </row>
    <row r="13" spans="1:10" s="13" customFormat="1" ht="55.5" customHeight="1">
      <c r="A13" s="11" t="s">
        <v>16</v>
      </c>
      <c r="B13" s="453" t="s">
        <v>180</v>
      </c>
      <c r="C13" s="453"/>
      <c r="D13" s="453"/>
      <c r="E13" s="453"/>
      <c r="F13" s="453"/>
      <c r="G13" s="453"/>
      <c r="H13" s="453"/>
      <c r="I13" s="241" t="s">
        <v>343</v>
      </c>
      <c r="J13" s="12"/>
    </row>
    <row r="14" spans="1:10" s="13" customFormat="1" ht="55.5" customHeight="1">
      <c r="A14" s="11" t="s">
        <v>17</v>
      </c>
      <c r="B14" s="453" t="s">
        <v>347</v>
      </c>
      <c r="C14" s="453"/>
      <c r="D14" s="453"/>
      <c r="E14" s="453"/>
      <c r="F14" s="453"/>
      <c r="G14" s="453"/>
      <c r="H14" s="453"/>
      <c r="I14" s="242" t="s">
        <v>413</v>
      </c>
      <c r="J14" s="12"/>
    </row>
    <row r="15" spans="1:10" s="13" customFormat="1" ht="55.5" customHeight="1">
      <c r="A15" s="11" t="s">
        <v>18</v>
      </c>
      <c r="B15" s="454" t="s">
        <v>348</v>
      </c>
      <c r="C15" s="454"/>
      <c r="D15" s="454"/>
      <c r="E15" s="454"/>
      <c r="F15" s="454"/>
      <c r="G15" s="454"/>
      <c r="H15" s="454"/>
      <c r="I15" s="242" t="s">
        <v>98</v>
      </c>
      <c r="J15" s="12"/>
    </row>
    <row r="16" spans="1:10" s="13" customFormat="1" ht="55.5" customHeight="1">
      <c r="A16" s="11" t="s">
        <v>21</v>
      </c>
      <c r="B16" s="454" t="s">
        <v>19</v>
      </c>
      <c r="C16" s="454"/>
      <c r="D16" s="454"/>
      <c r="E16" s="454"/>
      <c r="F16" s="454"/>
      <c r="G16" s="454"/>
      <c r="H16" s="454"/>
      <c r="I16" s="242" t="s">
        <v>20</v>
      </c>
      <c r="J16" s="12"/>
    </row>
    <row r="17" spans="1:10" s="13" customFormat="1" ht="55.5" customHeight="1">
      <c r="A17" s="11" t="s">
        <v>23</v>
      </c>
      <c r="B17" s="453" t="s">
        <v>22</v>
      </c>
      <c r="C17" s="453"/>
      <c r="D17" s="453"/>
      <c r="E17" s="453"/>
      <c r="F17" s="453"/>
      <c r="G17" s="453"/>
      <c r="H17" s="453"/>
      <c r="J17" s="12"/>
    </row>
    <row r="18" spans="1:10" s="13" customFormat="1" ht="55.5" customHeight="1">
      <c r="A18" s="11" t="s">
        <v>99</v>
      </c>
      <c r="B18" s="454" t="s">
        <v>24</v>
      </c>
      <c r="C18" s="454"/>
      <c r="D18" s="454"/>
      <c r="E18" s="454"/>
      <c r="F18" s="454"/>
      <c r="G18" s="455" t="s">
        <v>25</v>
      </c>
      <c r="H18" s="455"/>
      <c r="I18" s="455"/>
      <c r="J18" s="12"/>
    </row>
    <row r="19" spans="1:10" s="13" customFormat="1" ht="26.25" customHeight="1">
      <c r="A19" s="14"/>
      <c r="B19" s="15" t="s">
        <v>26</v>
      </c>
      <c r="C19" s="457" t="s">
        <v>327</v>
      </c>
      <c r="D19" s="457"/>
      <c r="E19" s="457"/>
      <c r="F19" s="457"/>
      <c r="G19" s="457"/>
      <c r="H19" s="457"/>
      <c r="I19" s="457"/>
      <c r="J19" s="12"/>
    </row>
    <row r="20" spans="1:10" s="13" customFormat="1" ht="26.25" customHeight="1">
      <c r="A20" s="14"/>
      <c r="B20" s="15" t="s">
        <v>27</v>
      </c>
      <c r="C20" s="452" t="s">
        <v>28</v>
      </c>
      <c r="D20" s="452"/>
      <c r="E20" s="452"/>
      <c r="F20" s="452"/>
      <c r="G20" s="452"/>
      <c r="H20" s="452"/>
      <c r="I20" s="452"/>
      <c r="J20" s="12"/>
    </row>
    <row r="21" spans="1:10" s="13" customFormat="1" ht="26.25" customHeight="1">
      <c r="A21" s="16"/>
      <c r="B21" s="15" t="s">
        <v>29</v>
      </c>
      <c r="C21" s="452" t="s">
        <v>30</v>
      </c>
      <c r="D21" s="452"/>
      <c r="E21" s="452"/>
      <c r="F21" s="452"/>
      <c r="G21" s="452"/>
      <c r="H21" s="452"/>
      <c r="I21" s="242" t="s">
        <v>31</v>
      </c>
      <c r="J21" s="243"/>
    </row>
    <row r="22" spans="1:10" s="13" customFormat="1" ht="26.25" customHeight="1">
      <c r="A22" s="16"/>
      <c r="B22" s="15"/>
      <c r="C22" s="218"/>
      <c r="D22" s="218"/>
      <c r="E22" s="218"/>
      <c r="F22" s="218"/>
      <c r="G22" s="218"/>
      <c r="H22" s="218"/>
      <c r="I22" s="242"/>
      <c r="J22" s="243"/>
    </row>
    <row r="23" spans="1:10" customFormat="1" ht="22.9" customHeight="1">
      <c r="A23" s="448" t="s">
        <v>340</v>
      </c>
      <c r="B23" s="448"/>
      <c r="C23" s="448"/>
      <c r="D23" s="448"/>
      <c r="E23" s="448"/>
      <c r="F23" s="448"/>
      <c r="G23" s="448"/>
      <c r="H23" s="448"/>
      <c r="I23" s="448"/>
      <c r="J23" s="449"/>
    </row>
    <row r="24" spans="1:10" customFormat="1" ht="17.45" customHeight="1">
      <c r="A24" s="11"/>
      <c r="B24" s="450" t="s">
        <v>346</v>
      </c>
      <c r="C24" s="450"/>
      <c r="D24" s="450"/>
      <c r="E24" s="450"/>
      <c r="F24" s="450"/>
      <c r="G24" s="450"/>
      <c r="H24" s="450"/>
      <c r="I24" s="450"/>
      <c r="J24" s="451"/>
    </row>
    <row r="25" spans="1:10" s="1" customFormat="1" ht="15.75" thickBot="1">
      <c r="A25" s="17"/>
      <c r="B25" s="18"/>
      <c r="C25" s="19"/>
      <c r="D25" s="19"/>
      <c r="E25" s="19"/>
      <c r="F25" s="19"/>
      <c r="G25" s="19"/>
      <c r="H25" s="19"/>
      <c r="I25" s="20"/>
      <c r="J25" s="21"/>
    </row>
  </sheetData>
  <sheetProtection algorithmName="SHA-512" hashValue="B+512AaW90HVFwkL3eYg8dS4OwezCWMkoXOUaurgtxnje5LGnoLl482Hp+IqILAHsz8D2WsFmGpbdBn++VXNXA==" saltValue="eWJ9w3CGnxYYojY+coAMjw==" spinCount="100000" sheet="1" objects="1" scenarios="1"/>
  <mergeCells count="14">
    <mergeCell ref="H1:J1"/>
    <mergeCell ref="H2:J2"/>
    <mergeCell ref="C19:I19"/>
    <mergeCell ref="C20:I20"/>
    <mergeCell ref="B15:H15"/>
    <mergeCell ref="A23:J23"/>
    <mergeCell ref="B24:J24"/>
    <mergeCell ref="C21:H21"/>
    <mergeCell ref="B13:H13"/>
    <mergeCell ref="B14:H14"/>
    <mergeCell ref="B16:H16"/>
    <mergeCell ref="B17:H17"/>
    <mergeCell ref="B18:F18"/>
    <mergeCell ref="G18:I18"/>
  </mergeCells>
  <hyperlinks>
    <hyperlink ref="G18" r:id="rId1"/>
    <hyperlink ref="I14" location="Demande!A1" display="Demande"/>
    <hyperlink ref="I16" location="Attestation!G15" display="Attestation"/>
    <hyperlink ref="I21" location="Annexes!A1" display="Annexes"/>
    <hyperlink ref="H1" location="Demande!A1" display="Aller à la Demande"/>
    <hyperlink ref="H2" location="Attestation!A1" display="Aller à l'Attestation"/>
    <hyperlink ref="I15" location="'Calcul Dommage'!A1" display="Calcul Dommage"/>
    <hyperlink ref="H1:J1" location="Demande!A1" display="Aller aux renseignements généraux"/>
    <hyperlink ref="B24" r:id="rId2"/>
    <hyperlink ref="I13" r:id="rId3"/>
  </hyperlinks>
  <pageMargins left="0.70866141732283472" right="0.70866141732283472" top="0.74803149606299213" bottom="0.74803149606299213" header="0.31496062992125984" footer="0.31496062992125984"/>
  <pageSetup paperSize="9" orientation="portrait" r:id="rId4"/>
  <headerFooter>
    <oddFooter>&amp;L&amp;F &amp;C&amp;A&amp;R&amp;P/&amp;N</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8"/>
  <sheetViews>
    <sheetView showGridLines="0" tabSelected="1" topLeftCell="B1" zoomScale="85" zoomScaleNormal="85" workbookViewId="0">
      <pane ySplit="8" topLeftCell="A63" activePane="bottomLeft" state="frozen"/>
      <selection activeCell="L35" sqref="L35"/>
      <selection pane="bottomLeft" activeCell="L65" sqref="L65"/>
    </sheetView>
  </sheetViews>
  <sheetFormatPr baseColWidth="10" defaultColWidth="9.140625" defaultRowHeight="15" outlineLevelCol="1"/>
  <cols>
    <col min="1" max="1" width="6.42578125" style="133" hidden="1" customWidth="1" outlineLevel="1"/>
    <col min="2" max="2" width="5.28515625" style="159" customWidth="1" collapsed="1"/>
    <col min="3" max="4" width="4.28515625" style="159" customWidth="1"/>
    <col min="5" max="5" width="10.140625" style="159" customWidth="1"/>
    <col min="6" max="6" width="11.7109375" style="159" customWidth="1"/>
    <col min="7" max="7" width="21.28515625" style="159" customWidth="1"/>
    <col min="8" max="8" width="8.28515625" style="159" customWidth="1"/>
    <col min="9" max="11" width="6.42578125" style="159" customWidth="1"/>
    <col min="12" max="12" width="24.42578125" style="159" customWidth="1"/>
    <col min="13" max="13" width="9.5703125" style="159" customWidth="1"/>
    <col min="14" max="14" width="22.7109375" style="159" bestFit="1" customWidth="1"/>
    <col min="15" max="16384" width="9.140625" style="159"/>
  </cols>
  <sheetData>
    <row r="1" spans="1:16" s="13" customFormat="1" ht="15" customHeight="1">
      <c r="A1" s="238">
        <f>SUM(A21:A337)-1</f>
        <v>54</v>
      </c>
      <c r="I1" s="135"/>
      <c r="J1" s="473" t="s">
        <v>342</v>
      </c>
      <c r="K1" s="473"/>
      <c r="L1" s="473"/>
      <c r="O1" s="51"/>
      <c r="P1" s="60"/>
    </row>
    <row r="2" spans="1:16" s="13" customFormat="1" ht="15" customHeight="1">
      <c r="I2" s="135"/>
      <c r="J2" s="473" t="s">
        <v>341</v>
      </c>
      <c r="K2" s="473"/>
      <c r="L2" s="473"/>
    </row>
    <row r="3" spans="1:16" s="13" customFormat="1" ht="15" customHeight="1">
      <c r="I3" s="135"/>
    </row>
    <row r="4" spans="1:16" s="13" customFormat="1" ht="14.25">
      <c r="I4" s="135"/>
    </row>
    <row r="5" spans="1:16" s="13" customFormat="1" ht="15.75">
      <c r="A5" s="136"/>
      <c r="B5" s="136" t="str">
        <f>'Marche à suivre'!A7</f>
        <v>Mesures de soutien selon l’Ordonnance COVID-19 du 14 octobre 2020 dans le secteur de la culture</v>
      </c>
      <c r="I5" s="135"/>
    </row>
    <row r="6" spans="1:16" s="13" customFormat="1" ht="15.75">
      <c r="A6" s="136"/>
      <c r="B6" s="136" t="str">
        <f>'Marche à suivre'!A8</f>
        <v>Indemnisation des pertes financières des acteurs et actrices culturel.le.s indépendant.e.s</v>
      </c>
      <c r="I6" s="135"/>
    </row>
    <row r="7" spans="1:16" s="137" customFormat="1" ht="14.25"/>
    <row r="8" spans="1:16" s="34" customFormat="1" ht="16.5">
      <c r="A8" s="33"/>
      <c r="B8" s="138" t="s">
        <v>344</v>
      </c>
    </row>
    <row r="9" spans="1:16" s="34" customFormat="1" ht="16.5">
      <c r="A9" s="33"/>
      <c r="B9" s="138"/>
    </row>
    <row r="10" spans="1:16" s="34" customFormat="1" ht="16.5">
      <c r="A10" s="33"/>
      <c r="B10" s="387" t="s">
        <v>345</v>
      </c>
      <c r="H10" s="476" t="s">
        <v>328</v>
      </c>
      <c r="I10" s="477"/>
      <c r="J10" s="477"/>
      <c r="K10" s="477"/>
      <c r="L10" s="478"/>
    </row>
    <row r="11" spans="1:16" s="34" customFormat="1" ht="17.25" thickBot="1">
      <c r="A11" s="33"/>
      <c r="B11" s="138"/>
      <c r="K11" s="139"/>
      <c r="L11" s="139"/>
    </row>
    <row r="12" spans="1:16" s="34" customFormat="1" ht="17.25" thickBot="1">
      <c r="A12" s="33"/>
      <c r="B12" s="138"/>
      <c r="K12" s="140" t="s">
        <v>198</v>
      </c>
      <c r="L12" s="59"/>
    </row>
    <row r="13" spans="1:16" s="34" customFormat="1" ht="6.75" customHeight="1" thickBot="1">
      <c r="A13" s="33"/>
      <c r="B13" s="138"/>
      <c r="K13" s="139"/>
      <c r="L13" s="139"/>
    </row>
    <row r="14" spans="1:16" s="34" customFormat="1" ht="15" customHeight="1" thickBot="1">
      <c r="A14" s="33"/>
      <c r="J14" s="58" t="s">
        <v>101</v>
      </c>
      <c r="K14" s="55" t="s">
        <v>103</v>
      </c>
      <c r="L14" s="59"/>
    </row>
    <row r="15" spans="1:16" s="34" customFormat="1">
      <c r="A15" s="33"/>
      <c r="D15" s="141"/>
      <c r="E15" s="141"/>
      <c r="L15" s="142" t="s">
        <v>102</v>
      </c>
    </row>
    <row r="16" spans="1:16" s="34" customFormat="1" ht="7.5" customHeight="1">
      <c r="A16" s="33"/>
      <c r="B16" s="141"/>
      <c r="C16" s="141"/>
      <c r="D16" s="141"/>
      <c r="E16" s="141"/>
    </row>
    <row r="17" spans="1:12" s="34" customFormat="1" ht="18" customHeight="1">
      <c r="A17" s="33">
        <f>IF(F17="",1,0)</f>
        <v>1</v>
      </c>
      <c r="B17" s="141" t="s">
        <v>1</v>
      </c>
      <c r="C17" s="141" t="s">
        <v>182</v>
      </c>
      <c r="D17" s="141"/>
      <c r="E17" s="141"/>
      <c r="F17" s="458"/>
      <c r="G17" s="458"/>
      <c r="H17" s="458"/>
      <c r="I17" s="458"/>
      <c r="J17" s="458"/>
      <c r="K17" s="458"/>
      <c r="L17" s="458"/>
    </row>
    <row r="18" spans="1:12" s="34" customFormat="1" ht="7.5" customHeight="1">
      <c r="A18" s="33"/>
      <c r="B18" s="141"/>
      <c r="C18" s="141"/>
      <c r="D18" s="141"/>
      <c r="E18" s="141"/>
    </row>
    <row r="19" spans="1:12" s="34" customFormat="1" ht="16.5" customHeight="1">
      <c r="A19" s="33">
        <f>IF(F19="",1,0)</f>
        <v>1</v>
      </c>
      <c r="B19" s="141" t="s">
        <v>1</v>
      </c>
      <c r="C19" s="141" t="s">
        <v>181</v>
      </c>
      <c r="D19" s="141"/>
      <c r="E19" s="141"/>
      <c r="F19" s="458"/>
      <c r="G19" s="458"/>
      <c r="H19" s="458"/>
      <c r="I19" s="458"/>
      <c r="J19" s="458"/>
      <c r="K19" s="458"/>
      <c r="L19" s="458"/>
    </row>
    <row r="20" spans="1:12" s="34" customFormat="1" ht="7.5" customHeight="1">
      <c r="A20" s="33"/>
      <c r="B20" s="141"/>
      <c r="C20" s="141"/>
      <c r="D20" s="141"/>
      <c r="E20" s="141"/>
    </row>
    <row r="21" spans="1:12" s="34" customFormat="1">
      <c r="A21" s="33">
        <f>IF(F21="",1,0)</f>
        <v>1</v>
      </c>
      <c r="B21" s="141" t="s">
        <v>1</v>
      </c>
      <c r="C21" s="141" t="s">
        <v>183</v>
      </c>
      <c r="F21" s="458"/>
      <c r="G21" s="458"/>
      <c r="H21" s="458"/>
      <c r="I21" s="458"/>
      <c r="J21" s="458"/>
      <c r="K21" s="458"/>
      <c r="L21" s="458"/>
    </row>
    <row r="22" spans="1:12" s="34" customFormat="1" ht="7.5" customHeight="1">
      <c r="A22" s="33"/>
      <c r="B22" s="141"/>
      <c r="C22" s="141"/>
      <c r="D22" s="141"/>
      <c r="E22" s="141"/>
    </row>
    <row r="23" spans="1:12" s="34" customFormat="1">
      <c r="A23" s="33"/>
      <c r="B23" s="141" t="s">
        <v>1</v>
      </c>
      <c r="C23" s="141" t="s">
        <v>2</v>
      </c>
      <c r="D23" s="141"/>
      <c r="E23" s="141"/>
    </row>
    <row r="24" spans="1:12" s="34" customFormat="1" ht="7.5" customHeight="1">
      <c r="A24" s="33"/>
      <c r="B24" s="141"/>
      <c r="C24" s="141"/>
      <c r="D24" s="141"/>
      <c r="E24" s="141"/>
    </row>
    <row r="25" spans="1:12" s="34" customFormat="1">
      <c r="A25" s="33">
        <f>IF(F25="",1,0)</f>
        <v>1</v>
      </c>
      <c r="B25" s="141"/>
      <c r="D25" s="141" t="s">
        <v>33</v>
      </c>
      <c r="E25" s="141"/>
      <c r="F25" s="458"/>
      <c r="G25" s="458"/>
      <c r="H25" s="458"/>
      <c r="I25" s="458"/>
      <c r="J25" s="458"/>
      <c r="K25" s="458"/>
      <c r="L25" s="458"/>
    </row>
    <row r="26" spans="1:12" s="34" customFormat="1" ht="7.5" customHeight="1">
      <c r="A26" s="33"/>
      <c r="B26" s="141"/>
      <c r="D26" s="141"/>
      <c r="E26" s="141"/>
    </row>
    <row r="27" spans="1:12" s="34" customFormat="1">
      <c r="A27" s="33">
        <f>IF(F27="",1,0)</f>
        <v>1</v>
      </c>
      <c r="B27" s="141"/>
      <c r="D27" s="141" t="s">
        <v>34</v>
      </c>
      <c r="E27" s="141"/>
      <c r="F27" s="474"/>
      <c r="G27" s="474"/>
      <c r="H27" s="474"/>
      <c r="I27" s="474"/>
      <c r="J27" s="474"/>
      <c r="K27" s="474"/>
      <c r="L27" s="474"/>
    </row>
    <row r="28" spans="1:12" s="34" customFormat="1" ht="7.5" customHeight="1">
      <c r="A28" s="33"/>
      <c r="B28" s="141"/>
      <c r="D28" s="141"/>
      <c r="E28" s="141"/>
    </row>
    <row r="29" spans="1:12" s="34" customFormat="1">
      <c r="A29" s="33">
        <f>IF(F29="",1,0)</f>
        <v>1</v>
      </c>
      <c r="B29" s="141"/>
      <c r="D29" s="141" t="s">
        <v>35</v>
      </c>
      <c r="E29" s="141"/>
      <c r="F29" s="458"/>
      <c r="G29" s="458"/>
      <c r="H29" s="458"/>
      <c r="I29" s="458"/>
      <c r="J29" s="458"/>
      <c r="K29" s="458"/>
      <c r="L29" s="458"/>
    </row>
    <row r="30" spans="1:12" s="34" customFormat="1" ht="7.5" customHeight="1">
      <c r="A30" s="33"/>
      <c r="B30" s="141"/>
      <c r="C30" s="141"/>
      <c r="D30" s="141"/>
      <c r="E30" s="141"/>
    </row>
    <row r="31" spans="1:12" s="34" customFormat="1">
      <c r="A31" s="33">
        <f>IF(F31="",1,0)</f>
        <v>1</v>
      </c>
      <c r="B31" s="141" t="s">
        <v>1</v>
      </c>
      <c r="C31" s="141" t="s">
        <v>36</v>
      </c>
      <c r="D31" s="141"/>
      <c r="E31" s="141"/>
      <c r="F31" s="475"/>
      <c r="G31" s="474"/>
      <c r="H31" s="474"/>
      <c r="I31" s="474"/>
      <c r="J31" s="474"/>
      <c r="K31" s="474"/>
      <c r="L31" s="474"/>
    </row>
    <row r="32" spans="1:12" s="34" customFormat="1" ht="7.5" customHeight="1">
      <c r="A32" s="33"/>
      <c r="B32" s="141"/>
      <c r="C32" s="141"/>
      <c r="D32" s="141"/>
      <c r="E32" s="141"/>
    </row>
    <row r="33" spans="1:12" s="34" customFormat="1">
      <c r="A33" s="33">
        <f>IF(F33="",1,0)</f>
        <v>1</v>
      </c>
      <c r="B33" s="141" t="s">
        <v>1</v>
      </c>
      <c r="C33" s="141" t="s">
        <v>37</v>
      </c>
      <c r="D33" s="141"/>
      <c r="E33" s="141"/>
      <c r="F33" s="458"/>
      <c r="G33" s="458"/>
      <c r="H33" s="458"/>
      <c r="I33" s="458"/>
      <c r="J33" s="458"/>
      <c r="K33" s="458"/>
      <c r="L33" s="458"/>
    </row>
    <row r="34" spans="1:12" s="34" customFormat="1" ht="7.5" customHeight="1">
      <c r="A34" s="33"/>
      <c r="B34" s="141"/>
      <c r="C34" s="141"/>
      <c r="D34" s="141"/>
      <c r="E34" s="141"/>
    </row>
    <row r="35" spans="1:12" s="34" customFormat="1">
      <c r="A35" s="33"/>
      <c r="B35" s="141" t="s">
        <v>1</v>
      </c>
      <c r="C35" s="141" t="s">
        <v>38</v>
      </c>
      <c r="D35" s="141"/>
      <c r="E35" s="141"/>
      <c r="F35" s="458"/>
      <c r="G35" s="458"/>
      <c r="H35" s="458"/>
      <c r="I35" s="458"/>
      <c r="J35" s="458"/>
      <c r="K35" s="458"/>
      <c r="L35" s="458"/>
    </row>
    <row r="36" spans="1:12" s="34" customFormat="1" ht="7.5" customHeight="1">
      <c r="A36" s="33"/>
      <c r="B36" s="141"/>
      <c r="C36" s="141"/>
      <c r="D36" s="141"/>
      <c r="E36" s="141"/>
    </row>
    <row r="37" spans="1:12" s="34" customFormat="1">
      <c r="A37" s="33">
        <f>IF(H37="",1,0)</f>
        <v>1</v>
      </c>
      <c r="B37" s="141" t="s">
        <v>1</v>
      </c>
      <c r="C37" s="141" t="s">
        <v>68</v>
      </c>
      <c r="D37" s="141"/>
      <c r="E37" s="141"/>
      <c r="H37" s="479"/>
      <c r="I37" s="479"/>
      <c r="J37" s="479"/>
    </row>
    <row r="38" spans="1:12" s="34" customFormat="1" ht="7.5" customHeight="1">
      <c r="A38" s="33"/>
      <c r="B38" s="141"/>
      <c r="C38" s="141"/>
      <c r="D38" s="141"/>
      <c r="E38" s="141"/>
    </row>
    <row r="39" spans="1:12" s="34" customFormat="1">
      <c r="A39" s="33">
        <f>IF(H39="",1,0)</f>
        <v>1</v>
      </c>
      <c r="B39" s="141" t="s">
        <v>1</v>
      </c>
      <c r="C39" s="141" t="s">
        <v>246</v>
      </c>
      <c r="D39" s="141"/>
      <c r="E39" s="141"/>
      <c r="H39" s="479"/>
      <c r="I39" s="479"/>
      <c r="J39" s="479"/>
    </row>
    <row r="40" spans="1:12" s="34" customFormat="1" ht="7.5" customHeight="1">
      <c r="A40" s="33"/>
      <c r="B40" s="141"/>
      <c r="C40" s="141"/>
      <c r="D40" s="141"/>
      <c r="E40" s="141"/>
    </row>
    <row r="41" spans="1:12" s="34" customFormat="1">
      <c r="A41" s="33"/>
      <c r="B41" s="141" t="s">
        <v>1</v>
      </c>
      <c r="C41" s="141" t="s">
        <v>3</v>
      </c>
      <c r="D41" s="141"/>
      <c r="E41" s="141"/>
    </row>
    <row r="42" spans="1:12" s="34" customFormat="1" ht="7.5" customHeight="1">
      <c r="A42" s="33"/>
      <c r="B42" s="141"/>
      <c r="C42" s="141"/>
      <c r="D42" s="141"/>
      <c r="E42" s="141"/>
    </row>
    <row r="43" spans="1:12" s="34" customFormat="1">
      <c r="A43" s="33">
        <f>IF(F43="",1,0)</f>
        <v>1</v>
      </c>
      <c r="C43" s="141" t="s">
        <v>39</v>
      </c>
      <c r="D43" s="141"/>
      <c r="E43" s="141"/>
      <c r="F43" s="458"/>
      <c r="G43" s="458"/>
      <c r="H43" s="458"/>
      <c r="I43" s="458"/>
      <c r="J43" s="458"/>
      <c r="K43" s="458"/>
      <c r="L43" s="458"/>
    </row>
    <row r="44" spans="1:12" s="34" customFormat="1" ht="7.5" customHeight="1">
      <c r="A44" s="33"/>
      <c r="B44" s="141"/>
      <c r="C44" s="141"/>
      <c r="D44" s="141"/>
      <c r="E44" s="141"/>
    </row>
    <row r="45" spans="1:12" s="34" customFormat="1">
      <c r="A45" s="33">
        <f>IF(F45="",1,0)</f>
        <v>1</v>
      </c>
      <c r="C45" s="141" t="s">
        <v>40</v>
      </c>
      <c r="D45" s="141"/>
      <c r="E45" s="141"/>
      <c r="F45" s="458"/>
      <c r="G45" s="458"/>
      <c r="H45" s="144"/>
      <c r="J45" s="141"/>
      <c r="K45" s="141"/>
      <c r="L45" s="141"/>
    </row>
    <row r="46" spans="1:12" s="34" customFormat="1">
      <c r="A46" s="33"/>
      <c r="C46" s="145" t="s">
        <v>106</v>
      </c>
      <c r="D46" s="141"/>
      <c r="E46" s="141"/>
      <c r="F46" s="141"/>
      <c r="G46" s="141"/>
      <c r="H46" s="141"/>
      <c r="I46" s="141"/>
      <c r="J46" s="141"/>
      <c r="K46" s="141"/>
      <c r="L46" s="141"/>
    </row>
    <row r="47" spans="1:12" s="34" customFormat="1" ht="7.5" customHeight="1">
      <c r="A47" s="33"/>
      <c r="B47" s="141"/>
      <c r="C47" s="141"/>
      <c r="D47" s="141"/>
      <c r="E47" s="141"/>
    </row>
    <row r="48" spans="1:12" s="34" customFormat="1">
      <c r="B48" s="141" t="s">
        <v>1</v>
      </c>
      <c r="C48" s="141" t="s">
        <v>184</v>
      </c>
      <c r="D48" s="141"/>
      <c r="E48" s="141"/>
      <c r="G48" s="146"/>
      <c r="H48" s="146"/>
      <c r="I48" s="146"/>
      <c r="J48" s="146"/>
      <c r="K48" s="146"/>
      <c r="L48" s="146"/>
    </row>
    <row r="49" spans="1:12" s="34" customFormat="1" ht="7.5" customHeight="1">
      <c r="A49" s="33"/>
      <c r="B49" s="141"/>
      <c r="C49" s="141"/>
      <c r="D49" s="141"/>
      <c r="E49" s="141"/>
    </row>
    <row r="50" spans="1:12" s="34" customFormat="1" ht="15" customHeight="1">
      <c r="A50" s="33">
        <f>IF(G50="",1,0)</f>
        <v>1</v>
      </c>
      <c r="B50" s="141"/>
      <c r="C50" s="141" t="s">
        <v>185</v>
      </c>
      <c r="D50" s="141"/>
      <c r="E50" s="141"/>
      <c r="G50" s="458"/>
      <c r="H50" s="458"/>
      <c r="I50" s="458"/>
      <c r="J50" s="458"/>
      <c r="K50" s="458"/>
      <c r="L50" s="458"/>
    </row>
    <row r="51" spans="1:12" s="34" customFormat="1" ht="7.5" customHeight="1">
      <c r="A51" s="33"/>
      <c r="B51" s="141"/>
      <c r="C51" s="141"/>
      <c r="D51" s="141"/>
      <c r="E51" s="141"/>
    </row>
    <row r="52" spans="1:12" s="34" customFormat="1">
      <c r="A52" s="33">
        <f>IF(AND(G50="Autre ",G52=0),1,0)</f>
        <v>0</v>
      </c>
      <c r="B52" s="141"/>
      <c r="C52" s="141" t="s">
        <v>187</v>
      </c>
      <c r="D52" s="141"/>
      <c r="E52" s="141"/>
      <c r="G52" s="458"/>
      <c r="H52" s="458"/>
      <c r="I52" s="458"/>
      <c r="J52" s="458"/>
      <c r="K52" s="458"/>
      <c r="L52" s="458"/>
    </row>
    <row r="53" spans="1:12" s="34" customFormat="1" ht="7.5" customHeight="1">
      <c r="A53" s="33"/>
      <c r="B53" s="141"/>
      <c r="C53" s="141"/>
      <c r="D53" s="141"/>
      <c r="E53" s="141"/>
    </row>
    <row r="54" spans="1:12" s="34" customFormat="1">
      <c r="A54" s="33">
        <f>IF(G54="",1,0)</f>
        <v>1</v>
      </c>
      <c r="B54" s="141"/>
      <c r="C54" s="141" t="s">
        <v>186</v>
      </c>
      <c r="D54" s="141"/>
      <c r="E54" s="141"/>
      <c r="G54" s="458"/>
      <c r="H54" s="458"/>
      <c r="I54" s="458"/>
      <c r="J54" s="458"/>
      <c r="K54" s="458"/>
      <c r="L54" s="458"/>
    </row>
    <row r="55" spans="1:12" s="34" customFormat="1" ht="7.5" customHeight="1">
      <c r="A55" s="33"/>
      <c r="B55" s="141"/>
      <c r="C55" s="141"/>
      <c r="D55" s="141"/>
      <c r="E55" s="141"/>
    </row>
    <row r="56" spans="1:12" s="34" customFormat="1">
      <c r="A56" s="33"/>
      <c r="B56" s="141"/>
      <c r="C56" s="141" t="s">
        <v>188</v>
      </c>
      <c r="D56" s="141"/>
      <c r="E56" s="141"/>
      <c r="G56" s="458"/>
      <c r="H56" s="458"/>
      <c r="I56" s="458"/>
      <c r="J56" s="458"/>
      <c r="K56" s="458"/>
      <c r="L56" s="458"/>
    </row>
    <row r="57" spans="1:12" s="34" customFormat="1" ht="7.5" customHeight="1">
      <c r="A57" s="33"/>
      <c r="B57" s="141"/>
      <c r="C57" s="141"/>
      <c r="D57" s="141"/>
      <c r="E57" s="141"/>
    </row>
    <row r="58" spans="1:12" s="34" customFormat="1">
      <c r="A58" s="33"/>
      <c r="B58" s="141"/>
      <c r="C58" s="141" t="s">
        <v>36</v>
      </c>
      <c r="D58" s="141"/>
      <c r="E58" s="141"/>
      <c r="G58" s="459"/>
      <c r="H58" s="458"/>
      <c r="I58" s="458"/>
      <c r="J58" s="458"/>
      <c r="K58" s="458"/>
      <c r="L58" s="458"/>
    </row>
    <row r="59" spans="1:12" s="34" customFormat="1" ht="7.5" customHeight="1">
      <c r="A59" s="33"/>
      <c r="B59" s="141"/>
      <c r="C59" s="141"/>
      <c r="D59" s="141"/>
      <c r="E59" s="141"/>
    </row>
    <row r="60" spans="1:12" s="34" customFormat="1">
      <c r="A60" s="33"/>
      <c r="B60" s="141"/>
      <c r="C60" s="141" t="s">
        <v>37</v>
      </c>
      <c r="D60" s="141"/>
      <c r="E60" s="141"/>
      <c r="G60" s="458"/>
      <c r="H60" s="458"/>
      <c r="I60" s="458"/>
      <c r="J60" s="458"/>
      <c r="K60" s="458"/>
      <c r="L60" s="458"/>
    </row>
    <row r="61" spans="1:12" s="34" customFormat="1" ht="7.5" customHeight="1">
      <c r="A61" s="33"/>
      <c r="B61" s="141"/>
      <c r="C61" s="141"/>
      <c r="D61" s="141"/>
      <c r="E61" s="141"/>
    </row>
    <row r="62" spans="1:12" s="34" customFormat="1" ht="27.75" customHeight="1">
      <c r="A62" s="419"/>
      <c r="B62" s="141"/>
      <c r="C62" s="141"/>
      <c r="D62" s="141"/>
      <c r="E62" s="141"/>
    </row>
    <row r="63" spans="1:12" s="385" customFormat="1" ht="16.5">
      <c r="A63" s="382"/>
      <c r="B63" s="388" t="s">
        <v>459</v>
      </c>
      <c r="D63" s="388"/>
      <c r="E63" s="388"/>
    </row>
    <row r="64" spans="1:12" s="34" customFormat="1" ht="12.75" customHeight="1">
      <c r="A64" s="33"/>
    </row>
    <row r="65" spans="1:15" s="34" customFormat="1" ht="15.75">
      <c r="A65" s="33"/>
      <c r="B65" s="147" t="s">
        <v>32</v>
      </c>
      <c r="C65" s="433" t="s">
        <v>381</v>
      </c>
      <c r="F65" s="144" t="s">
        <v>382</v>
      </c>
      <c r="L65" s="393"/>
    </row>
    <row r="66" spans="1:15" s="34" customFormat="1">
      <c r="A66" s="33"/>
      <c r="B66" s="147"/>
      <c r="F66" s="144" t="s">
        <v>383</v>
      </c>
      <c r="K66" s="141"/>
    </row>
    <row r="67" spans="1:15" s="34" customFormat="1" ht="10.5" customHeight="1">
      <c r="A67" s="33"/>
      <c r="B67" s="163"/>
      <c r="K67" s="141"/>
    </row>
    <row r="68" spans="1:15" s="34" customFormat="1" ht="44.25" customHeight="1">
      <c r="A68" s="33"/>
      <c r="B68" s="147"/>
      <c r="C68" s="466" t="s">
        <v>453</v>
      </c>
      <c r="D68" s="467"/>
      <c r="E68" s="467"/>
      <c r="F68" s="467"/>
      <c r="G68" s="467"/>
      <c r="H68" s="467"/>
      <c r="I68" s="467"/>
      <c r="J68" s="467"/>
      <c r="K68" s="467"/>
      <c r="L68" s="468"/>
    </row>
    <row r="69" spans="1:15" s="436" customFormat="1" ht="16.5" customHeight="1">
      <c r="A69" s="434"/>
      <c r="B69" s="435"/>
      <c r="C69" s="470" t="s">
        <v>346</v>
      </c>
      <c r="D69" s="471"/>
      <c r="E69" s="471"/>
      <c r="F69" s="471"/>
      <c r="G69" s="471"/>
      <c r="H69" s="471"/>
      <c r="I69" s="471"/>
      <c r="J69" s="471"/>
      <c r="K69" s="471"/>
      <c r="L69" s="472"/>
      <c r="O69" s="437"/>
    </row>
    <row r="70" spans="1:15" s="34" customFormat="1" ht="27.75" customHeight="1">
      <c r="A70" s="419"/>
      <c r="B70" s="141"/>
      <c r="C70" s="141"/>
      <c r="D70" s="141"/>
      <c r="E70" s="141"/>
    </row>
    <row r="71" spans="1:15" s="385" customFormat="1" ht="16.5">
      <c r="A71" s="382"/>
      <c r="B71" s="388" t="s">
        <v>384</v>
      </c>
      <c r="D71" s="388"/>
      <c r="E71" s="388"/>
    </row>
    <row r="72" spans="1:15" s="34" customFormat="1" ht="12.75">
      <c r="A72" s="33"/>
    </row>
    <row r="73" spans="1:15" s="34" customFormat="1">
      <c r="A73" s="33"/>
      <c r="B73" s="392" t="s">
        <v>1</v>
      </c>
      <c r="C73" s="134" t="s">
        <v>417</v>
      </c>
      <c r="D73" s="141"/>
      <c r="E73" s="141"/>
      <c r="L73" s="393"/>
    </row>
    <row r="74" spans="1:15" s="34" customFormat="1" ht="12.75" customHeight="1">
      <c r="B74" s="465"/>
      <c r="C74" s="465"/>
      <c r="D74" s="465"/>
      <c r="E74" s="465"/>
      <c r="F74" s="465"/>
      <c r="G74" s="465"/>
      <c r="H74" s="465"/>
      <c r="I74" s="465"/>
      <c r="J74" s="465"/>
      <c r="K74" s="465"/>
      <c r="L74" s="465"/>
      <c r="M74" s="465"/>
    </row>
    <row r="75" spans="1:15" s="34" customFormat="1">
      <c r="A75" s="33"/>
      <c r="B75" s="163" t="s">
        <v>1</v>
      </c>
      <c r="C75" s="141" t="s">
        <v>4</v>
      </c>
      <c r="D75" s="141"/>
      <c r="E75" s="141"/>
    </row>
    <row r="76" spans="1:15" s="34" customFormat="1" ht="7.5" customHeight="1">
      <c r="A76" s="33"/>
    </row>
    <row r="77" spans="1:15" s="141" customFormat="1" ht="12.75" customHeight="1">
      <c r="A77" s="149">
        <f>IF(C77="",1,0)</f>
        <v>1</v>
      </c>
      <c r="C77" s="463"/>
      <c r="D77" s="464"/>
      <c r="E77" s="464"/>
      <c r="F77" s="464"/>
      <c r="G77" s="464"/>
      <c r="H77" s="464"/>
      <c r="I77" s="464"/>
      <c r="J77" s="464"/>
      <c r="K77" s="464"/>
      <c r="L77" s="464"/>
    </row>
    <row r="78" spans="1:15" s="141" customFormat="1">
      <c r="A78" s="149"/>
      <c r="C78" s="464"/>
      <c r="D78" s="464"/>
      <c r="E78" s="464"/>
      <c r="F78" s="464"/>
      <c r="G78" s="464"/>
      <c r="H78" s="464"/>
      <c r="I78" s="464"/>
      <c r="J78" s="464"/>
      <c r="K78" s="464"/>
      <c r="L78" s="464"/>
    </row>
    <row r="79" spans="1:15" s="141" customFormat="1">
      <c r="A79" s="149"/>
      <c r="C79" s="464"/>
      <c r="D79" s="464"/>
      <c r="E79" s="464"/>
      <c r="F79" s="464"/>
      <c r="G79" s="464"/>
      <c r="H79" s="464"/>
      <c r="I79" s="464"/>
      <c r="J79" s="464"/>
      <c r="K79" s="464"/>
      <c r="L79" s="464"/>
    </row>
    <row r="80" spans="1:15" s="141" customFormat="1">
      <c r="A80" s="149"/>
      <c r="C80" s="464"/>
      <c r="D80" s="464"/>
      <c r="E80" s="464"/>
      <c r="F80" s="464"/>
      <c r="G80" s="464"/>
      <c r="H80" s="464"/>
      <c r="I80" s="464"/>
      <c r="J80" s="464"/>
      <c r="K80" s="464"/>
      <c r="L80" s="464"/>
    </row>
    <row r="81" spans="1:12" s="141" customFormat="1">
      <c r="A81" s="149"/>
      <c r="C81" s="464"/>
      <c r="D81" s="464"/>
      <c r="E81" s="464"/>
      <c r="F81" s="464"/>
      <c r="G81" s="464"/>
      <c r="H81" s="464"/>
      <c r="I81" s="464"/>
      <c r="J81" s="464"/>
      <c r="K81" s="464"/>
      <c r="L81" s="464"/>
    </row>
    <row r="82" spans="1:12" s="141" customFormat="1">
      <c r="A82" s="149"/>
      <c r="C82" s="464"/>
      <c r="D82" s="464"/>
      <c r="E82" s="464"/>
      <c r="F82" s="464"/>
      <c r="G82" s="464"/>
      <c r="H82" s="464"/>
      <c r="I82" s="464"/>
      <c r="J82" s="464"/>
      <c r="K82" s="464"/>
      <c r="L82" s="464"/>
    </row>
    <row r="83" spans="1:12" s="141" customFormat="1">
      <c r="A83" s="149"/>
      <c r="C83" s="464"/>
      <c r="D83" s="464"/>
      <c r="E83" s="464"/>
      <c r="F83" s="464"/>
      <c r="G83" s="464"/>
      <c r="H83" s="464"/>
      <c r="I83" s="464"/>
      <c r="J83" s="464"/>
      <c r="K83" s="464"/>
      <c r="L83" s="464"/>
    </row>
    <row r="84" spans="1:12" s="34" customFormat="1" ht="27.75" customHeight="1">
      <c r="A84" s="419"/>
      <c r="B84" s="141"/>
      <c r="C84" s="141"/>
      <c r="D84" s="141"/>
      <c r="E84" s="141"/>
    </row>
    <row r="85" spans="1:12" s="385" customFormat="1" ht="16.5">
      <c r="A85" s="382"/>
      <c r="B85" s="383" t="s">
        <v>385</v>
      </c>
      <c r="C85" s="384"/>
      <c r="D85" s="384"/>
      <c r="E85" s="384"/>
      <c r="F85" s="384"/>
      <c r="G85" s="384"/>
      <c r="H85" s="384"/>
      <c r="I85" s="384"/>
      <c r="J85" s="384"/>
      <c r="K85" s="384"/>
      <c r="L85" s="384"/>
    </row>
    <row r="86" spans="1:12" s="385" customFormat="1" ht="16.5">
      <c r="A86" s="382"/>
      <c r="B86" s="386"/>
      <c r="C86" s="383" t="s">
        <v>415</v>
      </c>
      <c r="D86" s="383"/>
      <c r="E86" s="384"/>
      <c r="F86" s="384"/>
      <c r="G86" s="384"/>
      <c r="H86" s="384"/>
      <c r="I86" s="384"/>
      <c r="J86" s="384"/>
      <c r="K86" s="384"/>
      <c r="L86" s="384"/>
    </row>
    <row r="87" spans="1:12" s="34" customFormat="1" ht="12.75">
      <c r="A87" s="33"/>
    </row>
    <row r="88" spans="1:12" s="34" customFormat="1">
      <c r="A88" s="33"/>
      <c r="B88" s="151" t="s">
        <v>1</v>
      </c>
      <c r="C88" s="204" t="s">
        <v>313</v>
      </c>
      <c r="D88" s="205"/>
      <c r="E88" s="205"/>
      <c r="F88" s="205"/>
      <c r="G88" s="205"/>
      <c r="H88" s="205"/>
      <c r="I88" s="205"/>
      <c r="J88" s="205"/>
      <c r="K88" s="152"/>
      <c r="L88" s="152"/>
    </row>
    <row r="89" spans="1:12" s="34" customFormat="1" ht="12.75">
      <c r="A89" s="33"/>
      <c r="B89" s="145"/>
      <c r="C89" s="145"/>
      <c r="D89" s="145"/>
      <c r="E89" s="145"/>
      <c r="F89" s="145"/>
      <c r="G89" s="145"/>
      <c r="H89" s="145"/>
      <c r="I89" s="145"/>
      <c r="J89" s="145"/>
    </row>
    <row r="90" spans="1:12" s="34" customFormat="1" ht="15" customHeight="1">
      <c r="A90" s="33">
        <f>IF(L90="",1,0)</f>
        <v>1</v>
      </c>
      <c r="B90" s="206" t="s">
        <v>352</v>
      </c>
      <c r="C90" s="141"/>
      <c r="D90" s="141"/>
      <c r="E90" s="141"/>
      <c r="F90" s="141"/>
      <c r="G90" s="141"/>
      <c r="H90" s="141"/>
      <c r="I90" s="141"/>
      <c r="J90" s="141"/>
      <c r="K90" s="141"/>
      <c r="L90" s="143"/>
    </row>
    <row r="91" spans="1:12" s="141" customFormat="1" ht="3.6" customHeight="1">
      <c r="A91" s="149"/>
    </row>
    <row r="92" spans="1:12" s="130" customFormat="1">
      <c r="A92" s="131"/>
      <c r="B92" s="131" t="s">
        <v>351</v>
      </c>
      <c r="C92" s="207"/>
      <c r="D92" s="131"/>
      <c r="E92" s="131"/>
      <c r="F92" s="207"/>
      <c r="G92" s="207"/>
      <c r="H92" s="207"/>
      <c r="I92" s="207"/>
      <c r="J92" s="207"/>
    </row>
    <row r="93" spans="1:12" s="141" customFormat="1" ht="6.6" customHeight="1">
      <c r="A93" s="149"/>
    </row>
    <row r="94" spans="1:12" s="130" customFormat="1">
      <c r="A94" s="33">
        <f>IF(L94="",1,0)</f>
        <v>1</v>
      </c>
      <c r="B94" s="141" t="s">
        <v>353</v>
      </c>
      <c r="C94" s="207"/>
      <c r="D94" s="131"/>
      <c r="E94" s="153"/>
      <c r="F94" s="207"/>
      <c r="G94" s="207"/>
      <c r="H94" s="207"/>
      <c r="I94" s="207"/>
      <c r="J94" s="207"/>
      <c r="L94" s="143"/>
    </row>
    <row r="95" spans="1:12" s="141" customFormat="1" ht="3.75" customHeight="1">
      <c r="A95" s="149"/>
    </row>
    <row r="96" spans="1:12" s="130" customFormat="1">
      <c r="A96" s="131"/>
      <c r="B96" s="131" t="s">
        <v>354</v>
      </c>
      <c r="C96" s="207"/>
      <c r="D96" s="131"/>
      <c r="E96" s="153"/>
      <c r="F96" s="207"/>
      <c r="G96" s="207"/>
      <c r="H96" s="207"/>
      <c r="I96" s="207"/>
      <c r="J96" s="207"/>
    </row>
    <row r="97" spans="1:13" s="130" customFormat="1" ht="2.4500000000000002" customHeight="1">
      <c r="A97" s="131"/>
      <c r="B97" s="131"/>
      <c r="C97" s="207"/>
      <c r="D97" s="131"/>
      <c r="E97" s="153"/>
      <c r="F97" s="207"/>
      <c r="G97" s="207"/>
      <c r="H97" s="207"/>
      <c r="I97" s="207"/>
      <c r="J97" s="207"/>
    </row>
    <row r="98" spans="1:13" s="141" customFormat="1" ht="14.45" customHeight="1">
      <c r="A98" s="149"/>
      <c r="B98" s="141" t="s">
        <v>390</v>
      </c>
      <c r="L98" s="130"/>
      <c r="M98" s="130"/>
    </row>
    <row r="99" spans="1:13" s="141" customFormat="1" ht="3.75" customHeight="1">
      <c r="A99" s="149"/>
      <c r="L99" s="130"/>
      <c r="M99" s="130"/>
    </row>
    <row r="100" spans="1:13" s="130" customFormat="1">
      <c r="A100" s="131"/>
      <c r="B100" s="153" t="s">
        <v>391</v>
      </c>
      <c r="C100" s="207"/>
      <c r="D100" s="131"/>
      <c r="E100" s="153"/>
      <c r="F100" s="207"/>
      <c r="G100" s="207"/>
      <c r="H100" s="207"/>
      <c r="I100" s="207"/>
      <c r="J100" s="207"/>
    </row>
    <row r="101" spans="1:13" s="141" customFormat="1" ht="3.75" customHeight="1">
      <c r="A101" s="149"/>
      <c r="L101" s="130"/>
      <c r="M101" s="130"/>
    </row>
    <row r="102" spans="1:13" s="130" customFormat="1">
      <c r="A102" s="131"/>
      <c r="B102" s="153" t="s">
        <v>392</v>
      </c>
      <c r="C102" s="207"/>
      <c r="D102" s="131"/>
      <c r="E102" s="153"/>
      <c r="F102" s="207"/>
      <c r="G102" s="207"/>
      <c r="H102" s="207"/>
      <c r="I102" s="207"/>
      <c r="J102" s="207"/>
    </row>
    <row r="103" spans="1:13" s="141" customFormat="1" ht="3.75" customHeight="1">
      <c r="A103" s="149"/>
      <c r="L103" s="130"/>
      <c r="M103" s="130"/>
    </row>
    <row r="104" spans="1:13" s="130" customFormat="1">
      <c r="A104" s="131"/>
      <c r="B104" s="153" t="s">
        <v>386</v>
      </c>
      <c r="C104" s="207"/>
      <c r="D104" s="131"/>
      <c r="E104" s="153"/>
      <c r="F104" s="207"/>
      <c r="G104" s="207"/>
      <c r="H104" s="207"/>
      <c r="I104" s="207"/>
      <c r="J104" s="207"/>
    </row>
    <row r="105" spans="1:13" s="141" customFormat="1" ht="3.75" customHeight="1">
      <c r="A105" s="149"/>
      <c r="B105" s="153"/>
      <c r="L105" s="130"/>
      <c r="M105" s="130"/>
    </row>
    <row r="106" spans="1:13" s="130" customFormat="1">
      <c r="A106" s="131"/>
      <c r="B106" s="141" t="s">
        <v>387</v>
      </c>
      <c r="C106" s="207"/>
      <c r="D106" s="131"/>
      <c r="E106" s="153"/>
      <c r="F106" s="207"/>
      <c r="G106" s="207"/>
      <c r="H106" s="207"/>
      <c r="I106" s="207"/>
      <c r="J106" s="207"/>
    </row>
    <row r="107" spans="1:13" s="141" customFormat="1" ht="3.75" customHeight="1">
      <c r="A107" s="149"/>
      <c r="L107" s="130"/>
      <c r="M107" s="130"/>
    </row>
    <row r="108" spans="1:13" s="130" customFormat="1">
      <c r="A108" s="131"/>
      <c r="B108" s="208" t="s">
        <v>310</v>
      </c>
      <c r="C108" s="207"/>
      <c r="D108" s="131"/>
      <c r="E108" s="153"/>
      <c r="F108" s="207"/>
      <c r="G108" s="207"/>
      <c r="H108" s="207"/>
      <c r="I108" s="207"/>
      <c r="J108" s="207"/>
    </row>
    <row r="109" spans="1:13" s="141" customFormat="1" ht="3.75" customHeight="1">
      <c r="A109" s="149"/>
      <c r="B109" s="209"/>
      <c r="L109" s="130"/>
      <c r="M109" s="130"/>
    </row>
    <row r="110" spans="1:13" s="130" customFormat="1">
      <c r="A110" s="131"/>
      <c r="B110" s="209" t="s">
        <v>350</v>
      </c>
      <c r="C110" s="207"/>
      <c r="D110" s="131"/>
      <c r="E110" s="153"/>
      <c r="F110" s="207"/>
      <c r="G110" s="207"/>
      <c r="H110" s="207"/>
      <c r="I110" s="207"/>
      <c r="J110" s="207"/>
    </row>
    <row r="111" spans="1:13" s="141" customFormat="1" ht="3.75" customHeight="1">
      <c r="A111" s="149"/>
      <c r="B111" s="209"/>
      <c r="L111" s="130"/>
      <c r="M111" s="130"/>
    </row>
    <row r="112" spans="1:13" s="130" customFormat="1">
      <c r="A112" s="131"/>
      <c r="B112" s="209" t="s">
        <v>355</v>
      </c>
      <c r="C112" s="207"/>
      <c r="D112" s="131"/>
      <c r="E112" s="153"/>
      <c r="F112" s="207"/>
      <c r="G112" s="207"/>
      <c r="H112" s="207"/>
      <c r="I112" s="207"/>
      <c r="J112" s="207"/>
    </row>
    <row r="113" spans="1:13" s="141" customFormat="1" ht="3.75" customHeight="1">
      <c r="A113" s="149"/>
      <c r="B113" s="209"/>
      <c r="L113" s="130"/>
      <c r="M113" s="130"/>
    </row>
    <row r="114" spans="1:13" s="130" customFormat="1">
      <c r="A114" s="131"/>
      <c r="B114" s="210" t="s">
        <v>356</v>
      </c>
      <c r="C114" s="207"/>
      <c r="D114" s="131"/>
      <c r="E114" s="153"/>
      <c r="F114" s="207"/>
      <c r="G114" s="207"/>
      <c r="H114" s="207"/>
      <c r="I114" s="207"/>
      <c r="J114" s="207"/>
    </row>
    <row r="115" spans="1:13" s="141" customFormat="1" ht="7.9" customHeight="1">
      <c r="A115" s="149"/>
      <c r="L115" s="130"/>
      <c r="M115" s="130"/>
    </row>
    <row r="116" spans="1:13" s="130" customFormat="1">
      <c r="A116" s="33">
        <f>IF(L116="",1,0)</f>
        <v>1</v>
      </c>
      <c r="B116" s="131" t="s">
        <v>357</v>
      </c>
      <c r="C116" s="207"/>
      <c r="D116" s="131"/>
      <c r="E116" s="153"/>
      <c r="F116" s="207"/>
      <c r="G116" s="207"/>
      <c r="H116" s="207"/>
      <c r="I116" s="207"/>
      <c r="J116" s="207"/>
      <c r="L116" s="143"/>
    </row>
    <row r="117" spans="1:13" s="141" customFormat="1" ht="3.75" customHeight="1">
      <c r="A117" s="149"/>
      <c r="L117" s="130"/>
      <c r="M117" s="130"/>
    </row>
    <row r="118" spans="1:13" s="130" customFormat="1">
      <c r="A118" s="131"/>
      <c r="B118" s="131" t="s">
        <v>358</v>
      </c>
      <c r="C118" s="207"/>
      <c r="D118" s="131"/>
      <c r="E118" s="153"/>
      <c r="F118" s="207"/>
      <c r="G118" s="207"/>
      <c r="H118" s="207"/>
      <c r="I118" s="207"/>
      <c r="J118" s="207"/>
    </row>
    <row r="119" spans="1:13" s="141" customFormat="1" ht="3.75" customHeight="1">
      <c r="A119" s="149"/>
      <c r="L119" s="130"/>
      <c r="M119" s="130"/>
    </row>
    <row r="120" spans="1:13" s="130" customFormat="1">
      <c r="A120" s="131"/>
      <c r="B120" s="131" t="s">
        <v>359</v>
      </c>
      <c r="C120" s="207"/>
      <c r="D120" s="131"/>
      <c r="E120" s="153"/>
      <c r="F120" s="207"/>
      <c r="G120" s="207"/>
      <c r="H120" s="207"/>
      <c r="I120" s="207"/>
      <c r="J120" s="207"/>
    </row>
    <row r="121" spans="1:13" s="34" customFormat="1" ht="27.75" customHeight="1">
      <c r="A121" s="419"/>
      <c r="B121" s="141"/>
      <c r="C121" s="141"/>
      <c r="D121" s="141"/>
      <c r="E121" s="141"/>
    </row>
    <row r="122" spans="1:13" s="385" customFormat="1" ht="16.5">
      <c r="A122" s="382"/>
      <c r="B122" s="383" t="s">
        <v>424</v>
      </c>
      <c r="C122" s="384"/>
      <c r="D122" s="384"/>
      <c r="E122" s="384"/>
      <c r="F122" s="384"/>
      <c r="G122" s="384"/>
      <c r="H122" s="384"/>
      <c r="I122" s="384"/>
      <c r="J122" s="384"/>
      <c r="K122" s="384"/>
      <c r="L122" s="384"/>
    </row>
    <row r="123" spans="1:13" s="34" customFormat="1" ht="12.75">
      <c r="A123" s="33"/>
    </row>
    <row r="124" spans="1:13" s="34" customFormat="1" ht="15.75">
      <c r="A124" s="33"/>
      <c r="B124" s="395" t="s">
        <v>1</v>
      </c>
      <c r="C124" s="155" t="s">
        <v>425</v>
      </c>
      <c r="D124" s="152"/>
      <c r="E124" s="152"/>
      <c r="F124" s="152"/>
      <c r="G124" s="152"/>
      <c r="H124" s="152"/>
      <c r="I124" s="152"/>
      <c r="J124" s="152"/>
      <c r="K124" s="152"/>
      <c r="L124" s="152"/>
    </row>
    <row r="125" spans="1:13" s="34" customFormat="1" ht="12.75">
      <c r="A125" s="33"/>
    </row>
    <row r="126" spans="1:13" s="34" customFormat="1" ht="37.5" customHeight="1">
      <c r="A126" s="419"/>
      <c r="B126" s="469" t="s">
        <v>448</v>
      </c>
      <c r="C126" s="469"/>
      <c r="D126" s="469"/>
      <c r="E126" s="469"/>
      <c r="F126" s="469"/>
      <c r="G126" s="469"/>
      <c r="H126" s="469"/>
      <c r="I126" s="469"/>
      <c r="J126" s="469"/>
      <c r="K126" s="469"/>
      <c r="L126" s="420"/>
      <c r="M126" s="400"/>
    </row>
    <row r="127" spans="1:13" s="34" customFormat="1" ht="12" customHeight="1">
      <c r="A127" s="419">
        <f>IF(L126="",1,0)</f>
        <v>1</v>
      </c>
      <c r="B127" s="217"/>
      <c r="C127" s="217"/>
      <c r="D127" s="217"/>
      <c r="E127" s="217"/>
      <c r="F127" s="217"/>
      <c r="G127" s="217"/>
      <c r="H127" s="141"/>
      <c r="I127" s="141"/>
      <c r="J127" s="141"/>
      <c r="K127" s="141"/>
      <c r="M127" s="141"/>
    </row>
    <row r="128" spans="1:13" s="34" customFormat="1" ht="15.75">
      <c r="A128" s="33"/>
      <c r="B128" s="395" t="s">
        <v>1</v>
      </c>
      <c r="C128" s="155" t="s">
        <v>69</v>
      </c>
      <c r="D128" s="152"/>
      <c r="E128" s="152"/>
      <c r="F128" s="152"/>
      <c r="G128" s="152"/>
      <c r="H128" s="152"/>
      <c r="I128" s="152"/>
      <c r="J128" s="152"/>
      <c r="K128" s="152"/>
      <c r="L128" s="152"/>
    </row>
    <row r="129" spans="1:12" s="34" customFormat="1" ht="3.75" customHeight="1">
      <c r="A129" s="33"/>
    </row>
    <row r="130" spans="1:12" s="141" customFormat="1" ht="15.75">
      <c r="A130" s="149"/>
      <c r="B130" s="211" t="s">
        <v>314</v>
      </c>
    </row>
    <row r="131" spans="1:12" s="141" customFormat="1">
      <c r="A131" s="149"/>
      <c r="B131" s="134" t="s">
        <v>70</v>
      </c>
    </row>
    <row r="132" spans="1:12" s="141" customFormat="1">
      <c r="A132" s="149">
        <f>IF(AND(OR(L116="Non",L116=""),L132=""),1,0)</f>
        <v>1</v>
      </c>
      <c r="B132" s="141" t="s">
        <v>71</v>
      </c>
      <c r="L132" s="143"/>
    </row>
    <row r="133" spans="1:12" s="141" customFormat="1" ht="3.75" customHeight="1">
      <c r="A133" s="149"/>
    </row>
    <row r="134" spans="1:12" s="130" customFormat="1">
      <c r="A134" s="133">
        <f>IF(L132="Non",IF(L134="",1,0),0)</f>
        <v>0</v>
      </c>
      <c r="B134" s="156" t="s">
        <v>44</v>
      </c>
      <c r="D134" s="131"/>
      <c r="E134" s="131" t="s">
        <v>45</v>
      </c>
      <c r="L134" s="143"/>
    </row>
    <row r="135" spans="1:12" s="141" customFormat="1" ht="3.75" customHeight="1">
      <c r="A135" s="149"/>
    </row>
    <row r="136" spans="1:12" s="141" customFormat="1">
      <c r="A136" s="149">
        <f>IF(L132="Oui",IF(L136="",1,0),0)</f>
        <v>0</v>
      </c>
      <c r="B136" s="156" t="s">
        <v>46</v>
      </c>
      <c r="E136" s="141" t="s">
        <v>47</v>
      </c>
      <c r="L136" s="48"/>
    </row>
    <row r="137" spans="1:12" s="141" customFormat="1" ht="3.75" customHeight="1">
      <c r="A137" s="149"/>
    </row>
    <row r="138" spans="1:12" s="130" customFormat="1">
      <c r="A138" s="131">
        <f>IF(L132="Oui",IF(L138="",1,0),0)</f>
        <v>0</v>
      </c>
      <c r="B138" s="131"/>
      <c r="D138" s="131"/>
      <c r="E138" s="131" t="s">
        <v>5</v>
      </c>
      <c r="L138" s="143"/>
    </row>
    <row r="139" spans="1:12" s="141" customFormat="1" ht="3.75" customHeight="1">
      <c r="A139" s="149"/>
    </row>
    <row r="140" spans="1:12" s="130" customFormat="1">
      <c r="A140" s="131">
        <f>IF(L138="Oui",IF(L140="",1,0),0)</f>
        <v>0</v>
      </c>
      <c r="B140" s="131"/>
      <c r="D140" s="131"/>
      <c r="E140" s="153" t="s">
        <v>48</v>
      </c>
      <c r="L140" s="48"/>
    </row>
    <row r="141" spans="1:12" s="141" customFormat="1" ht="3.75" customHeight="1">
      <c r="A141" s="149"/>
    </row>
    <row r="142" spans="1:12" s="130" customFormat="1">
      <c r="A142" s="131">
        <f>IF(L138="Oui",IF(L142="",1,0),0)</f>
        <v>0</v>
      </c>
      <c r="B142" s="131"/>
      <c r="D142" s="131"/>
      <c r="E142" s="153" t="s">
        <v>172</v>
      </c>
      <c r="L142" s="157"/>
    </row>
    <row r="143" spans="1:12" s="141" customFormat="1" ht="12" customHeight="1">
      <c r="A143" s="421"/>
    </row>
    <row r="144" spans="1:12" s="34" customFormat="1" ht="15.75">
      <c r="A144" s="33"/>
      <c r="B144" s="395" t="s">
        <v>1</v>
      </c>
      <c r="C144" s="155" t="s">
        <v>72</v>
      </c>
      <c r="D144" s="152"/>
      <c r="E144" s="152"/>
      <c r="F144" s="152"/>
      <c r="G144" s="152"/>
      <c r="H144" s="152"/>
      <c r="I144" s="152"/>
      <c r="J144" s="152"/>
      <c r="K144" s="152"/>
      <c r="L144" s="152"/>
    </row>
    <row r="145" spans="1:12" s="34" customFormat="1" ht="3.75" customHeight="1">
      <c r="A145" s="33"/>
    </row>
    <row r="146" spans="1:12" s="141" customFormat="1" ht="15.75">
      <c r="A146" s="149"/>
      <c r="B146" s="211" t="s">
        <v>314</v>
      </c>
    </row>
    <row r="147" spans="1:12" s="141" customFormat="1">
      <c r="A147" s="149"/>
      <c r="B147" s="134" t="s">
        <v>73</v>
      </c>
    </row>
    <row r="148" spans="1:12" s="141" customFormat="1">
      <c r="A148" s="149">
        <f>IF(AND(OR(L116="Non",L116=""),L148=""),1,0)</f>
        <v>1</v>
      </c>
      <c r="B148" s="141" t="s">
        <v>74</v>
      </c>
      <c r="L148" s="143"/>
    </row>
    <row r="149" spans="1:12" s="141" customFormat="1" ht="3.75" customHeight="1">
      <c r="A149" s="149"/>
    </row>
    <row r="150" spans="1:12" s="130" customFormat="1">
      <c r="A150" s="133">
        <f>IF(L148="Non",IF(L150="",1,0),0)</f>
        <v>0</v>
      </c>
      <c r="B150" s="156" t="s">
        <v>44</v>
      </c>
      <c r="D150" s="131"/>
      <c r="E150" s="131" t="s">
        <v>45</v>
      </c>
      <c r="L150" s="143"/>
    </row>
    <row r="151" spans="1:12" s="141" customFormat="1" ht="3.75" customHeight="1">
      <c r="A151" s="149"/>
    </row>
    <row r="152" spans="1:12" s="141" customFormat="1">
      <c r="A152" s="149">
        <f>IF(L148="Oui",IF(L152="",1,0),0)</f>
        <v>0</v>
      </c>
      <c r="B152" s="156" t="s">
        <v>46</v>
      </c>
      <c r="E152" s="141" t="s">
        <v>306</v>
      </c>
      <c r="L152" s="65"/>
    </row>
    <row r="153" spans="1:12" s="141" customFormat="1" ht="3.75" customHeight="1">
      <c r="A153" s="149"/>
    </row>
    <row r="154" spans="1:12" s="130" customFormat="1">
      <c r="A154" s="131">
        <f>IF(L148="Oui",IF(L154="",1,0),0)</f>
        <v>0</v>
      </c>
      <c r="B154" s="131"/>
      <c r="D154" s="131"/>
      <c r="E154" s="131" t="s">
        <v>307</v>
      </c>
      <c r="L154" s="143"/>
    </row>
    <row r="155" spans="1:12" s="141" customFormat="1" ht="3.75" customHeight="1">
      <c r="A155" s="149"/>
    </row>
    <row r="156" spans="1:12" s="130" customFormat="1">
      <c r="A156" s="131">
        <f>IF(L154="Oui",IF(L156="",1,0),0)</f>
        <v>0</v>
      </c>
      <c r="B156" s="131"/>
      <c r="D156" s="131"/>
      <c r="E156" s="131" t="s">
        <v>308</v>
      </c>
      <c r="L156" s="65"/>
    </row>
    <row r="157" spans="1:12" s="141" customFormat="1" ht="3.75" customHeight="1">
      <c r="A157" s="149"/>
    </row>
    <row r="158" spans="1:12" s="130" customFormat="1">
      <c r="A158" s="131">
        <f>IF(L154="Oui",IF(L158="",1,0),0)</f>
        <v>0</v>
      </c>
      <c r="B158" s="131"/>
      <c r="D158" s="131"/>
      <c r="E158" s="131" t="s">
        <v>309</v>
      </c>
      <c r="L158" s="158"/>
    </row>
    <row r="159" spans="1:12" s="141" customFormat="1" ht="12" customHeight="1">
      <c r="A159" s="421"/>
    </row>
    <row r="160" spans="1:12" s="34" customFormat="1" ht="15.75">
      <c r="A160" s="33"/>
      <c r="B160" s="395" t="s">
        <v>1</v>
      </c>
      <c r="C160" s="155" t="s">
        <v>41</v>
      </c>
      <c r="D160" s="152"/>
      <c r="E160" s="152"/>
      <c r="F160" s="152"/>
      <c r="G160" s="152"/>
      <c r="H160" s="152"/>
      <c r="I160" s="152"/>
      <c r="J160" s="152"/>
      <c r="K160" s="152"/>
      <c r="L160" s="152"/>
    </row>
    <row r="161" spans="1:12" s="34" customFormat="1" ht="3.75" customHeight="1">
      <c r="A161" s="33"/>
    </row>
    <row r="162" spans="1:12" s="141" customFormat="1" ht="15.75">
      <c r="A162" s="149"/>
      <c r="B162" s="211" t="s">
        <v>314</v>
      </c>
    </row>
    <row r="163" spans="1:12" s="141" customFormat="1">
      <c r="A163" s="149"/>
      <c r="B163" s="131" t="s">
        <v>42</v>
      </c>
    </row>
    <row r="164" spans="1:12" s="141" customFormat="1">
      <c r="A164" s="149">
        <f>IF(AND(OR(L116="Non",L116=""),L164=""),1,0)</f>
        <v>1</v>
      </c>
      <c r="B164" s="141" t="s">
        <v>43</v>
      </c>
      <c r="L164" s="181"/>
    </row>
    <row r="165" spans="1:12" s="141" customFormat="1" ht="3.75" customHeight="1">
      <c r="A165" s="149"/>
    </row>
    <row r="166" spans="1:12" s="130" customFormat="1">
      <c r="A166" s="133">
        <f>IF(L164="Non",IF(L166="",1,0),0)</f>
        <v>0</v>
      </c>
      <c r="B166" s="156" t="s">
        <v>44</v>
      </c>
      <c r="D166" s="131"/>
      <c r="E166" s="131" t="s">
        <v>45</v>
      </c>
      <c r="L166" s="181"/>
    </row>
    <row r="167" spans="1:12" s="141" customFormat="1" ht="3.75" customHeight="1">
      <c r="A167" s="149"/>
    </row>
    <row r="168" spans="1:12" s="141" customFormat="1">
      <c r="A168" s="149">
        <f>IF(L164="Oui",IF(L168="",1,0),0)</f>
        <v>0</v>
      </c>
      <c r="B168" s="156" t="s">
        <v>46</v>
      </c>
      <c r="E168" s="141" t="s">
        <v>47</v>
      </c>
      <c r="L168" s="180"/>
    </row>
    <row r="169" spans="1:12" s="141" customFormat="1" ht="3.75" customHeight="1">
      <c r="A169" s="149"/>
    </row>
    <row r="170" spans="1:12" s="130" customFormat="1">
      <c r="A170" s="131">
        <f>IF(L164="Oui",IF(L170="",1,0),0)</f>
        <v>0</v>
      </c>
      <c r="B170" s="131"/>
      <c r="D170" s="131"/>
      <c r="E170" s="131" t="s">
        <v>5</v>
      </c>
      <c r="L170" s="181"/>
    </row>
    <row r="171" spans="1:12" s="141" customFormat="1" ht="3.75" customHeight="1">
      <c r="A171" s="149"/>
    </row>
    <row r="172" spans="1:12" s="130" customFormat="1">
      <c r="A172" s="131">
        <f>IF(L170="Oui",IF(L172="",1,0),0)</f>
        <v>0</v>
      </c>
      <c r="B172" s="131"/>
      <c r="D172" s="131"/>
      <c r="E172" s="153" t="s">
        <v>48</v>
      </c>
      <c r="L172" s="180"/>
    </row>
    <row r="173" spans="1:12" s="141" customFormat="1" ht="3.75" customHeight="1">
      <c r="A173" s="149"/>
    </row>
    <row r="174" spans="1:12" s="130" customFormat="1">
      <c r="A174" s="131">
        <f>IF(L170="Oui",IF(L174="",1,0),0)</f>
        <v>0</v>
      </c>
      <c r="B174" s="131"/>
      <c r="D174" s="131"/>
      <c r="E174" s="153" t="s">
        <v>172</v>
      </c>
      <c r="L174" s="158"/>
    </row>
    <row r="175" spans="1:12" s="141" customFormat="1" ht="12" customHeight="1">
      <c r="A175" s="421"/>
    </row>
    <row r="176" spans="1:12" s="34" customFormat="1" ht="15.75">
      <c r="A176" s="33"/>
      <c r="B176" s="395" t="s">
        <v>1</v>
      </c>
      <c r="C176" s="155" t="s">
        <v>49</v>
      </c>
      <c r="D176" s="152"/>
      <c r="E176" s="152"/>
      <c r="F176" s="152"/>
      <c r="G176" s="152"/>
      <c r="H176" s="152"/>
      <c r="I176" s="152"/>
      <c r="J176" s="152"/>
      <c r="K176" s="152"/>
      <c r="L176" s="152"/>
    </row>
    <row r="177" spans="1:12" s="34" customFormat="1" ht="3.75" customHeight="1">
      <c r="A177" s="33"/>
    </row>
    <row r="178" spans="1:12" s="141" customFormat="1">
      <c r="A178" s="149"/>
      <c r="B178" s="131" t="s">
        <v>50</v>
      </c>
    </row>
    <row r="179" spans="1:12" s="141" customFormat="1">
      <c r="A179" s="149">
        <f>IF(L179="",1,0)</f>
        <v>1</v>
      </c>
      <c r="B179" s="141" t="s">
        <v>75</v>
      </c>
      <c r="L179" s="181"/>
    </row>
    <row r="180" spans="1:12" s="141" customFormat="1" ht="3.75" customHeight="1">
      <c r="A180" s="149"/>
    </row>
    <row r="181" spans="1:12" s="130" customFormat="1">
      <c r="A181" s="131">
        <f>IF(L179="Non",IF(L181="",1,0),0)</f>
        <v>0</v>
      </c>
      <c r="B181" s="156" t="s">
        <v>44</v>
      </c>
      <c r="D181" s="131"/>
      <c r="E181" s="131" t="s">
        <v>45</v>
      </c>
      <c r="L181" s="181"/>
    </row>
    <row r="182" spans="1:12" s="141" customFormat="1" ht="3.75" customHeight="1">
      <c r="A182" s="149"/>
    </row>
    <row r="183" spans="1:12" s="141" customFormat="1">
      <c r="A183" s="149">
        <f>IF(L179="Oui",IF(L183="",1,0),0)</f>
        <v>0</v>
      </c>
      <c r="B183" s="156" t="s">
        <v>46</v>
      </c>
      <c r="E183" s="141" t="s">
        <v>47</v>
      </c>
      <c r="L183" s="180"/>
    </row>
    <row r="184" spans="1:12" s="141" customFormat="1" ht="3.75" customHeight="1">
      <c r="A184" s="149"/>
    </row>
    <row r="185" spans="1:12" s="130" customFormat="1">
      <c r="A185" s="131">
        <f>IF(L179="Oui",IF(L185="",1,0),0)</f>
        <v>0</v>
      </c>
      <c r="B185" s="131"/>
      <c r="D185" s="131"/>
      <c r="E185" s="131" t="s">
        <v>5</v>
      </c>
      <c r="L185" s="181"/>
    </row>
    <row r="186" spans="1:12" s="141" customFormat="1" ht="3.75" customHeight="1">
      <c r="A186" s="149"/>
    </row>
    <row r="187" spans="1:12" s="130" customFormat="1">
      <c r="A187" s="131">
        <f>IF(L185="Oui",IF(L187="",1,0),0)</f>
        <v>0</v>
      </c>
      <c r="B187" s="131"/>
      <c r="D187" s="131"/>
      <c r="E187" s="153" t="s">
        <v>48</v>
      </c>
      <c r="L187" s="180"/>
    </row>
    <row r="188" spans="1:12" s="141" customFormat="1" ht="3.75" customHeight="1">
      <c r="A188" s="149"/>
    </row>
    <row r="189" spans="1:12" s="130" customFormat="1">
      <c r="A189" s="131">
        <f>IF(L185="Oui",IF(L189="",1,0),0)</f>
        <v>0</v>
      </c>
      <c r="B189" s="131"/>
      <c r="D189" s="131"/>
      <c r="E189" s="153" t="s">
        <v>172</v>
      </c>
      <c r="L189" s="158"/>
    </row>
    <row r="190" spans="1:12" s="141" customFormat="1" ht="12" customHeight="1">
      <c r="A190" s="421"/>
    </row>
    <row r="191" spans="1:12" s="34" customFormat="1" ht="22.5" customHeight="1">
      <c r="A191" s="33"/>
      <c r="B191" s="395" t="s">
        <v>1</v>
      </c>
      <c r="C191" s="155" t="s">
        <v>393</v>
      </c>
      <c r="D191" s="152"/>
      <c r="E191" s="152"/>
      <c r="F191" s="152"/>
      <c r="G191" s="152"/>
      <c r="H191" s="152"/>
      <c r="I191" s="152"/>
      <c r="J191" s="152"/>
      <c r="K191" s="152"/>
      <c r="L191" s="152"/>
    </row>
    <row r="192" spans="1:12" s="34" customFormat="1" ht="7.5" customHeight="1">
      <c r="A192" s="33"/>
    </row>
    <row r="193" spans="1:12" s="141" customFormat="1">
      <c r="A193" s="149">
        <f>IF(L193="",1,0)</f>
        <v>1</v>
      </c>
      <c r="B193" s="131" t="s">
        <v>51</v>
      </c>
      <c r="L193" s="143"/>
    </row>
    <row r="194" spans="1:12" s="141" customFormat="1">
      <c r="A194" s="149">
        <f>IF(AND(L193="Oui",G194=""),1,0)</f>
        <v>0</v>
      </c>
      <c r="B194" s="141" t="s">
        <v>52</v>
      </c>
      <c r="G194" s="480"/>
      <c r="H194" s="481"/>
      <c r="I194" s="481"/>
      <c r="J194" s="482"/>
    </row>
    <row r="195" spans="1:12" s="141" customFormat="1" ht="3.75" customHeight="1">
      <c r="A195" s="149"/>
    </row>
    <row r="196" spans="1:12" s="130" customFormat="1">
      <c r="A196" s="131">
        <f>IF(L193="Non",IF(L196="",1,0),0)</f>
        <v>0</v>
      </c>
      <c r="B196" s="156" t="s">
        <v>44</v>
      </c>
      <c r="D196" s="131"/>
      <c r="E196" s="131" t="s">
        <v>45</v>
      </c>
      <c r="L196" s="181"/>
    </row>
    <row r="197" spans="1:12" s="141" customFormat="1" ht="3.75" customHeight="1">
      <c r="A197" s="149"/>
    </row>
    <row r="198" spans="1:12" s="141" customFormat="1">
      <c r="A198" s="149">
        <f>IF(L193="Oui",IF(L198="",1,0),0)</f>
        <v>0</v>
      </c>
      <c r="B198" s="156" t="s">
        <v>46</v>
      </c>
      <c r="E198" s="141" t="s">
        <v>47</v>
      </c>
      <c r="L198" s="180"/>
    </row>
    <row r="199" spans="1:12" s="141" customFormat="1" ht="3.75" customHeight="1">
      <c r="A199" s="149"/>
    </row>
    <row r="200" spans="1:12" s="130" customFormat="1">
      <c r="A200" s="131">
        <f>IF(L193="Oui",IF(L200="",1,0),0)</f>
        <v>0</v>
      </c>
      <c r="B200" s="131"/>
      <c r="D200" s="131"/>
      <c r="E200" s="131" t="s">
        <v>5</v>
      </c>
      <c r="L200" s="181"/>
    </row>
    <row r="201" spans="1:12" s="141" customFormat="1" ht="3.75" customHeight="1">
      <c r="A201" s="149"/>
    </row>
    <row r="202" spans="1:12" s="130" customFormat="1">
      <c r="A202" s="131">
        <f>IF(L200="Oui",IF(L202="",1,0),0)</f>
        <v>0</v>
      </c>
      <c r="B202" s="131"/>
      <c r="D202" s="131"/>
      <c r="E202" s="153" t="s">
        <v>48</v>
      </c>
      <c r="L202" s="180"/>
    </row>
    <row r="203" spans="1:12" s="141" customFormat="1" ht="3.75" customHeight="1">
      <c r="A203" s="149"/>
    </row>
    <row r="204" spans="1:12" s="130" customFormat="1">
      <c r="A204" s="131">
        <f>IF(L200="Oui",IF(L204="",1,0),0)</f>
        <v>0</v>
      </c>
      <c r="B204" s="131"/>
      <c r="D204" s="131"/>
      <c r="E204" s="153" t="s">
        <v>172</v>
      </c>
      <c r="L204" s="158"/>
    </row>
    <row r="205" spans="1:12" s="141" customFormat="1" ht="12" customHeight="1">
      <c r="A205" s="421"/>
    </row>
    <row r="206" spans="1:12" s="34" customFormat="1" ht="27.75" customHeight="1">
      <c r="A206" s="419"/>
      <c r="B206" s="141"/>
      <c r="C206" s="141"/>
      <c r="D206" s="141"/>
      <c r="E206" s="141"/>
    </row>
    <row r="207" spans="1:12" s="130" customFormat="1" ht="16.5">
      <c r="A207" s="133"/>
      <c r="B207" s="378" t="s">
        <v>388</v>
      </c>
      <c r="C207" s="184"/>
      <c r="D207" s="184"/>
      <c r="E207" s="184"/>
      <c r="F207" s="184"/>
      <c r="G207" s="184"/>
      <c r="H207" s="184"/>
      <c r="I207" s="184"/>
      <c r="J207" s="184"/>
      <c r="K207" s="184"/>
      <c r="L207" s="184"/>
    </row>
    <row r="208" spans="1:12" s="130" customFormat="1" ht="16.5">
      <c r="A208" s="133"/>
      <c r="B208" s="380" t="s">
        <v>6</v>
      </c>
      <c r="C208" s="184"/>
      <c r="D208" s="184"/>
      <c r="E208" s="184"/>
      <c r="F208" s="184"/>
      <c r="G208" s="184"/>
      <c r="H208" s="184"/>
      <c r="I208" s="184"/>
      <c r="J208" s="184"/>
      <c r="K208" s="184"/>
      <c r="L208" s="184"/>
    </row>
    <row r="209" spans="1:12" s="130" customFormat="1">
      <c r="A209" s="133"/>
      <c r="B209" s="379" t="s">
        <v>7</v>
      </c>
    </row>
    <row r="210" spans="1:12" s="34" customFormat="1" ht="12.75">
      <c r="A210" s="33"/>
    </row>
    <row r="211" spans="1:12" s="130" customFormat="1">
      <c r="A211" s="133"/>
      <c r="B211" s="131" t="s">
        <v>1</v>
      </c>
      <c r="C211" s="131" t="s">
        <v>8</v>
      </c>
    </row>
    <row r="212" spans="1:12" s="34" customFormat="1" ht="6" customHeight="1">
      <c r="A212" s="33"/>
    </row>
    <row r="213" spans="1:12" s="141" customFormat="1" ht="12.75" customHeight="1">
      <c r="A213" s="149"/>
      <c r="C213" s="463"/>
      <c r="D213" s="464"/>
      <c r="E213" s="464"/>
      <c r="F213" s="464"/>
      <c r="G213" s="464"/>
      <c r="H213" s="464"/>
      <c r="I213" s="464"/>
      <c r="J213" s="464"/>
      <c r="K213" s="464"/>
      <c r="L213" s="464"/>
    </row>
    <row r="214" spans="1:12" s="141" customFormat="1" ht="59.45" customHeight="1">
      <c r="A214" s="149">
        <f>IF(AND(C213="",L240=""),1,0)</f>
        <v>1</v>
      </c>
      <c r="C214" s="464"/>
      <c r="D214" s="464"/>
      <c r="E214" s="464"/>
      <c r="F214" s="464"/>
      <c r="G214" s="464"/>
      <c r="H214" s="464"/>
      <c r="I214" s="464"/>
      <c r="J214" s="464"/>
      <c r="K214" s="464"/>
      <c r="L214" s="464"/>
    </row>
    <row r="215" spans="1:12" s="34" customFormat="1" ht="6" customHeight="1">
      <c r="A215" s="33"/>
    </row>
    <row r="216" spans="1:12" s="130" customFormat="1">
      <c r="A216" s="133"/>
      <c r="B216" s="131" t="s">
        <v>1</v>
      </c>
      <c r="C216" s="131" t="s">
        <v>9</v>
      </c>
    </row>
    <row r="217" spans="1:12" s="34" customFormat="1" ht="6" customHeight="1">
      <c r="A217" s="33"/>
    </row>
    <row r="218" spans="1:12" s="141" customFormat="1" ht="12.75" customHeight="1">
      <c r="A218" s="149"/>
      <c r="C218" s="463"/>
      <c r="D218" s="464"/>
      <c r="E218" s="464"/>
      <c r="F218" s="464"/>
      <c r="G218" s="464"/>
      <c r="H218" s="464"/>
      <c r="I218" s="464"/>
      <c r="J218" s="464"/>
      <c r="K218" s="464"/>
      <c r="L218" s="464"/>
    </row>
    <row r="219" spans="1:12" s="141" customFormat="1" ht="57.6" customHeight="1">
      <c r="A219" s="149">
        <f>IF(AND(C218="",L240=""),1,0)</f>
        <v>1</v>
      </c>
      <c r="C219" s="464"/>
      <c r="D219" s="464"/>
      <c r="E219" s="464"/>
      <c r="F219" s="464"/>
      <c r="G219" s="464"/>
      <c r="H219" s="464"/>
      <c r="I219" s="464"/>
      <c r="J219" s="464"/>
      <c r="K219" s="464"/>
      <c r="L219" s="464"/>
    </row>
    <row r="220" spans="1:12" s="34" customFormat="1" ht="6" customHeight="1">
      <c r="A220" s="33"/>
    </row>
    <row r="221" spans="1:12" s="130" customFormat="1">
      <c r="A221" s="133"/>
      <c r="B221" s="131" t="s">
        <v>1</v>
      </c>
      <c r="C221" s="131" t="s">
        <v>76</v>
      </c>
    </row>
    <row r="222" spans="1:12" s="34" customFormat="1" ht="6" customHeight="1">
      <c r="A222" s="33"/>
    </row>
    <row r="223" spans="1:12" s="141" customFormat="1" ht="40.9" customHeight="1">
      <c r="A223" s="149"/>
      <c r="C223" s="463"/>
      <c r="D223" s="464"/>
      <c r="E223" s="464"/>
      <c r="F223" s="464"/>
      <c r="G223" s="464"/>
      <c r="H223" s="464"/>
      <c r="I223" s="464"/>
      <c r="J223" s="464"/>
      <c r="K223" s="464"/>
      <c r="L223" s="464"/>
    </row>
    <row r="224" spans="1:12" s="141" customFormat="1" ht="40.9" customHeight="1">
      <c r="A224" s="149">
        <f>IF(OR(AND(C223="",C228="",C223="",C228="",L240="")),1,0)</f>
        <v>1</v>
      </c>
      <c r="C224" s="464"/>
      <c r="D224" s="464"/>
      <c r="E224" s="464"/>
      <c r="F224" s="464"/>
      <c r="G224" s="464"/>
      <c r="H224" s="464"/>
      <c r="I224" s="464"/>
      <c r="J224" s="464"/>
      <c r="K224" s="464"/>
      <c r="L224" s="464"/>
    </row>
    <row r="225" spans="1:18" s="34" customFormat="1" ht="6" customHeight="1">
      <c r="A225" s="33"/>
    </row>
    <row r="226" spans="1:18" s="34" customFormat="1">
      <c r="A226" s="33"/>
      <c r="C226" s="131" t="s">
        <v>10</v>
      </c>
      <c r="D226" s="130"/>
      <c r="E226" s="130"/>
      <c r="F226" s="130"/>
      <c r="G226" s="130"/>
      <c r="H226" s="130"/>
      <c r="I226" s="130"/>
      <c r="J226" s="130"/>
      <c r="K226" s="130"/>
      <c r="L226" s="130"/>
    </row>
    <row r="227" spans="1:18" s="34" customFormat="1" ht="6" customHeight="1">
      <c r="A227" s="33"/>
    </row>
    <row r="228" spans="1:18" s="141" customFormat="1" ht="12.75" customHeight="1">
      <c r="A228" s="149"/>
      <c r="C228" s="463"/>
      <c r="D228" s="464"/>
      <c r="E228" s="464"/>
      <c r="F228" s="464"/>
      <c r="G228" s="464"/>
      <c r="H228" s="464"/>
      <c r="I228" s="464"/>
      <c r="J228" s="464"/>
      <c r="K228" s="464"/>
      <c r="L228" s="464"/>
    </row>
    <row r="229" spans="1:18" s="141" customFormat="1" ht="52.9" customHeight="1">
      <c r="A229" s="149"/>
      <c r="C229" s="464"/>
      <c r="D229" s="464"/>
      <c r="E229" s="464"/>
      <c r="F229" s="464"/>
      <c r="G229" s="464"/>
      <c r="H229" s="464"/>
      <c r="I229" s="464"/>
      <c r="J229" s="464"/>
      <c r="K229" s="464"/>
      <c r="L229" s="464"/>
    </row>
    <row r="230" spans="1:18" s="34" customFormat="1" ht="6" customHeight="1">
      <c r="A230" s="33"/>
    </row>
    <row r="231" spans="1:18" s="34" customFormat="1">
      <c r="A231" s="33"/>
      <c r="B231" s="131" t="s">
        <v>1</v>
      </c>
      <c r="C231" s="131" t="s">
        <v>77</v>
      </c>
      <c r="D231" s="130"/>
      <c r="E231" s="130"/>
      <c r="F231" s="130"/>
      <c r="G231" s="130"/>
      <c r="H231" s="130"/>
      <c r="I231" s="130"/>
      <c r="J231" s="130"/>
      <c r="K231" s="130"/>
      <c r="L231" s="130"/>
    </row>
    <row r="232" spans="1:18" s="34" customFormat="1">
      <c r="A232" s="33">
        <f>IF(AND(L240="",I232=""),1,0)</f>
        <v>1</v>
      </c>
      <c r="C232" s="131" t="s">
        <v>78</v>
      </c>
      <c r="I232" s="460"/>
      <c r="J232" s="460"/>
      <c r="K232" s="460"/>
      <c r="L232" s="460"/>
    </row>
    <row r="233" spans="1:18" s="34" customFormat="1" ht="8.25" customHeight="1">
      <c r="A233" s="33"/>
    </row>
    <row r="234" spans="1:18" s="34" customFormat="1">
      <c r="A234" s="33"/>
      <c r="B234" s="131" t="s">
        <v>1</v>
      </c>
      <c r="C234" s="131" t="s">
        <v>53</v>
      </c>
    </row>
    <row r="235" spans="1:18" s="130" customFormat="1" ht="18.600000000000001" customHeight="1">
      <c r="A235" s="133">
        <f>IF(E236="",1,0)</f>
        <v>1</v>
      </c>
      <c r="B235" s="159"/>
      <c r="C235" s="131" t="s">
        <v>54</v>
      </c>
    </row>
    <row r="236" spans="1:18" s="130" customFormat="1" ht="18" customHeight="1">
      <c r="A236" s="133">
        <f>IF(E236="",1,(IF(AND(E236="Oui",I236=""),1,0)))</f>
        <v>1</v>
      </c>
      <c r="B236" s="159"/>
      <c r="C236" s="159"/>
      <c r="D236" s="159"/>
      <c r="E236" s="143"/>
      <c r="F236" s="159"/>
      <c r="G236" s="131" t="s">
        <v>55</v>
      </c>
      <c r="I236" s="460"/>
      <c r="J236" s="460"/>
      <c r="K236" s="460"/>
      <c r="L236" s="460"/>
    </row>
    <row r="237" spans="1:18" s="130" customFormat="1" ht="6" customHeight="1">
      <c r="A237" s="133"/>
      <c r="M237" s="141"/>
      <c r="P237" s="131"/>
      <c r="R237" s="159"/>
    </row>
    <row r="238" spans="1:18" s="130" customFormat="1" ht="18">
      <c r="A238" s="133"/>
      <c r="B238" s="160" t="s">
        <v>11</v>
      </c>
      <c r="M238" s="141"/>
    </row>
    <row r="239" spans="1:18" s="34" customFormat="1" ht="6" customHeight="1">
      <c r="A239" s="33"/>
      <c r="M239" s="141"/>
    </row>
    <row r="240" spans="1:18" s="130" customFormat="1">
      <c r="A240" s="149">
        <f>IF(OR(AND(C213="",L240=""),AND(C213&lt;&gt;"",L240="Oui")),1,0)</f>
        <v>1</v>
      </c>
      <c r="B240" s="131" t="s">
        <v>1</v>
      </c>
      <c r="C240" s="131" t="s">
        <v>326</v>
      </c>
      <c r="L240" s="143"/>
      <c r="M240" s="141"/>
    </row>
    <row r="241" spans="1:13" s="34" customFormat="1" ht="6" customHeight="1">
      <c r="A241" s="33"/>
      <c r="J241" s="141"/>
      <c r="K241" s="141"/>
      <c r="L241" s="141"/>
      <c r="M241" s="141"/>
    </row>
    <row r="242" spans="1:13" s="34" customFormat="1" ht="6" customHeight="1">
      <c r="A242" s="33"/>
      <c r="J242" s="141"/>
      <c r="K242" s="141"/>
      <c r="L242" s="141"/>
      <c r="M242" s="141"/>
    </row>
    <row r="243" spans="1:13" s="141" customFormat="1" ht="19.149999999999999" customHeight="1">
      <c r="B243" s="156" t="s">
        <v>46</v>
      </c>
      <c r="E243" s="141" t="s">
        <v>323</v>
      </c>
    </row>
    <row r="244" spans="1:13" s="141" customFormat="1" ht="4.1500000000000004" customHeight="1">
      <c r="B244" s="156"/>
    </row>
    <row r="245" spans="1:13" s="34" customFormat="1" ht="7.15" customHeight="1">
      <c r="A245" s="33"/>
    </row>
    <row r="246" spans="1:13" s="141" customFormat="1">
      <c r="A246" s="149">
        <f>IF(AND(L240="Oui",L246=""),1,0)</f>
        <v>0</v>
      </c>
      <c r="D246" s="131" t="s">
        <v>1</v>
      </c>
      <c r="E246" s="141" t="s">
        <v>324</v>
      </c>
      <c r="L246" s="65"/>
    </row>
    <row r="247" spans="1:13" s="34" customFormat="1" ht="12.75">
      <c r="A247" s="33"/>
    </row>
    <row r="248" spans="1:13" s="141" customFormat="1">
      <c r="A248" s="149">
        <f>IF(AND(L240="Oui",L248=""),1,0)</f>
        <v>0</v>
      </c>
      <c r="D248" s="131" t="s">
        <v>1</v>
      </c>
      <c r="E248" s="141" t="s">
        <v>325</v>
      </c>
      <c r="L248" s="65"/>
    </row>
    <row r="249" spans="1:13" s="34" customFormat="1" ht="12.75" customHeight="1">
      <c r="A249" s="33"/>
    </row>
    <row r="250" spans="1:13" s="130" customFormat="1">
      <c r="A250" s="133"/>
      <c r="B250" s="131" t="s">
        <v>1</v>
      </c>
      <c r="C250" s="134" t="s">
        <v>12</v>
      </c>
    </row>
    <row r="251" spans="1:13" s="34" customFormat="1" ht="12.75">
      <c r="A251" s="33"/>
    </row>
    <row r="252" spans="1:13" s="141" customFormat="1" ht="69" customHeight="1">
      <c r="A252" s="149"/>
      <c r="C252" s="463"/>
      <c r="D252" s="464"/>
      <c r="E252" s="464"/>
      <c r="F252" s="464"/>
      <c r="G252" s="464"/>
      <c r="H252" s="464"/>
      <c r="I252" s="464"/>
      <c r="J252" s="464"/>
      <c r="K252" s="464"/>
      <c r="L252" s="464"/>
    </row>
    <row r="253" spans="1:13" s="141" customFormat="1" ht="69" customHeight="1">
      <c r="A253" s="149">
        <f>IF(AND(C213="",C218="",C223="",C228="",I232="",E236="",C252=""),1,0)</f>
        <v>1</v>
      </c>
      <c r="C253" s="464"/>
      <c r="D253" s="464"/>
      <c r="E253" s="464"/>
      <c r="F253" s="464"/>
      <c r="G253" s="464"/>
      <c r="H253" s="464"/>
      <c r="I253" s="464"/>
      <c r="J253" s="464"/>
      <c r="K253" s="464"/>
      <c r="L253" s="464"/>
    </row>
    <row r="254" spans="1:13" s="34" customFormat="1" ht="27.75" customHeight="1">
      <c r="A254" s="419"/>
      <c r="B254" s="141"/>
      <c r="C254" s="141"/>
      <c r="D254" s="141"/>
      <c r="E254" s="141"/>
    </row>
    <row r="255" spans="1:13" s="130" customFormat="1" ht="30" customHeight="1">
      <c r="A255" s="133"/>
      <c r="B255" s="381" t="s">
        <v>389</v>
      </c>
      <c r="C255" s="184"/>
      <c r="D255" s="184"/>
      <c r="E255" s="184"/>
      <c r="F255" s="184"/>
      <c r="G255" s="184"/>
      <c r="H255" s="184"/>
      <c r="I255" s="184"/>
      <c r="J255" s="184"/>
      <c r="K255" s="184"/>
      <c r="L255" s="184"/>
    </row>
    <row r="256" spans="1:13" s="34" customFormat="1" ht="12.75">
      <c r="A256" s="33"/>
    </row>
    <row r="257" spans="1:13" s="130" customFormat="1">
      <c r="A257" s="133"/>
      <c r="B257" s="131" t="s">
        <v>1</v>
      </c>
      <c r="C257" s="362" t="s">
        <v>418</v>
      </c>
    </row>
    <row r="258" spans="1:13" s="130" customFormat="1" ht="12" customHeight="1">
      <c r="A258" s="133"/>
      <c r="B258" s="159"/>
      <c r="C258" s="131"/>
    </row>
    <row r="259" spans="1:13" s="141" customFormat="1" ht="12.75" customHeight="1">
      <c r="A259" s="149">
        <f>IF(C259="",1,0)</f>
        <v>1</v>
      </c>
      <c r="C259" s="463"/>
      <c r="D259" s="464"/>
      <c r="E259" s="464"/>
      <c r="F259" s="464"/>
      <c r="G259" s="464"/>
      <c r="H259" s="464"/>
      <c r="I259" s="464"/>
      <c r="J259" s="464"/>
      <c r="K259" s="464"/>
      <c r="L259" s="464"/>
    </row>
    <row r="260" spans="1:13" s="141" customFormat="1">
      <c r="A260" s="149"/>
      <c r="C260" s="464"/>
      <c r="D260" s="464"/>
      <c r="E260" s="464"/>
      <c r="F260" s="464"/>
      <c r="G260" s="464"/>
      <c r="H260" s="464"/>
      <c r="I260" s="464"/>
      <c r="J260" s="464"/>
      <c r="K260" s="464"/>
      <c r="L260" s="464"/>
    </row>
    <row r="261" spans="1:13" s="141" customFormat="1">
      <c r="A261" s="149"/>
      <c r="C261" s="464"/>
      <c r="D261" s="464"/>
      <c r="E261" s="464"/>
      <c r="F261" s="464"/>
      <c r="G261" s="464"/>
      <c r="H261" s="464"/>
      <c r="I261" s="464"/>
      <c r="J261" s="464"/>
      <c r="K261" s="464"/>
      <c r="L261" s="464"/>
    </row>
    <row r="262" spans="1:13" s="141" customFormat="1">
      <c r="A262" s="149"/>
      <c r="C262" s="464"/>
      <c r="D262" s="464"/>
      <c r="E262" s="464"/>
      <c r="F262" s="464"/>
      <c r="G262" s="464"/>
      <c r="H262" s="464"/>
      <c r="I262" s="464"/>
      <c r="J262" s="464"/>
      <c r="K262" s="464"/>
      <c r="L262" s="464"/>
    </row>
    <row r="263" spans="1:13" s="141" customFormat="1">
      <c r="A263" s="149"/>
      <c r="C263" s="464"/>
      <c r="D263" s="464"/>
      <c r="E263" s="464"/>
      <c r="F263" s="464"/>
      <c r="G263" s="464"/>
      <c r="H263" s="464"/>
      <c r="I263" s="464"/>
      <c r="J263" s="464"/>
      <c r="K263" s="464"/>
      <c r="L263" s="464"/>
    </row>
    <row r="264" spans="1:13" s="141" customFormat="1">
      <c r="A264" s="149"/>
      <c r="C264" s="464"/>
      <c r="D264" s="464"/>
      <c r="E264" s="464"/>
      <c r="F264" s="464"/>
      <c r="G264" s="464"/>
      <c r="H264" s="464"/>
      <c r="I264" s="464"/>
      <c r="J264" s="464"/>
      <c r="K264" s="464"/>
      <c r="L264" s="464"/>
    </row>
    <row r="265" spans="1:13" s="141" customFormat="1">
      <c r="A265" s="149"/>
      <c r="C265" s="464"/>
      <c r="D265" s="464"/>
      <c r="E265" s="464"/>
      <c r="F265" s="464"/>
      <c r="G265" s="464"/>
      <c r="H265" s="464"/>
      <c r="I265" s="464"/>
      <c r="J265" s="464"/>
      <c r="K265" s="464"/>
      <c r="L265" s="464"/>
    </row>
    <row r="266" spans="1:13" s="130" customFormat="1" ht="12" customHeight="1">
      <c r="A266" s="133"/>
    </row>
    <row r="267" spans="1:13" s="130" customFormat="1">
      <c r="A267" s="133"/>
      <c r="B267" s="131" t="s">
        <v>1</v>
      </c>
      <c r="C267" s="131" t="s">
        <v>96</v>
      </c>
      <c r="K267" s="159"/>
      <c r="L267" s="161"/>
      <c r="M267" s="159"/>
    </row>
    <row r="268" spans="1:13" s="130" customFormat="1" ht="12" customHeight="1" thickBot="1">
      <c r="A268" s="133"/>
      <c r="B268" s="159"/>
      <c r="C268" s="131"/>
    </row>
    <row r="269" spans="1:13" s="130" customFormat="1" ht="24" customHeight="1" thickBot="1">
      <c r="A269" s="133"/>
      <c r="B269" s="131"/>
      <c r="C269" s="483" t="s">
        <v>97</v>
      </c>
      <c r="D269" s="483"/>
      <c r="E269" s="483"/>
      <c r="F269" s="483"/>
      <c r="H269" s="159"/>
      <c r="J269" s="162" t="str">
        <f>IF('Calcul Dommage'!G66=0,"Onglet Calcul Dommage à compléter","")</f>
        <v>Onglet Calcul Dommage à compléter</v>
      </c>
      <c r="K269" s="163" t="s">
        <v>56</v>
      </c>
      <c r="L269" s="164">
        <f>'Calcul Dommage'!$G$68</f>
        <v>0</v>
      </c>
      <c r="M269" s="159"/>
    </row>
    <row r="270" spans="1:13" s="34" customFormat="1" ht="11.25" customHeight="1">
      <c r="A270" s="33"/>
    </row>
    <row r="271" spans="1:13" s="130" customFormat="1">
      <c r="A271" s="133">
        <f>IF(L271="",1,IF(AND(L271="Non",I274=""),1,0))</f>
        <v>1</v>
      </c>
      <c r="B271" s="131" t="s">
        <v>1</v>
      </c>
      <c r="C271" s="461" t="s">
        <v>82</v>
      </c>
      <c r="D271" s="461"/>
      <c r="E271" s="461"/>
      <c r="F271" s="461"/>
      <c r="G271" s="461"/>
      <c r="H271" s="461"/>
      <c r="I271" s="461"/>
      <c r="J271" s="461"/>
      <c r="K271" s="34"/>
      <c r="L271" s="143"/>
    </row>
    <row r="272" spans="1:13" s="130" customFormat="1" ht="18.600000000000001" customHeight="1">
      <c r="A272" s="133"/>
      <c r="B272" s="131"/>
      <c r="C272" s="462" t="s">
        <v>104</v>
      </c>
      <c r="D272" s="462"/>
      <c r="E272" s="462"/>
      <c r="F272" s="462"/>
      <c r="G272" s="462"/>
      <c r="H272" s="462"/>
      <c r="I272" s="462"/>
      <c r="J272" s="462"/>
      <c r="K272" s="34"/>
      <c r="L272" s="34"/>
    </row>
    <row r="273" spans="1:12" s="130" customFormat="1">
      <c r="A273" s="133"/>
      <c r="B273" s="131"/>
      <c r="C273" s="462" t="s">
        <v>83</v>
      </c>
      <c r="D273" s="462"/>
      <c r="E273" s="462"/>
      <c r="F273" s="462"/>
      <c r="G273" s="462"/>
      <c r="H273" s="462"/>
      <c r="I273" s="462"/>
      <c r="J273" s="462"/>
      <c r="K273" s="34"/>
      <c r="L273" s="34"/>
    </row>
    <row r="274" spans="1:12" s="141" customFormat="1">
      <c r="A274" s="149"/>
      <c r="C274" s="153" t="s">
        <v>84</v>
      </c>
      <c r="E274" s="130"/>
      <c r="H274" s="165"/>
      <c r="I274" s="460"/>
      <c r="J274" s="460"/>
      <c r="K274" s="460"/>
      <c r="L274" s="460"/>
    </row>
    <row r="275" spans="1:12" s="34" customFormat="1" ht="18" customHeight="1">
      <c r="A275" s="33"/>
    </row>
    <row r="276" spans="1:12" s="34" customFormat="1">
      <c r="A276" s="33"/>
      <c r="B276" s="141" t="s">
        <v>1</v>
      </c>
      <c r="C276" s="377" t="s">
        <v>399</v>
      </c>
      <c r="D276" s="217"/>
      <c r="E276" s="217"/>
      <c r="F276" s="216"/>
      <c r="G276" s="216"/>
      <c r="H276" s="216"/>
      <c r="I276" s="216"/>
      <c r="J276" s="216"/>
      <c r="K276" s="216"/>
      <c r="L276" s="216"/>
    </row>
    <row r="277" spans="1:12" s="34" customFormat="1">
      <c r="A277" s="33"/>
      <c r="C277" s="217"/>
      <c r="D277" s="216"/>
      <c r="E277" s="216"/>
      <c r="F277" s="216"/>
      <c r="G277" s="216"/>
      <c r="H277" s="216"/>
      <c r="I277" s="216"/>
      <c r="J277" s="216"/>
      <c r="K277" s="216"/>
      <c r="L277" s="216"/>
    </row>
    <row r="278" spans="1:12" s="34" customFormat="1" ht="6" customHeight="1">
      <c r="A278" s="33"/>
      <c r="D278" s="152"/>
      <c r="E278" s="152"/>
      <c r="F278" s="152"/>
      <c r="G278" s="152"/>
      <c r="H278" s="152"/>
      <c r="I278" s="152"/>
      <c r="J278" s="152"/>
      <c r="K278" s="152"/>
      <c r="L278" s="152"/>
    </row>
    <row r="279" spans="1:12" s="34" customFormat="1" ht="12.75">
      <c r="A279" s="33"/>
      <c r="C279" s="145"/>
    </row>
    <row r="280" spans="1:12" s="34" customFormat="1">
      <c r="C280" s="147" t="s">
        <v>32</v>
      </c>
      <c r="D280" s="148" t="s">
        <v>199</v>
      </c>
    </row>
    <row r="281" spans="1:12" s="34" customFormat="1" ht="9" customHeight="1">
      <c r="A281" s="33">
        <f>IF(AND(G283=""),1,0)</f>
        <v>1</v>
      </c>
      <c r="C281" s="147"/>
      <c r="D281" s="148"/>
    </row>
    <row r="282" spans="1:12" s="34" customFormat="1">
      <c r="A282" s="33">
        <f>IF(AND(G282="",L282=""),1,IF(AND(G282="Oui",L282=""),1,0))</f>
        <v>1</v>
      </c>
      <c r="C282" s="147"/>
      <c r="D282" s="148"/>
      <c r="F282" s="364">
        <v>2020</v>
      </c>
      <c r="G282" s="181"/>
      <c r="K282" s="364" t="s">
        <v>200</v>
      </c>
      <c r="L282" s="394"/>
    </row>
    <row r="283" spans="1:12" s="34" customFormat="1">
      <c r="A283" s="33">
        <f>IF(AND(G283="",L283=""),1,IF(AND(G283="Oui",L283=""),1,0))</f>
        <v>1</v>
      </c>
      <c r="C283" s="147"/>
      <c r="D283" s="148"/>
      <c r="F283" s="364">
        <v>2021</v>
      </c>
      <c r="G283" s="181"/>
      <c r="K283" s="364" t="s">
        <v>200</v>
      </c>
      <c r="L283" s="394"/>
    </row>
    <row r="284" spans="1:12">
      <c r="D284" s="363"/>
      <c r="E284" s="363"/>
      <c r="F284" s="363"/>
      <c r="G284" s="363"/>
      <c r="H284" s="363"/>
      <c r="I284" s="363"/>
      <c r="J284" s="363"/>
      <c r="K284" s="363"/>
      <c r="L284" s="363"/>
    </row>
    <row r="285" spans="1:12" s="34" customFormat="1" ht="12.75">
      <c r="A285" s="33"/>
    </row>
    <row r="286" spans="1:12" s="34" customFormat="1">
      <c r="A286" s="33"/>
      <c r="C286" s="147" t="s">
        <v>32</v>
      </c>
      <c r="D286" s="148" t="s">
        <v>201</v>
      </c>
    </row>
    <row r="287" spans="1:12" s="34" customFormat="1">
      <c r="A287" s="33">
        <f>IF(AND(G287="",L287=""),1,IF(AND(G287="Oui",L287=""),1,0))</f>
        <v>1</v>
      </c>
      <c r="C287" s="147"/>
      <c r="D287" s="148"/>
      <c r="F287" s="364">
        <v>2020</v>
      </c>
      <c r="G287" s="181"/>
      <c r="K287" s="364" t="s">
        <v>200</v>
      </c>
      <c r="L287" s="394"/>
    </row>
    <row r="288" spans="1:12" s="34" customFormat="1">
      <c r="A288" s="33">
        <f>IF(AND(G288="",L288=""),1,IF(AND(G288="Oui",L288=""),1,0))</f>
        <v>1</v>
      </c>
      <c r="C288" s="147"/>
      <c r="D288" s="148"/>
      <c r="F288" s="364">
        <v>2021</v>
      </c>
      <c r="G288" s="181"/>
      <c r="K288" s="364" t="s">
        <v>200</v>
      </c>
      <c r="L288" s="394"/>
    </row>
    <row r="289" spans="1:12" s="34" customFormat="1" ht="12.75">
      <c r="A289" s="33"/>
      <c r="D289" s="152"/>
      <c r="E289" s="152"/>
      <c r="F289" s="152"/>
      <c r="G289" s="152"/>
      <c r="H289" s="152"/>
      <c r="I289" s="152"/>
      <c r="J289" s="152"/>
      <c r="K289" s="152"/>
      <c r="L289" s="152"/>
    </row>
    <row r="290" spans="1:12" s="34" customFormat="1" ht="12.75">
      <c r="A290" s="33"/>
    </row>
    <row r="291" spans="1:12" s="34" customFormat="1">
      <c r="A291" s="33"/>
      <c r="C291" s="147" t="s">
        <v>32</v>
      </c>
      <c r="D291" s="148" t="s">
        <v>202</v>
      </c>
    </row>
    <row r="292" spans="1:12" s="34" customFormat="1" ht="8.25" customHeight="1">
      <c r="A292" s="33"/>
      <c r="C292" s="147"/>
      <c r="D292" s="148"/>
    </row>
    <row r="293" spans="1:12" s="34" customFormat="1">
      <c r="A293" s="33">
        <f>IF(AND(G295="Oui",D293=""),1,0)</f>
        <v>0</v>
      </c>
      <c r="C293" s="147"/>
      <c r="D293" s="484"/>
      <c r="E293" s="485"/>
      <c r="F293" s="485"/>
      <c r="G293" s="485"/>
      <c r="H293" s="485"/>
      <c r="I293" s="485"/>
      <c r="J293" s="485"/>
      <c r="K293" s="485"/>
      <c r="L293" s="486"/>
    </row>
    <row r="294" spans="1:12" s="34" customFormat="1">
      <c r="A294" s="33">
        <f>IF(AND(G295=""),1,0)</f>
        <v>1</v>
      </c>
      <c r="C294" s="147"/>
      <c r="D294" s="148"/>
    </row>
    <row r="295" spans="1:12" s="34" customFormat="1">
      <c r="A295" s="33">
        <f>IF(AND(G295="",L295=""),1,IF(AND(G295="Oui",L295=""),1,0))</f>
        <v>1</v>
      </c>
      <c r="C295" s="147"/>
      <c r="D295" s="148"/>
      <c r="F295" s="364">
        <v>2020</v>
      </c>
      <c r="G295" s="181"/>
      <c r="K295" s="364" t="s">
        <v>200</v>
      </c>
      <c r="L295" s="394"/>
    </row>
    <row r="296" spans="1:12" s="34" customFormat="1">
      <c r="A296" s="33">
        <f>IF(AND(G296="",L296=""),1,IF(AND(G296="Oui",L296=""),1,0))</f>
        <v>1</v>
      </c>
      <c r="C296" s="147"/>
      <c r="D296" s="148"/>
      <c r="F296" s="364">
        <v>2021</v>
      </c>
      <c r="G296" s="181"/>
      <c r="K296" s="364" t="s">
        <v>200</v>
      </c>
      <c r="L296" s="394"/>
    </row>
    <row r="297" spans="1:12" s="34" customFormat="1">
      <c r="A297" s="33"/>
      <c r="C297" s="366"/>
      <c r="D297" s="365"/>
      <c r="E297" s="152"/>
      <c r="F297" s="152"/>
      <c r="G297" s="152"/>
      <c r="H297" s="152"/>
      <c r="I297" s="152"/>
      <c r="J297" s="152"/>
      <c r="K297" s="152"/>
      <c r="L297" s="152"/>
    </row>
    <row r="298" spans="1:12" s="34" customFormat="1">
      <c r="A298" s="33"/>
      <c r="C298" s="147"/>
      <c r="D298" s="148"/>
    </row>
    <row r="299" spans="1:12" s="34" customFormat="1">
      <c r="A299" s="33"/>
      <c r="C299" s="147" t="s">
        <v>32</v>
      </c>
      <c r="D299" s="148" t="s">
        <v>203</v>
      </c>
    </row>
    <row r="300" spans="1:12" s="34" customFormat="1">
      <c r="A300" s="33">
        <f>IF(AND(G301=""),1,0)</f>
        <v>1</v>
      </c>
      <c r="C300" s="147"/>
      <c r="D300" s="148"/>
    </row>
    <row r="301" spans="1:12" s="34" customFormat="1">
      <c r="A301" s="33">
        <f>IF(AND(G301="",L301=""),1,IF(AND(G301="Oui",L301=""),1,0))</f>
        <v>1</v>
      </c>
      <c r="C301" s="147"/>
      <c r="D301" s="148"/>
      <c r="F301" s="364">
        <v>2020</v>
      </c>
      <c r="G301" s="181"/>
      <c r="K301" s="364" t="s">
        <v>200</v>
      </c>
      <c r="L301" s="394"/>
    </row>
    <row r="302" spans="1:12" s="34" customFormat="1">
      <c r="A302" s="33">
        <f>IF(AND(G302="",L302=""),1,IF(AND(G302="Oui",L302=""),1,0))</f>
        <v>1</v>
      </c>
      <c r="C302" s="147"/>
      <c r="D302" s="148"/>
      <c r="F302" s="364">
        <v>2021</v>
      </c>
      <c r="G302" s="181"/>
      <c r="K302" s="364" t="s">
        <v>200</v>
      </c>
      <c r="L302" s="394"/>
    </row>
    <row r="303" spans="1:12" s="34" customFormat="1">
      <c r="A303" s="33"/>
      <c r="C303" s="366"/>
      <c r="D303" s="365"/>
      <c r="E303" s="152"/>
      <c r="F303" s="152"/>
      <c r="G303" s="152"/>
      <c r="H303" s="152"/>
      <c r="I303" s="152"/>
      <c r="J303" s="152"/>
      <c r="K303" s="152"/>
      <c r="L303" s="152"/>
    </row>
    <row r="304" spans="1:12" s="34" customFormat="1" ht="12.75">
      <c r="A304" s="33"/>
    </row>
    <row r="305" spans="1:12" s="34" customFormat="1">
      <c r="A305" s="33">
        <f>IF(AND(G306=""),1,0)</f>
        <v>1</v>
      </c>
      <c r="C305" s="147" t="s">
        <v>32</v>
      </c>
      <c r="D305" s="148" t="s">
        <v>204</v>
      </c>
    </row>
    <row r="306" spans="1:12" s="34" customFormat="1">
      <c r="A306" s="33">
        <f>IF(AND(G306="",L306=""),1,IF(AND(G306="Oui",L306=""),1,0))</f>
        <v>1</v>
      </c>
      <c r="C306" s="147"/>
      <c r="D306" s="148"/>
      <c r="F306" s="364">
        <v>2020</v>
      </c>
      <c r="G306" s="181"/>
      <c r="K306" s="364" t="s">
        <v>200</v>
      </c>
      <c r="L306" s="394"/>
    </row>
    <row r="307" spans="1:12" s="34" customFormat="1">
      <c r="A307" s="33">
        <f>IF(AND(G307="",L307=""),1,IF(AND(G307="Oui",L307=""),1,0))</f>
        <v>1</v>
      </c>
      <c r="C307" s="147"/>
      <c r="D307" s="148"/>
      <c r="F307" s="364">
        <v>2021</v>
      </c>
      <c r="G307" s="181"/>
      <c r="K307" s="364" t="s">
        <v>200</v>
      </c>
      <c r="L307" s="394"/>
    </row>
    <row r="308" spans="1:12" s="34" customFormat="1" ht="12.75">
      <c r="A308" s="166"/>
      <c r="C308" s="152"/>
      <c r="D308" s="152"/>
      <c r="E308" s="152"/>
      <c r="F308" s="152"/>
      <c r="G308" s="152"/>
      <c r="H308" s="152"/>
      <c r="I308" s="152"/>
      <c r="J308" s="152"/>
      <c r="K308" s="152"/>
      <c r="L308" s="152"/>
    </row>
    <row r="309" spans="1:12" s="34" customFormat="1" ht="12.75">
      <c r="A309" s="166"/>
    </row>
    <row r="310" spans="1:12" s="34" customFormat="1">
      <c r="A310" s="33">
        <f>IF(AND(G311=""),1,0)</f>
        <v>1</v>
      </c>
      <c r="C310" s="147" t="s">
        <v>32</v>
      </c>
      <c r="D310" s="148" t="s">
        <v>205</v>
      </c>
    </row>
    <row r="311" spans="1:12" s="34" customFormat="1">
      <c r="A311" s="33">
        <f>IF(AND(G311="",L311=""),1,IF(AND(G311="Oui",L311=""),1,0))</f>
        <v>1</v>
      </c>
      <c r="C311" s="147"/>
      <c r="D311" s="148"/>
      <c r="F311" s="364">
        <v>2020</v>
      </c>
      <c r="G311" s="181"/>
      <c r="K311" s="364" t="s">
        <v>200</v>
      </c>
      <c r="L311" s="394"/>
    </row>
    <row r="312" spans="1:12" s="34" customFormat="1">
      <c r="A312" s="33">
        <f>IF(AND(G312="",L312=""),1,IF(AND(G312="Oui",L312=""),1,0))</f>
        <v>1</v>
      </c>
      <c r="C312" s="147"/>
      <c r="D312" s="148"/>
      <c r="F312" s="364">
        <v>2021</v>
      </c>
      <c r="G312" s="181"/>
      <c r="K312" s="364" t="s">
        <v>200</v>
      </c>
      <c r="L312" s="394"/>
    </row>
    <row r="313" spans="1:12" s="34" customFormat="1">
      <c r="A313" s="33"/>
      <c r="C313" s="366"/>
      <c r="D313" s="365"/>
      <c r="E313" s="152"/>
      <c r="F313" s="152"/>
      <c r="G313" s="365"/>
      <c r="H313" s="365"/>
      <c r="I313" s="365"/>
      <c r="J313" s="365"/>
      <c r="K313" s="365"/>
      <c r="L313" s="365"/>
    </row>
    <row r="314" spans="1:12" s="34" customFormat="1">
      <c r="A314" s="33"/>
      <c r="C314" s="147"/>
      <c r="D314" s="148"/>
      <c r="G314" s="148"/>
      <c r="H314" s="148"/>
      <c r="I314" s="148"/>
      <c r="J314" s="148"/>
      <c r="K314" s="148"/>
      <c r="L314" s="148"/>
    </row>
    <row r="315" spans="1:12" s="34" customFormat="1">
      <c r="A315" s="33"/>
      <c r="C315" s="147" t="s">
        <v>32</v>
      </c>
      <c r="D315" s="148" t="s">
        <v>206</v>
      </c>
    </row>
    <row r="316" spans="1:12" s="34" customFormat="1" ht="5.25" customHeight="1">
      <c r="A316" s="33"/>
      <c r="C316" s="147"/>
      <c r="D316" s="148"/>
    </row>
    <row r="317" spans="1:12" s="34" customFormat="1">
      <c r="A317" s="166">
        <f>IF(AND(G319="Oui",D317=""),1,0)</f>
        <v>0</v>
      </c>
      <c r="C317" s="147"/>
      <c r="D317" s="484"/>
      <c r="E317" s="485"/>
      <c r="F317" s="485"/>
      <c r="G317" s="485"/>
      <c r="H317" s="485"/>
      <c r="I317" s="485"/>
      <c r="J317" s="485"/>
      <c r="K317" s="485"/>
      <c r="L317" s="486"/>
    </row>
    <row r="318" spans="1:12" s="34" customFormat="1">
      <c r="A318" s="33">
        <f>IF(AND(G319=""),1,0)</f>
        <v>1</v>
      </c>
      <c r="C318" s="147"/>
      <c r="D318" s="148"/>
    </row>
    <row r="319" spans="1:12" s="34" customFormat="1">
      <c r="A319" s="33">
        <f>IF(AND(G319="",L319=""),1,IF(AND(G319="Oui",L319=""),1,0))</f>
        <v>1</v>
      </c>
      <c r="C319" s="147"/>
      <c r="D319" s="148"/>
      <c r="F319" s="364">
        <v>2020</v>
      </c>
      <c r="G319" s="181"/>
      <c r="K319" s="364" t="s">
        <v>200</v>
      </c>
      <c r="L319" s="394"/>
    </row>
    <row r="320" spans="1:12" s="34" customFormat="1">
      <c r="A320" s="33">
        <f>IF(AND(G320="",L320=""),1,IF(AND(G320="Oui",L320=""),1,0))</f>
        <v>1</v>
      </c>
      <c r="C320" s="147"/>
      <c r="D320" s="148"/>
      <c r="F320" s="364">
        <v>2021</v>
      </c>
      <c r="G320" s="181"/>
      <c r="K320" s="364" t="s">
        <v>200</v>
      </c>
      <c r="L320" s="394"/>
    </row>
    <row r="321" spans="1:12" s="34" customFormat="1" ht="12.75">
      <c r="A321" s="166"/>
      <c r="C321" s="152"/>
      <c r="D321" s="152"/>
      <c r="E321" s="152"/>
      <c r="F321" s="152"/>
      <c r="G321" s="152"/>
      <c r="H321" s="152"/>
      <c r="I321" s="152"/>
      <c r="J321" s="152"/>
      <c r="K321" s="152"/>
      <c r="L321" s="152"/>
    </row>
    <row r="322" spans="1:12" s="34" customFormat="1" ht="12.75">
      <c r="A322" s="166"/>
    </row>
    <row r="323" spans="1:12" s="34" customFormat="1">
      <c r="A323" s="166"/>
      <c r="C323" s="147" t="s">
        <v>32</v>
      </c>
      <c r="D323" s="148" t="s">
        <v>207</v>
      </c>
    </row>
    <row r="324" spans="1:12" s="34" customFormat="1" ht="6" customHeight="1">
      <c r="A324" s="166"/>
      <c r="C324" s="147"/>
      <c r="D324" s="148"/>
    </row>
    <row r="325" spans="1:12" s="34" customFormat="1">
      <c r="A325" s="166">
        <f>IF(AND(G327="Oui",D325=""),1,0)</f>
        <v>0</v>
      </c>
      <c r="C325" s="147"/>
      <c r="D325" s="484"/>
      <c r="E325" s="485"/>
      <c r="F325" s="485"/>
      <c r="G325" s="485"/>
      <c r="H325" s="485"/>
      <c r="I325" s="485"/>
      <c r="J325" s="485"/>
      <c r="K325" s="485"/>
      <c r="L325" s="486"/>
    </row>
    <row r="326" spans="1:12" s="34" customFormat="1">
      <c r="A326" s="166">
        <f>IF(AND(G327=""),1,0)</f>
        <v>1</v>
      </c>
      <c r="C326" s="147"/>
      <c r="D326" s="148"/>
    </row>
    <row r="327" spans="1:12" s="34" customFormat="1">
      <c r="A327" s="33">
        <f>IF(AND(G327="",L327=""),1,IF(AND(G327="Oui",L327=""),1,0))</f>
        <v>1</v>
      </c>
      <c r="C327" s="147"/>
      <c r="D327" s="148"/>
      <c r="F327" s="364">
        <v>2020</v>
      </c>
      <c r="G327" s="181"/>
      <c r="K327" s="364" t="s">
        <v>200</v>
      </c>
      <c r="L327" s="394"/>
    </row>
    <row r="328" spans="1:12" s="34" customFormat="1">
      <c r="A328" s="33">
        <f>IF(AND(G328="",L328=""),1,IF(AND(G328="Oui",L328=""),1,0))</f>
        <v>1</v>
      </c>
      <c r="C328" s="147"/>
      <c r="D328" s="148"/>
      <c r="F328" s="364">
        <v>2021</v>
      </c>
      <c r="G328" s="181"/>
      <c r="K328" s="364" t="s">
        <v>200</v>
      </c>
      <c r="L328" s="394"/>
    </row>
    <row r="329" spans="1:12" s="34" customFormat="1" ht="15.95" customHeight="1">
      <c r="A329" s="33"/>
      <c r="C329" s="152"/>
      <c r="D329" s="152"/>
      <c r="E329" s="152"/>
      <c r="F329" s="152"/>
      <c r="G329" s="152"/>
      <c r="H329" s="152"/>
      <c r="I329" s="152"/>
      <c r="J329" s="152"/>
      <c r="K329" s="152"/>
      <c r="L329" s="152"/>
    </row>
    <row r="330" spans="1:12" s="130" customFormat="1">
      <c r="A330" s="133"/>
      <c r="B330" s="131" t="s">
        <v>1</v>
      </c>
      <c r="C330" s="131" t="s">
        <v>13</v>
      </c>
    </row>
    <row r="331" spans="1:12" s="34" customFormat="1" ht="3.75" customHeight="1">
      <c r="A331" s="33"/>
    </row>
    <row r="332" spans="1:12" s="141" customFormat="1" ht="12.75" customHeight="1">
      <c r="A332" s="149"/>
      <c r="C332" s="464"/>
      <c r="D332" s="464"/>
      <c r="E332" s="464"/>
      <c r="F332" s="464"/>
      <c r="G332" s="464"/>
      <c r="H332" s="464"/>
      <c r="I332" s="464"/>
      <c r="J332" s="464"/>
      <c r="K332" s="464"/>
      <c r="L332" s="464"/>
    </row>
    <row r="333" spans="1:12" s="141" customFormat="1">
      <c r="A333" s="149"/>
      <c r="C333" s="464"/>
      <c r="D333" s="464"/>
      <c r="E333" s="464"/>
      <c r="F333" s="464"/>
      <c r="G333" s="464"/>
      <c r="H333" s="464"/>
      <c r="I333" s="464"/>
      <c r="J333" s="464"/>
      <c r="K333" s="464"/>
      <c r="L333" s="464"/>
    </row>
    <row r="334" spans="1:12" s="141" customFormat="1">
      <c r="A334" s="149"/>
      <c r="C334" s="464"/>
      <c r="D334" s="464"/>
      <c r="E334" s="464"/>
      <c r="F334" s="464"/>
      <c r="G334" s="464"/>
      <c r="H334" s="464"/>
      <c r="I334" s="464"/>
      <c r="J334" s="464"/>
      <c r="K334" s="464"/>
      <c r="L334" s="464"/>
    </row>
    <row r="335" spans="1:12" s="141" customFormat="1">
      <c r="A335" s="149"/>
      <c r="C335" s="464"/>
      <c r="D335" s="464"/>
      <c r="E335" s="464"/>
      <c r="F335" s="464"/>
      <c r="G335" s="464"/>
      <c r="H335" s="464"/>
      <c r="I335" s="464"/>
      <c r="J335" s="464"/>
      <c r="K335" s="464"/>
      <c r="L335" s="464"/>
    </row>
    <row r="336" spans="1:12" s="141" customFormat="1">
      <c r="A336" s="149"/>
      <c r="C336" s="464"/>
      <c r="D336" s="464"/>
      <c r="E336" s="464"/>
      <c r="F336" s="464"/>
      <c r="G336" s="464"/>
      <c r="H336" s="464"/>
      <c r="I336" s="464"/>
      <c r="J336" s="464"/>
      <c r="K336" s="464"/>
      <c r="L336" s="464"/>
    </row>
    <row r="337" spans="1:12" s="141" customFormat="1">
      <c r="A337" s="149"/>
      <c r="C337" s="464"/>
      <c r="D337" s="464"/>
      <c r="E337" s="464"/>
      <c r="F337" s="464"/>
      <c r="G337" s="464"/>
      <c r="H337" s="464"/>
      <c r="I337" s="464"/>
      <c r="J337" s="464"/>
      <c r="K337" s="464"/>
      <c r="L337" s="464"/>
    </row>
    <row r="338" spans="1:12" s="130" customFormat="1" ht="12.75">
      <c r="A338" s="133"/>
    </row>
    <row r="339" spans="1:12" s="130" customFormat="1" ht="16.5">
      <c r="A339" s="133"/>
      <c r="B339" s="150"/>
    </row>
    <row r="340" spans="1:12" s="130" customFormat="1" ht="3" customHeight="1">
      <c r="A340" s="133"/>
    </row>
    <row r="341" spans="1:12" s="130" customFormat="1">
      <c r="A341" s="133"/>
      <c r="B341" s="131"/>
    </row>
    <row r="342" spans="1:12" s="130" customFormat="1">
      <c r="A342" s="133"/>
      <c r="B342" s="131"/>
    </row>
    <row r="343" spans="1:12" s="130" customFormat="1">
      <c r="A343" s="133"/>
      <c r="B343" s="131"/>
    </row>
    <row r="344" spans="1:12" s="130" customFormat="1" ht="8.25" customHeight="1">
      <c r="A344" s="133"/>
    </row>
    <row r="345" spans="1:12" s="130" customFormat="1">
      <c r="A345" s="133"/>
      <c r="B345" s="131"/>
    </row>
    <row r="346" spans="1:12" s="130" customFormat="1">
      <c r="A346" s="133"/>
      <c r="B346" s="131"/>
    </row>
    <row r="347" spans="1:12" s="130" customFormat="1">
      <c r="A347" s="133"/>
      <c r="B347" s="131"/>
    </row>
    <row r="348" spans="1:12" s="130" customFormat="1">
      <c r="A348" s="133"/>
      <c r="B348" s="131"/>
    </row>
    <row r="349" spans="1:12" s="130" customFormat="1">
      <c r="A349" s="133"/>
      <c r="B349" s="131"/>
    </row>
    <row r="350" spans="1:12" s="130" customFormat="1" ht="6.75" customHeight="1">
      <c r="A350" s="133"/>
    </row>
    <row r="351" spans="1:12" s="130" customFormat="1" ht="14.25">
      <c r="A351" s="133"/>
      <c r="B351" s="167"/>
      <c r="C351" s="168"/>
    </row>
    <row r="352" spans="1:12" s="130" customFormat="1" ht="14.25">
      <c r="A352" s="133"/>
      <c r="B352" s="167"/>
      <c r="C352" s="168"/>
    </row>
    <row r="353" spans="1:3" s="130" customFormat="1" ht="14.25">
      <c r="A353" s="133"/>
      <c r="B353" s="167"/>
      <c r="C353" s="168"/>
    </row>
    <row r="354" spans="1:3" s="130" customFormat="1" ht="14.25">
      <c r="A354" s="133"/>
      <c r="B354" s="167"/>
      <c r="C354" s="168"/>
    </row>
    <row r="355" spans="1:3" s="130" customFormat="1" ht="14.25">
      <c r="A355" s="133"/>
      <c r="B355" s="167"/>
      <c r="C355" s="168"/>
    </row>
    <row r="356" spans="1:3" s="130" customFormat="1" ht="14.25">
      <c r="A356" s="133"/>
      <c r="B356" s="167"/>
      <c r="C356" s="168"/>
    </row>
    <row r="357" spans="1:3" s="130" customFormat="1" ht="14.25">
      <c r="A357" s="133"/>
      <c r="B357" s="167"/>
      <c r="C357" s="168"/>
    </row>
    <row r="358" spans="1:3" s="168" customFormat="1" ht="14.25">
      <c r="A358" s="169"/>
      <c r="B358" s="167"/>
    </row>
    <row r="359" spans="1:3" s="168" customFormat="1" ht="14.25">
      <c r="A359" s="169"/>
      <c r="B359" s="167"/>
    </row>
    <row r="360" spans="1:3" s="168" customFormat="1" ht="14.25">
      <c r="A360" s="169"/>
      <c r="B360" s="167"/>
    </row>
    <row r="361" spans="1:3" s="168" customFormat="1" ht="14.25">
      <c r="A361" s="169"/>
      <c r="B361" s="167"/>
    </row>
    <row r="362" spans="1:3" s="130" customFormat="1" ht="12.75">
      <c r="A362" s="133"/>
    </row>
    <row r="363" spans="1:3" s="130" customFormat="1" ht="12.75">
      <c r="A363" s="133"/>
    </row>
    <row r="364" spans="1:3" s="130" customFormat="1" ht="16.5">
      <c r="A364" s="133"/>
      <c r="B364" s="170"/>
    </row>
    <row r="365" spans="1:3" s="130" customFormat="1" ht="3" customHeight="1">
      <c r="A365" s="133"/>
    </row>
    <row r="366" spans="1:3" s="130" customFormat="1">
      <c r="A366" s="133"/>
      <c r="B366" s="134"/>
    </row>
    <row r="367" spans="1:3" s="130" customFormat="1">
      <c r="A367" s="133"/>
      <c r="B367" s="134"/>
    </row>
    <row r="368" spans="1:3" s="130" customFormat="1" ht="6.75" customHeight="1">
      <c r="A368" s="133"/>
    </row>
    <row r="369" spans="1:3" s="130" customFormat="1">
      <c r="A369" s="133"/>
      <c r="B369" s="134"/>
    </row>
    <row r="370" spans="1:3" s="130" customFormat="1">
      <c r="A370" s="133"/>
      <c r="B370" s="134"/>
    </row>
    <row r="371" spans="1:3" s="130" customFormat="1">
      <c r="A371" s="133"/>
      <c r="B371" s="134"/>
    </row>
    <row r="372" spans="1:3" s="130" customFormat="1" ht="4.5" customHeight="1">
      <c r="A372" s="133"/>
    </row>
    <row r="373" spans="1:3">
      <c r="B373" s="134"/>
      <c r="C373" s="130"/>
    </row>
    <row r="374" spans="1:3">
      <c r="B374" s="134"/>
      <c r="C374" s="130"/>
    </row>
    <row r="375" spans="1:3">
      <c r="B375" s="134"/>
      <c r="C375" s="130"/>
    </row>
    <row r="376" spans="1:3" ht="4.5" customHeight="1">
      <c r="B376" s="130"/>
      <c r="C376" s="130"/>
    </row>
    <row r="377" spans="1:3">
      <c r="B377" s="134"/>
      <c r="C377" s="130"/>
    </row>
    <row r="378" spans="1:3">
      <c r="B378" s="134"/>
      <c r="C378" s="130"/>
    </row>
  </sheetData>
  <sheetProtection algorithmName="SHA-512" hashValue="QyB4aMXxpdfEkPC8mB++3kulu8/1UAdxQ8MGxikUhvSREo6t/AwJYkKVH59QOCAYjH1aQ3gEt+Wmp9YpDgr5GQ==" saltValue="6ab2217ZGCk+e5wyO2roeQ==" spinCount="100000" sheet="1" formatCells="0" selectLockedCells="1"/>
  <mergeCells count="45">
    <mergeCell ref="C332:L337"/>
    <mergeCell ref="H39:J39"/>
    <mergeCell ref="H37:J37"/>
    <mergeCell ref="C228:L229"/>
    <mergeCell ref="I232:L232"/>
    <mergeCell ref="C252:L253"/>
    <mergeCell ref="G194:J194"/>
    <mergeCell ref="C213:L214"/>
    <mergeCell ref="C218:L219"/>
    <mergeCell ref="C223:L224"/>
    <mergeCell ref="I236:L236"/>
    <mergeCell ref="C269:F269"/>
    <mergeCell ref="D293:L293"/>
    <mergeCell ref="D317:L317"/>
    <mergeCell ref="D325:L325"/>
    <mergeCell ref="G50:L50"/>
    <mergeCell ref="G52:L52"/>
    <mergeCell ref="J1:L1"/>
    <mergeCell ref="J2:L2"/>
    <mergeCell ref="F35:L35"/>
    <mergeCell ref="F43:L43"/>
    <mergeCell ref="F45:G45"/>
    <mergeCell ref="F25:L25"/>
    <mergeCell ref="F27:L27"/>
    <mergeCell ref="F29:L29"/>
    <mergeCell ref="F31:L31"/>
    <mergeCell ref="F33:L33"/>
    <mergeCell ref="F21:L21"/>
    <mergeCell ref="F17:L17"/>
    <mergeCell ref="F19:L19"/>
    <mergeCell ref="H10:L10"/>
    <mergeCell ref="G54:L54"/>
    <mergeCell ref="G58:L58"/>
    <mergeCell ref="G60:L60"/>
    <mergeCell ref="G56:L56"/>
    <mergeCell ref="I274:L274"/>
    <mergeCell ref="C271:J271"/>
    <mergeCell ref="C272:J272"/>
    <mergeCell ref="C273:J273"/>
    <mergeCell ref="C77:L83"/>
    <mergeCell ref="C259:L265"/>
    <mergeCell ref="B74:M74"/>
    <mergeCell ref="C68:L68"/>
    <mergeCell ref="B126:K126"/>
    <mergeCell ref="C69:L69"/>
  </mergeCells>
  <conditionalFormatting sqref="F21:L21">
    <cfRule type="expression" dxfId="141" priority="415">
      <formula>$A21=1</formula>
    </cfRule>
  </conditionalFormatting>
  <conditionalFormatting sqref="F25:L25">
    <cfRule type="expression" dxfId="140" priority="414">
      <formula>$A25=1</formula>
    </cfRule>
  </conditionalFormatting>
  <conditionalFormatting sqref="F27:L27">
    <cfRule type="expression" dxfId="139" priority="413">
      <formula>$A27=1</formula>
    </cfRule>
  </conditionalFormatting>
  <conditionalFormatting sqref="F29:L29">
    <cfRule type="expression" dxfId="138" priority="412">
      <formula>$A29=1</formula>
    </cfRule>
  </conditionalFormatting>
  <conditionalFormatting sqref="F31:L31">
    <cfRule type="expression" dxfId="137" priority="411">
      <formula>$A31=1</formula>
    </cfRule>
  </conditionalFormatting>
  <conditionalFormatting sqref="F33:L33">
    <cfRule type="expression" dxfId="136" priority="410">
      <formula>$A33=1</formula>
    </cfRule>
  </conditionalFormatting>
  <conditionalFormatting sqref="H37:J37">
    <cfRule type="expression" dxfId="135" priority="409">
      <formula>$A37=1</formula>
    </cfRule>
  </conditionalFormatting>
  <conditionalFormatting sqref="H39:J39">
    <cfRule type="expression" dxfId="134" priority="408">
      <formula>$A39=1</formula>
    </cfRule>
  </conditionalFormatting>
  <conditionalFormatting sqref="F43:L43">
    <cfRule type="expression" dxfId="133" priority="407">
      <formula>$A43=1</formula>
    </cfRule>
  </conditionalFormatting>
  <conditionalFormatting sqref="F45:G45">
    <cfRule type="expression" dxfId="132" priority="406">
      <formula>$A45=1</formula>
    </cfRule>
  </conditionalFormatting>
  <conditionalFormatting sqref="C77:L83">
    <cfRule type="expression" dxfId="131" priority="398">
      <formula>$A77=1</formula>
    </cfRule>
  </conditionalFormatting>
  <conditionalFormatting sqref="C213:L214">
    <cfRule type="expression" dxfId="130" priority="397">
      <formula>$A214=1</formula>
    </cfRule>
  </conditionalFormatting>
  <conditionalFormatting sqref="C218:L219">
    <cfRule type="expression" dxfId="129" priority="396">
      <formula>$A219=1</formula>
    </cfRule>
  </conditionalFormatting>
  <conditionalFormatting sqref="C223:L224">
    <cfRule type="expression" dxfId="128" priority="395">
      <formula>$A224=1</formula>
    </cfRule>
  </conditionalFormatting>
  <conditionalFormatting sqref="C228:L229">
    <cfRule type="expression" dxfId="127" priority="394">
      <formula>$A$224=1</formula>
    </cfRule>
  </conditionalFormatting>
  <conditionalFormatting sqref="C252:L253">
    <cfRule type="expression" dxfId="126" priority="392">
      <formula>$A253=1</formula>
    </cfRule>
  </conditionalFormatting>
  <conditionalFormatting sqref="C259:L265">
    <cfRule type="expression" dxfId="125" priority="391">
      <formula>$A259=1</formula>
    </cfRule>
  </conditionalFormatting>
  <conditionalFormatting sqref="E236">
    <cfRule type="expression" dxfId="124" priority="389">
      <formula>$A235=1</formula>
    </cfRule>
  </conditionalFormatting>
  <conditionalFormatting sqref="I232:L232">
    <cfRule type="expression" dxfId="123" priority="388">
      <formula>$A$232=1</formula>
    </cfRule>
  </conditionalFormatting>
  <conditionalFormatting sqref="I274:L274">
    <cfRule type="expression" dxfId="122" priority="387">
      <formula>$A$271=1</formula>
    </cfRule>
  </conditionalFormatting>
  <conditionalFormatting sqref="L132">
    <cfRule type="expression" dxfId="121" priority="381">
      <formula>$A132=1</formula>
    </cfRule>
  </conditionalFormatting>
  <conditionalFormatting sqref="L136">
    <cfRule type="expression" dxfId="120" priority="342">
      <formula>$A$136=0</formula>
    </cfRule>
    <cfRule type="expression" dxfId="119" priority="379">
      <formula>$L132="oui"</formula>
    </cfRule>
  </conditionalFormatting>
  <conditionalFormatting sqref="L138">
    <cfRule type="expression" dxfId="118" priority="341">
      <formula>$A$138=0</formula>
    </cfRule>
    <cfRule type="expression" dxfId="117" priority="378">
      <formula>$L$132="oui"</formula>
    </cfRule>
  </conditionalFormatting>
  <conditionalFormatting sqref="L140">
    <cfRule type="expression" dxfId="116" priority="340">
      <formula>$A$140=0</formula>
    </cfRule>
    <cfRule type="expression" dxfId="115" priority="377">
      <formula>$L$138="oui"</formula>
    </cfRule>
  </conditionalFormatting>
  <conditionalFormatting sqref="L142">
    <cfRule type="expression" dxfId="114" priority="339">
      <formula>$A$142=0</formula>
    </cfRule>
    <cfRule type="expression" dxfId="113" priority="376">
      <formula>$L$138="oui"</formula>
    </cfRule>
  </conditionalFormatting>
  <conditionalFormatting sqref="L148">
    <cfRule type="expression" dxfId="112" priority="338">
      <formula>$A148=1</formula>
    </cfRule>
  </conditionalFormatting>
  <conditionalFormatting sqref="L152">
    <cfRule type="expression" dxfId="111" priority="324">
      <formula>$A152=0</formula>
    </cfRule>
    <cfRule type="expression" dxfId="110" priority="325">
      <formula>$A152=1</formula>
    </cfRule>
  </conditionalFormatting>
  <conditionalFormatting sqref="L154">
    <cfRule type="expression" dxfId="109" priority="322">
      <formula>$A154=0</formula>
    </cfRule>
    <cfRule type="expression" dxfId="108" priority="323">
      <formula>$A154=1</formula>
    </cfRule>
  </conditionalFormatting>
  <conditionalFormatting sqref="L156">
    <cfRule type="expression" dxfId="107" priority="320">
      <formula>$A156=0</formula>
    </cfRule>
    <cfRule type="expression" dxfId="106" priority="321">
      <formula>$A156=1</formula>
    </cfRule>
  </conditionalFormatting>
  <conditionalFormatting sqref="L158">
    <cfRule type="expression" dxfId="105" priority="318">
      <formula>$A158=0</formula>
    </cfRule>
    <cfRule type="expression" dxfId="104" priority="319">
      <formula>$A158=1</formula>
    </cfRule>
  </conditionalFormatting>
  <conditionalFormatting sqref="L271">
    <cfRule type="expression" dxfId="103" priority="271">
      <formula>$A271=0</formula>
    </cfRule>
    <cfRule type="expression" dxfId="102" priority="272">
      <formula>$A271=1</formula>
    </cfRule>
  </conditionalFormatting>
  <conditionalFormatting sqref="L193">
    <cfRule type="expression" dxfId="101" priority="286">
      <formula>$A193=0</formula>
    </cfRule>
    <cfRule type="expression" dxfId="100" priority="287">
      <formula>$A193=1</formula>
    </cfRule>
  </conditionalFormatting>
  <conditionalFormatting sqref="G194:J194">
    <cfRule type="expression" dxfId="99" priority="274">
      <formula>$A$194=0</formula>
    </cfRule>
    <cfRule type="expression" dxfId="98" priority="275">
      <formula>$A$194=1</formula>
    </cfRule>
  </conditionalFormatting>
  <conditionalFormatting sqref="L267 L269">
    <cfRule type="expression" dxfId="97" priority="268">
      <formula>$A267=1</formula>
    </cfRule>
  </conditionalFormatting>
  <conditionalFormatting sqref="F17:L17">
    <cfRule type="expression" dxfId="96" priority="262">
      <formula>$A17=1</formula>
    </cfRule>
  </conditionalFormatting>
  <conditionalFormatting sqref="F19:L19">
    <cfRule type="expression" dxfId="95" priority="261">
      <formula>$A19=1</formula>
    </cfRule>
  </conditionalFormatting>
  <conditionalFormatting sqref="G52:L52">
    <cfRule type="expression" dxfId="94" priority="259">
      <formula>$A52=1</formula>
    </cfRule>
  </conditionalFormatting>
  <conditionalFormatting sqref="G54:L54">
    <cfRule type="expression" dxfId="93" priority="258">
      <formula>$A54=1</formula>
    </cfRule>
  </conditionalFormatting>
  <conditionalFormatting sqref="G58:L58">
    <cfRule type="expression" dxfId="92" priority="257">
      <formula>$A58=1</formula>
    </cfRule>
  </conditionalFormatting>
  <conditionalFormatting sqref="G60:L60">
    <cfRule type="expression" dxfId="91" priority="256">
      <formula>$A60=1</formula>
    </cfRule>
  </conditionalFormatting>
  <conditionalFormatting sqref="G56:L56">
    <cfRule type="expression" dxfId="90" priority="255">
      <formula>$A56=1</formula>
    </cfRule>
  </conditionalFormatting>
  <conditionalFormatting sqref="G50:L50">
    <cfRule type="expression" dxfId="89" priority="416">
      <formula>A50=1</formula>
    </cfRule>
  </conditionalFormatting>
  <conditionalFormatting sqref="D317:L317">
    <cfRule type="expression" dxfId="88" priority="229">
      <formula>$A$317=1</formula>
    </cfRule>
  </conditionalFormatting>
  <conditionalFormatting sqref="D293:L293">
    <cfRule type="expression" dxfId="87" priority="228">
      <formula>$A$293=1</formula>
    </cfRule>
  </conditionalFormatting>
  <conditionalFormatting sqref="D325:L325">
    <cfRule type="expression" dxfId="86" priority="223">
      <formula>$A$325=1</formula>
    </cfRule>
  </conditionalFormatting>
  <conditionalFormatting sqref="I236:L236">
    <cfRule type="expression" dxfId="85" priority="222">
      <formula>$A236=1</formula>
    </cfRule>
  </conditionalFormatting>
  <conditionalFormatting sqref="L90">
    <cfRule type="expression" dxfId="84" priority="186">
      <formula>$A90=1</formula>
    </cfRule>
  </conditionalFormatting>
  <conditionalFormatting sqref="L94">
    <cfRule type="expression" dxfId="83" priority="167">
      <formula>$A$94=1</formula>
    </cfRule>
    <cfRule type="expression" dxfId="82" priority="169">
      <formula>$A94=1</formula>
    </cfRule>
  </conditionalFormatting>
  <conditionalFormatting sqref="L116">
    <cfRule type="expression" dxfId="81" priority="168">
      <formula>$A116=1</formula>
    </cfRule>
  </conditionalFormatting>
  <conditionalFormatting sqref="L240">
    <cfRule type="expression" dxfId="80" priority="158">
      <formula>$A$240=1</formula>
    </cfRule>
  </conditionalFormatting>
  <conditionalFormatting sqref="L246">
    <cfRule type="expression" dxfId="79" priority="156">
      <formula>$A$246=1</formula>
    </cfRule>
  </conditionalFormatting>
  <conditionalFormatting sqref="L248">
    <cfRule type="expression" dxfId="78" priority="155">
      <formula>$A$248=1</formula>
    </cfRule>
  </conditionalFormatting>
  <conditionalFormatting sqref="L134">
    <cfRule type="expression" dxfId="77" priority="417">
      <formula>$A134=0</formula>
    </cfRule>
    <cfRule type="expression" dxfId="76" priority="418">
      <formula>$L132="non"</formula>
    </cfRule>
  </conditionalFormatting>
  <conditionalFormatting sqref="B238">
    <cfRule type="expression" dxfId="75" priority="124">
      <formula>AND($L$240="Oui",$C$213&lt;&gt;"")</formula>
    </cfRule>
  </conditionalFormatting>
  <conditionalFormatting sqref="L164">
    <cfRule type="expression" dxfId="74" priority="122">
      <formula>$A164=1</formula>
    </cfRule>
  </conditionalFormatting>
  <conditionalFormatting sqref="L166">
    <cfRule type="expression" dxfId="73" priority="120">
      <formula>$A166=0</formula>
    </cfRule>
    <cfRule type="expression" dxfId="72" priority="121">
      <formula>$A166=1</formula>
    </cfRule>
  </conditionalFormatting>
  <conditionalFormatting sqref="L168">
    <cfRule type="expression" dxfId="71" priority="118">
      <formula>$A168=0</formula>
    </cfRule>
    <cfRule type="expression" dxfId="70" priority="119">
      <formula>$A168=1</formula>
    </cfRule>
  </conditionalFormatting>
  <conditionalFormatting sqref="L170">
    <cfRule type="expression" dxfId="69" priority="116">
      <formula>$A170=0</formula>
    </cfRule>
    <cfRule type="expression" dxfId="68" priority="117">
      <formula>$A170=1</formula>
    </cfRule>
  </conditionalFormatting>
  <conditionalFormatting sqref="L172">
    <cfRule type="expression" dxfId="67" priority="114">
      <formula>$A172=0</formula>
    </cfRule>
    <cfRule type="expression" dxfId="66" priority="115">
      <formula>$A172=1</formula>
    </cfRule>
  </conditionalFormatting>
  <conditionalFormatting sqref="L174">
    <cfRule type="expression" dxfId="65" priority="112">
      <formula>$A174=0</formula>
    </cfRule>
    <cfRule type="expression" dxfId="64" priority="113">
      <formula>$A174=1</formula>
    </cfRule>
  </conditionalFormatting>
  <conditionalFormatting sqref="L179">
    <cfRule type="expression" dxfId="63" priority="111">
      <formula>$A179=1</formula>
    </cfRule>
  </conditionalFormatting>
  <conditionalFormatting sqref="L181">
    <cfRule type="expression" dxfId="62" priority="109">
      <formula>$A181=0</formula>
    </cfRule>
    <cfRule type="expression" dxfId="61" priority="110">
      <formula>$A181=1</formula>
    </cfRule>
  </conditionalFormatting>
  <conditionalFormatting sqref="L183">
    <cfRule type="expression" dxfId="60" priority="107">
      <formula>$A183=0</formula>
    </cfRule>
    <cfRule type="expression" dxfId="59" priority="108">
      <formula>$A183=1</formula>
    </cfRule>
  </conditionalFormatting>
  <conditionalFormatting sqref="L185">
    <cfRule type="expression" dxfId="58" priority="105">
      <formula>$A185=0</formula>
    </cfRule>
    <cfRule type="expression" dxfId="57" priority="106">
      <formula>$A185=1</formula>
    </cfRule>
  </conditionalFormatting>
  <conditionalFormatting sqref="L187">
    <cfRule type="expression" dxfId="56" priority="103">
      <formula>$A187=0</formula>
    </cfRule>
    <cfRule type="expression" dxfId="55" priority="104">
      <formula>$A187=1</formula>
    </cfRule>
  </conditionalFormatting>
  <conditionalFormatting sqref="L189">
    <cfRule type="expression" dxfId="54" priority="101">
      <formula>$A189=0</formula>
    </cfRule>
    <cfRule type="expression" dxfId="53" priority="102">
      <formula>$A189=1</formula>
    </cfRule>
  </conditionalFormatting>
  <conditionalFormatting sqref="L196">
    <cfRule type="expression" dxfId="52" priority="91">
      <formula>$A196=0</formula>
    </cfRule>
    <cfRule type="expression" dxfId="51" priority="92">
      <formula>$A196=1</formula>
    </cfRule>
  </conditionalFormatting>
  <conditionalFormatting sqref="L198">
    <cfRule type="expression" dxfId="50" priority="89">
      <formula>$A198=0</formula>
    </cfRule>
    <cfRule type="expression" dxfId="49" priority="90">
      <formula>$A198=1</formula>
    </cfRule>
  </conditionalFormatting>
  <conditionalFormatting sqref="L200">
    <cfRule type="expression" dxfId="48" priority="87">
      <formula>$A200=0</formula>
    </cfRule>
    <cfRule type="expression" dxfId="47" priority="88">
      <formula>$A200=1</formula>
    </cfRule>
  </conditionalFormatting>
  <conditionalFormatting sqref="L202">
    <cfRule type="expression" dxfId="46" priority="85">
      <formula>$A202=0</formula>
    </cfRule>
    <cfRule type="expression" dxfId="45" priority="86">
      <formula>$A202=1</formula>
    </cfRule>
  </conditionalFormatting>
  <conditionalFormatting sqref="L204">
    <cfRule type="expression" dxfId="44" priority="83">
      <formula>$A204=0</formula>
    </cfRule>
    <cfRule type="expression" dxfId="43" priority="84">
      <formula>$A204=1</formula>
    </cfRule>
  </conditionalFormatting>
  <conditionalFormatting sqref="G282">
    <cfRule type="expression" dxfId="42" priority="61">
      <formula>$A$294=1</formula>
    </cfRule>
  </conditionalFormatting>
  <conditionalFormatting sqref="G283">
    <cfRule type="expression" dxfId="41" priority="60">
      <formula>$A$294=1</formula>
    </cfRule>
  </conditionalFormatting>
  <conditionalFormatting sqref="G287">
    <cfRule type="expression" dxfId="40" priority="57">
      <formula>$A$294=1</formula>
    </cfRule>
  </conditionalFormatting>
  <conditionalFormatting sqref="G288">
    <cfRule type="expression" dxfId="39" priority="55">
      <formula>$A$294=1</formula>
    </cfRule>
  </conditionalFormatting>
  <conditionalFormatting sqref="G295">
    <cfRule type="expression" dxfId="38" priority="53">
      <formula>$A$294=1</formula>
    </cfRule>
  </conditionalFormatting>
  <conditionalFormatting sqref="G296">
    <cfRule type="expression" dxfId="37" priority="52">
      <formula>$A$294=1</formula>
    </cfRule>
  </conditionalFormatting>
  <conditionalFormatting sqref="G301">
    <cfRule type="expression" dxfId="36" priority="49">
      <formula>$A$294=1</formula>
    </cfRule>
  </conditionalFormatting>
  <conditionalFormatting sqref="G302">
    <cfRule type="expression" dxfId="35" priority="48">
      <formula>$A$294=1</formula>
    </cfRule>
  </conditionalFormatting>
  <conditionalFormatting sqref="G306">
    <cfRule type="expression" dxfId="34" priority="45">
      <formula>$A$294=1</formula>
    </cfRule>
  </conditionalFormatting>
  <conditionalFormatting sqref="G307">
    <cfRule type="expression" dxfId="33" priority="44">
      <formula>$A$294=1</formula>
    </cfRule>
  </conditionalFormatting>
  <conditionalFormatting sqref="G311">
    <cfRule type="expression" dxfId="32" priority="41">
      <formula>$A$294=1</formula>
    </cfRule>
  </conditionalFormatting>
  <conditionalFormatting sqref="G312">
    <cfRule type="expression" dxfId="31" priority="40">
      <formula>$A$294=1</formula>
    </cfRule>
  </conditionalFormatting>
  <conditionalFormatting sqref="G319">
    <cfRule type="expression" dxfId="30" priority="37">
      <formula>$A$294=1</formula>
    </cfRule>
  </conditionalFormatting>
  <conditionalFormatting sqref="G320">
    <cfRule type="expression" dxfId="29" priority="36">
      <formula>$A$294=1</formula>
    </cfRule>
  </conditionalFormatting>
  <conditionalFormatting sqref="G327">
    <cfRule type="expression" dxfId="28" priority="33">
      <formula>$A$294=1</formula>
    </cfRule>
  </conditionalFormatting>
  <conditionalFormatting sqref="G328">
    <cfRule type="expression" dxfId="27" priority="32">
      <formula>$A$294=1</formula>
    </cfRule>
  </conditionalFormatting>
  <conditionalFormatting sqref="L282:L283">
    <cfRule type="expression" dxfId="26" priority="29">
      <formula>$A$271=1</formula>
    </cfRule>
  </conditionalFormatting>
  <conditionalFormatting sqref="L73">
    <cfRule type="expression" dxfId="25" priority="20">
      <formula>$A73=1</formula>
    </cfRule>
  </conditionalFormatting>
  <conditionalFormatting sqref="L65">
    <cfRule type="expression" dxfId="24" priority="419">
      <formula>#REF!=1</formula>
    </cfRule>
  </conditionalFormatting>
  <conditionalFormatting sqref="L287:L288">
    <cfRule type="expression" dxfId="23" priority="19">
      <formula>$A$271=1</formula>
    </cfRule>
  </conditionalFormatting>
  <conditionalFormatting sqref="L295:L296">
    <cfRule type="expression" dxfId="22" priority="17">
      <formula>$A$271=1</formula>
    </cfRule>
  </conditionalFormatting>
  <conditionalFormatting sqref="L301:L302">
    <cfRule type="expression" dxfId="21" priority="16">
      <formula>$A$271=1</formula>
    </cfRule>
  </conditionalFormatting>
  <conditionalFormatting sqref="L306:L307">
    <cfRule type="expression" dxfId="20" priority="15">
      <formula>$A$271=1</formula>
    </cfRule>
  </conditionalFormatting>
  <conditionalFormatting sqref="L311:L312">
    <cfRule type="expression" dxfId="19" priority="14">
      <formula>$A$271=1</formula>
    </cfRule>
  </conditionalFormatting>
  <conditionalFormatting sqref="L319:L320">
    <cfRule type="expression" dxfId="18" priority="13">
      <formula>$A$271=1</formula>
    </cfRule>
  </conditionalFormatting>
  <conditionalFormatting sqref="L327:L328">
    <cfRule type="expression" dxfId="17" priority="12">
      <formula>$A$271=1</formula>
    </cfRule>
  </conditionalFormatting>
  <conditionalFormatting sqref="L126">
    <cfRule type="expression" dxfId="16" priority="1">
      <formula>$A127=1</formula>
    </cfRule>
  </conditionalFormatting>
  <dataValidations count="16">
    <dataValidation type="date" allowBlank="1" showInputMessage="1" showErrorMessage="1" errorTitle="Date" error="Date de la demande doit être_x000a_- postérieure au 21 mars 2020_x000a_- antérieure au 20 mai 2020" sqref="L246 L248">
      <formula1>32874</formula1>
      <formula2>44927</formula2>
    </dataValidation>
    <dataValidation type="decimal" operator="greaterThanOrEqual" allowBlank="1" showInputMessage="1" showErrorMessage="1" errorTitle="Montant" error="Doit être supérieur ou égal à zéro" sqref="L189 L174 L204 L142 L158 L267 L269">
      <formula1>0</formula1>
    </dataValidation>
    <dataValidation type="list" allowBlank="1" showInputMessage="1" showErrorMessage="1" error="Veuillez choisir une des options à l'aide du menu déroulant - petite fléche sur la droite de la cellule._x000a_Pour cela appuyer sur Annuler" sqref="L164:L166 L240 L195:L196 L185 L193 L170 E236 G311:G312 L138 L148:L150 L154 L271 L116 G295:G296 L200 G287:G288 G282:G283 G306:G307 G301:G302 G327:G328 L90 L94 L132:L134 L179:L181 G319:G320">
      <formula1>"Oui,Non"</formula1>
    </dataValidation>
    <dataValidation type="custom" allowBlank="1" showInputMessage="1" showErrorMessage="1" errorTitle="IBAN" error="IBAN non valable_x000a_doit comporter 19 caractères _x000a_saisir sans espace et commencer par CH" sqref="J45:L45">
      <formula1>AND(LEN(J45)=19,OR(LEFT(J45,2)="CH",LEFT(J45,2)="Ch",LEFT(J45,2)="ch"))</formula1>
    </dataValidation>
    <dataValidation type="list" allowBlank="1" showInputMessage="1" showErrorMessage="1" errorTitle="Projets" error="Choisir selon le menu déroulant" sqref="I232:L232">
      <formula1>"Annulés, Partiellement annulés, Reportés"</formula1>
    </dataValidation>
    <dataValidation type="textLength" allowBlank="1" showInputMessage="1" showErrorMessage="1" errorTitle="#AVS" error="Format non valide_x000a_xxx.xxxx.xxxx.xx" sqref="H39:J39">
      <formula1>16</formula1>
      <formula2>16</formula2>
    </dataValidation>
    <dataValidation type="custom" allowBlank="1" showInputMessage="1" showErrorMessage="1" errorTitle="IBAN" error="IBAN non valable_x000a_doit comporter 21 caractères _x000a_saisir sans espace et commencer par CH" sqref="F45:G45">
      <formula1>AND(LEN(F45)=21,OR(LEFT(F45,2)="CH",LEFT(F45,2)="Ch",LEFT(F45,2)="ch"))</formula1>
    </dataValidation>
    <dataValidation type="date" allowBlank="1" showInputMessage="1" showErrorMessage="1" errorTitle="Date" error="Comprise entre 1900 et 2020" sqref="H37:J37">
      <formula1>1</formula1>
      <formula2>43831</formula2>
    </dataValidation>
    <dataValidation type="list" allowBlank="1" showInputMessage="1" showErrorMessage="1" sqref="F17:L17">
      <formula1>"Madame,Monsieur,Autre"</formula1>
    </dataValidation>
    <dataValidation type="list" allowBlank="1" showInputMessage="1" showErrorMessage="1" sqref="G50:L50">
      <formula1>"Banque Cantonale de Genève,PostFinance,UBS,Crédit Suisse, Raiffeisen, Banque Cantonale Vaudoise, Banque Cantonale du Valais, Banque Alternative, Banque Clerc, Banque Migros, Banque WIR, Banque Cantonale de Fribourg, Autre "</formula1>
    </dataValidation>
    <dataValidation type="list" allowBlank="1" showInputMessage="1" showErrorMessage="1" sqref="L12">
      <formula1>"Oui,Non,En attente"</formula1>
    </dataValidation>
    <dataValidation type="list" allowBlank="1" showInputMessage="1" showErrorMessage="1" errorTitle="Choix" error="Tapez x si applicable_x000a_sinon laisser vide _x000a_(touche Suppr. / Delete)" promptTitle="Attention" prompt="Veuillez cocher uniquement LA catégorie qui correspond le mieux à votre activité. (Un seul choix possible)" sqref="L65">
      <formula1>"Oui,Non"</formula1>
    </dataValidation>
    <dataValidation type="date" allowBlank="1" showInputMessage="1" showErrorMessage="1" errorTitle="Date" error="Date de la demande doit être_x000a_- postérieure au 28 février 2020_x000a_" sqref="L136">
      <formula1>32874</formula1>
      <formula2>44927</formula2>
    </dataValidation>
    <dataValidation type="date" allowBlank="1" showInputMessage="1" showErrorMessage="1" errorTitle="Date" error="Date de la demande doit être_x000a_- postérieure au 21 mars 2020_x000a_" sqref="L140">
      <formula1>32874</formula1>
      <formula2>44927</formula2>
    </dataValidation>
    <dataValidation type="date" operator="greaterThanOrEqual" allowBlank="1" showInputMessage="1" showErrorMessage="1" errorTitle="Attention" error="La date doit être postérieure au 01.01.2020" sqref="L152 L156 L168 L172 L183 L187 L198 L202">
      <formula1>43831</formula1>
    </dataValidation>
    <dataValidation type="list" allowBlank="1" showInputMessage="1" showErrorMessage="1" error="Veuillez choisir une des options à l'aide du menu déroulant - petite fléche sur la droite de la cellule._x000a_Pour cela appuyer sur Annuler" sqref="L73">
      <formula1>"Théâtre,Danse,Pluridisciplinaire,Performance,Musique classique,Musique contemporaine,Musiques actuelles,Design,Cinéma,Arts visuels,Littérature,Musées,Enseignement"</formula1>
    </dataValidation>
  </dataValidations>
  <hyperlinks>
    <hyperlink ref="J1" location="'Marche à suivre'!A1" display="Aller à la Marche à suivre"/>
    <hyperlink ref="J2" location="Attestation!A1" display="Aller à l'Attestation"/>
    <hyperlink ref="C269:F269" location="'Calcul Dommage'!A1" display="=&gt; Calcul Dommage"/>
    <hyperlink ref="C69" r:id="rId1"/>
  </hyperlinks>
  <pageMargins left="0.70866141732283472" right="0.70866141732283472" top="0.74803149606299213" bottom="0.74803149606299213" header="0.31496062992125984" footer="0.31496062992125984"/>
  <pageSetup paperSize="9" scale="79" fitToHeight="0" orientation="portrait" r:id="rId2"/>
  <headerFooter>
    <oddFooter>&amp;L&amp;F&amp;C&amp;A&amp;R&amp;P/&amp;N</oddFooter>
  </headerFooter>
  <rowBreaks count="5" manualBreakCount="5">
    <brk id="70" min="1" max="12" man="1"/>
    <brk id="120" min="1" max="12" man="1"/>
    <brk id="189" min="1" max="12" man="1"/>
    <brk id="254" min="1" max="12" man="1"/>
    <brk id="337"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5"/>
  <sheetViews>
    <sheetView showGridLines="0" topLeftCell="A5" zoomScale="80" zoomScaleNormal="80" workbookViewId="0">
      <selection activeCell="C17" sqref="C17"/>
    </sheetView>
  </sheetViews>
  <sheetFormatPr baseColWidth="10" defaultColWidth="8.85546875" defaultRowHeight="14.25"/>
  <cols>
    <col min="1" max="1" width="3.140625" style="245" customWidth="1"/>
    <col min="2" max="2" width="8.85546875" style="245"/>
    <col min="3" max="3" width="79.5703125" style="245" customWidth="1"/>
    <col min="4" max="9" width="20.5703125" style="245" customWidth="1"/>
    <col min="10" max="10" width="23.140625" style="245" customWidth="1"/>
    <col min="11" max="11" width="25.42578125" style="245" customWidth="1"/>
    <col min="12" max="12" width="22.85546875" style="245" bestFit="1" customWidth="1"/>
    <col min="13" max="16384" width="8.85546875" style="245"/>
  </cols>
  <sheetData>
    <row r="1" spans="1:14" ht="24" thickBot="1">
      <c r="A1" s="244"/>
      <c r="B1" s="244"/>
      <c r="C1" s="244"/>
      <c r="D1" s="244"/>
      <c r="E1" s="244"/>
      <c r="F1" s="244"/>
      <c r="G1" s="244"/>
      <c r="H1" s="244"/>
      <c r="I1" s="244"/>
      <c r="J1" s="244"/>
      <c r="K1" s="244"/>
      <c r="M1" s="246"/>
      <c r="N1" s="57"/>
    </row>
    <row r="2" spans="1:14" ht="24" thickBot="1">
      <c r="A2" s="244"/>
      <c r="B2" s="335" t="s">
        <v>460</v>
      </c>
      <c r="C2" s="244"/>
      <c r="D2" s="244"/>
      <c r="E2" s="244"/>
      <c r="F2" s="244"/>
      <c r="G2" s="55"/>
      <c r="H2" s="55" t="s">
        <v>101</v>
      </c>
      <c r="I2" s="56" t="s">
        <v>103</v>
      </c>
      <c r="J2" s="54" t="str">
        <f>IF(Demande!L14="","",Demande!L14)</f>
        <v/>
      </c>
      <c r="K2" s="244"/>
    </row>
    <row r="3" spans="1:14" ht="23.25">
      <c r="A3" s="244"/>
      <c r="B3" s="247"/>
      <c r="C3" s="244"/>
      <c r="D3" s="244"/>
      <c r="E3" s="244"/>
      <c r="F3" s="244"/>
      <c r="K3" s="244"/>
    </row>
    <row r="4" spans="1:14" ht="21" customHeight="1" thickBot="1">
      <c r="A4" s="244"/>
      <c r="B4" s="248"/>
      <c r="C4" s="244"/>
      <c r="D4" s="244"/>
      <c r="E4" s="244"/>
      <c r="F4" s="244"/>
      <c r="G4" s="244"/>
      <c r="H4" s="244"/>
      <c r="I4" s="244"/>
      <c r="J4" s="244"/>
      <c r="K4" s="244"/>
    </row>
    <row r="5" spans="1:14" ht="23.25">
      <c r="A5" s="244"/>
      <c r="B5" s="249" t="s">
        <v>85</v>
      </c>
      <c r="C5" s="250"/>
      <c r="D5" s="250"/>
      <c r="E5" s="250"/>
      <c r="F5" s="250"/>
      <c r="G5" s="251"/>
      <c r="H5" s="251"/>
      <c r="I5" s="251"/>
      <c r="J5" s="251"/>
      <c r="K5" s="442"/>
    </row>
    <row r="6" spans="1:14" ht="23.25">
      <c r="A6" s="244"/>
      <c r="B6" s="412"/>
      <c r="C6" s="259"/>
      <c r="D6" s="259"/>
      <c r="E6" s="259"/>
      <c r="F6" s="259"/>
      <c r="G6" s="255"/>
      <c r="H6" s="255"/>
      <c r="I6" s="255"/>
      <c r="J6" s="255"/>
      <c r="K6" s="443"/>
    </row>
    <row r="7" spans="1:14" ht="20.25" customHeight="1">
      <c r="A7" s="244"/>
      <c r="B7" s="252" t="s">
        <v>454</v>
      </c>
      <c r="C7" s="253"/>
      <c r="D7" s="253"/>
      <c r="E7" s="253"/>
      <c r="F7" s="253"/>
      <c r="G7" s="254"/>
      <c r="H7" s="254"/>
      <c r="I7" s="254"/>
      <c r="J7" s="254"/>
      <c r="K7" s="443"/>
    </row>
    <row r="8" spans="1:14" ht="8.25" customHeight="1">
      <c r="A8" s="244"/>
      <c r="B8" s="413"/>
      <c r="C8" s="259"/>
      <c r="D8" s="259"/>
      <c r="E8" s="259"/>
      <c r="F8" s="259"/>
      <c r="G8" s="255"/>
      <c r="H8" s="255"/>
      <c r="I8" s="255"/>
      <c r="J8" s="255"/>
      <c r="K8" s="443"/>
    </row>
    <row r="9" spans="1:14" ht="23.25">
      <c r="A9" s="244"/>
      <c r="B9" s="258" t="s">
        <v>366</v>
      </c>
      <c r="C9" s="259"/>
      <c r="D9" s="259"/>
      <c r="E9" s="259"/>
      <c r="F9" s="259"/>
      <c r="G9" s="255"/>
      <c r="H9" s="255"/>
      <c r="I9" s="255"/>
      <c r="J9" s="255"/>
      <c r="K9" s="443"/>
    </row>
    <row r="10" spans="1:14" ht="23.25">
      <c r="A10" s="244"/>
      <c r="B10" s="414" t="s">
        <v>441</v>
      </c>
      <c r="C10" s="259"/>
      <c r="D10" s="259"/>
      <c r="E10" s="259"/>
      <c r="F10" s="259"/>
      <c r="G10" s="255"/>
      <c r="H10" s="255"/>
      <c r="I10" s="255"/>
      <c r="J10" s="255"/>
      <c r="K10" s="443"/>
    </row>
    <row r="11" spans="1:14" ht="23.25">
      <c r="A11" s="244"/>
      <c r="B11" s="414" t="s">
        <v>461</v>
      </c>
      <c r="C11" s="259"/>
      <c r="D11" s="259"/>
      <c r="E11" s="259"/>
      <c r="F11" s="259"/>
      <c r="G11" s="255"/>
      <c r="H11" s="255"/>
      <c r="I11" s="255"/>
      <c r="J11" s="255"/>
      <c r="K11" s="443"/>
    </row>
    <row r="12" spans="1:14" ht="23.25">
      <c r="A12" s="244"/>
      <c r="B12" s="414" t="s">
        <v>443</v>
      </c>
      <c r="C12" s="259"/>
      <c r="D12" s="259"/>
      <c r="E12" s="259"/>
      <c r="F12" s="259"/>
      <c r="G12" s="255"/>
      <c r="H12" s="255"/>
      <c r="I12" s="255"/>
      <c r="J12" s="255"/>
      <c r="K12" s="443"/>
    </row>
    <row r="13" spans="1:14" ht="23.25">
      <c r="A13" s="244"/>
      <c r="B13" s="258" t="s">
        <v>380</v>
      </c>
      <c r="C13" s="259"/>
      <c r="D13" s="259"/>
      <c r="E13" s="259"/>
      <c r="F13" s="259"/>
      <c r="G13" s="255"/>
      <c r="H13" s="255"/>
      <c r="I13" s="255"/>
      <c r="J13" s="255"/>
      <c r="K13" s="443"/>
    </row>
    <row r="14" spans="1:14" s="447" customFormat="1" ht="49.5" customHeight="1">
      <c r="A14" s="446"/>
      <c r="B14" s="487" t="s">
        <v>447</v>
      </c>
      <c r="C14" s="488"/>
      <c r="D14" s="488"/>
      <c r="E14" s="488"/>
      <c r="F14" s="488"/>
      <c r="G14" s="488"/>
      <c r="H14" s="488"/>
      <c r="I14" s="488"/>
      <c r="J14" s="488"/>
      <c r="K14" s="489"/>
    </row>
    <row r="15" spans="1:14" ht="23.25">
      <c r="A15" s="244"/>
      <c r="B15" s="260"/>
      <c r="C15" s="261" t="s">
        <v>86</v>
      </c>
      <c r="D15" s="261"/>
      <c r="E15" s="261"/>
      <c r="F15" s="261"/>
      <c r="G15" s="255"/>
      <c r="H15" s="255"/>
      <c r="I15" s="255"/>
      <c r="J15" s="255"/>
      <c r="K15" s="443"/>
    </row>
    <row r="16" spans="1:14" ht="23.25">
      <c r="A16" s="244"/>
      <c r="B16" s="260"/>
      <c r="C16" s="262" t="s">
        <v>311</v>
      </c>
      <c r="D16" s="262"/>
      <c r="E16" s="262"/>
      <c r="F16" s="262"/>
      <c r="G16" s="263"/>
      <c r="H16" s="263"/>
      <c r="I16" s="264"/>
      <c r="J16" s="264"/>
      <c r="K16" s="443"/>
    </row>
    <row r="17" spans="1:11" ht="23.25">
      <c r="A17" s="244"/>
      <c r="B17" s="260"/>
      <c r="C17" s="262" t="s">
        <v>312</v>
      </c>
      <c r="D17" s="262"/>
      <c r="E17" s="262"/>
      <c r="F17" s="262"/>
      <c r="G17" s="263"/>
      <c r="H17" s="263"/>
      <c r="I17" s="264"/>
      <c r="J17" s="264"/>
      <c r="K17" s="443"/>
    </row>
    <row r="18" spans="1:11" ht="24" thickBot="1">
      <c r="A18" s="244"/>
      <c r="B18" s="265"/>
      <c r="C18" s="266" t="s">
        <v>179</v>
      </c>
      <c r="D18" s="266"/>
      <c r="E18" s="266"/>
      <c r="F18" s="266"/>
      <c r="G18" s="267"/>
      <c r="H18" s="267"/>
      <c r="I18" s="268"/>
      <c r="J18" s="268"/>
      <c r="K18" s="444"/>
    </row>
    <row r="19" spans="1:11" ht="26.25" customHeight="1" thickBot="1">
      <c r="B19" s="271"/>
    </row>
    <row r="20" spans="1:11" ht="35.25" customHeight="1" thickBot="1">
      <c r="B20" s="492" t="s">
        <v>442</v>
      </c>
      <c r="C20" s="493"/>
      <c r="D20" s="493"/>
      <c r="E20" s="493"/>
      <c r="F20" s="493"/>
      <c r="G20" s="493"/>
      <c r="H20" s="493"/>
      <c r="I20" s="493"/>
      <c r="J20" s="493"/>
      <c r="K20" s="494"/>
    </row>
    <row r="21" spans="1:11" ht="16.899999999999999" customHeight="1">
      <c r="B21" s="272"/>
      <c r="C21" s="273"/>
      <c r="D21" s="273"/>
      <c r="E21" s="273"/>
      <c r="F21" s="273"/>
      <c r="G21" s="273"/>
      <c r="H21" s="273"/>
      <c r="I21" s="273"/>
      <c r="J21" s="273"/>
      <c r="K21" s="274"/>
    </row>
    <row r="22" spans="1:11" ht="15" customHeight="1">
      <c r="B22" s="275"/>
      <c r="C22" s="256"/>
      <c r="D22" s="256"/>
      <c r="E22" s="256"/>
      <c r="F22" s="256"/>
      <c r="G22" s="256"/>
      <c r="H22" s="256"/>
      <c r="I22" s="256"/>
      <c r="J22" s="256"/>
      <c r="K22" s="257"/>
    </row>
    <row r="23" spans="1:11" ht="19.899999999999999" customHeight="1">
      <c r="B23" s="275"/>
      <c r="C23" s="256"/>
      <c r="D23" s="277" t="s">
        <v>400</v>
      </c>
      <c r="E23" s="278" t="s">
        <v>360</v>
      </c>
      <c r="F23" s="278" t="s">
        <v>361</v>
      </c>
      <c r="G23" s="302" t="s">
        <v>87</v>
      </c>
      <c r="H23" s="256"/>
      <c r="I23" s="256" t="s">
        <v>367</v>
      </c>
      <c r="J23" s="256"/>
      <c r="K23" s="257"/>
    </row>
    <row r="24" spans="1:11" ht="9" customHeight="1" thickBot="1">
      <c r="B24" s="280"/>
      <c r="C24" s="276"/>
      <c r="D24" s="276"/>
      <c r="E24" s="276"/>
      <c r="F24" s="276"/>
      <c r="G24" s="336"/>
      <c r="H24" s="276"/>
      <c r="I24" s="256"/>
      <c r="J24" s="256"/>
      <c r="K24" s="257"/>
    </row>
    <row r="25" spans="1:11" ht="54" customHeight="1">
      <c r="B25" s="280"/>
      <c r="C25" s="438" t="s">
        <v>457</v>
      </c>
      <c r="D25" s="404">
        <f t="shared" ref="D25:F25" si="0">$J$82</f>
        <v>0</v>
      </c>
      <c r="E25" s="404">
        <f t="shared" si="0"/>
        <v>0</v>
      </c>
      <c r="F25" s="405">
        <f t="shared" si="0"/>
        <v>0</v>
      </c>
      <c r="G25" s="411">
        <f t="shared" ref="G25:G32" si="1">SUM(D25:F25)</f>
        <v>0</v>
      </c>
      <c r="H25" s="256"/>
      <c r="I25" s="441"/>
      <c r="J25" s="256"/>
      <c r="K25" s="257"/>
    </row>
    <row r="26" spans="1:11" ht="27.6" customHeight="1">
      <c r="B26" s="280"/>
      <c r="C26" s="401" t="s">
        <v>439</v>
      </c>
      <c r="D26" s="402"/>
      <c r="E26" s="402"/>
      <c r="F26" s="403"/>
      <c r="G26" s="347">
        <f t="shared" si="1"/>
        <v>0</v>
      </c>
      <c r="H26" s="256"/>
      <c r="I26" s="441"/>
      <c r="J26" s="256"/>
      <c r="K26" s="257"/>
    </row>
    <row r="27" spans="1:11" ht="27.6" customHeight="1">
      <c r="B27" s="280"/>
      <c r="C27" s="440" t="s">
        <v>456</v>
      </c>
      <c r="D27" s="282"/>
      <c r="E27" s="282"/>
      <c r="F27" s="348"/>
      <c r="G27" s="345">
        <f t="shared" si="1"/>
        <v>0</v>
      </c>
      <c r="H27" s="256"/>
      <c r="I27" s="441"/>
      <c r="J27" s="256"/>
      <c r="K27" s="257"/>
    </row>
    <row r="28" spans="1:11" ht="27.6" customHeight="1">
      <c r="B28" s="280"/>
      <c r="C28" s="281" t="s">
        <v>362</v>
      </c>
      <c r="D28" s="282"/>
      <c r="E28" s="282"/>
      <c r="F28" s="348"/>
      <c r="G28" s="346">
        <f t="shared" si="1"/>
        <v>0</v>
      </c>
      <c r="H28" s="256"/>
      <c r="I28" s="441"/>
      <c r="J28" s="256"/>
      <c r="K28" s="257"/>
    </row>
    <row r="29" spans="1:11" ht="27.6" customHeight="1">
      <c r="B29" s="280"/>
      <c r="C29" s="281" t="s">
        <v>363</v>
      </c>
      <c r="D29" s="282"/>
      <c r="E29" s="282"/>
      <c r="F29" s="348"/>
      <c r="G29" s="345">
        <f t="shared" si="1"/>
        <v>0</v>
      </c>
      <c r="H29" s="256"/>
      <c r="I29" s="441"/>
      <c r="J29" s="256"/>
      <c r="K29" s="257"/>
    </row>
    <row r="30" spans="1:11" ht="26.25" customHeight="1">
      <c r="B30" s="280"/>
      <c r="C30" s="281" t="s">
        <v>364</v>
      </c>
      <c r="D30" s="282"/>
      <c r="E30" s="282"/>
      <c r="F30" s="348"/>
      <c r="G30" s="346">
        <f t="shared" si="1"/>
        <v>0</v>
      </c>
      <c r="H30" s="256"/>
      <c r="I30" s="441"/>
      <c r="J30" s="256"/>
      <c r="K30" s="257"/>
    </row>
    <row r="31" spans="1:11" ht="42" customHeight="1">
      <c r="B31" s="280"/>
      <c r="C31" s="399" t="s">
        <v>432</v>
      </c>
      <c r="D31" s="282"/>
      <c r="E31" s="282"/>
      <c r="F31" s="348"/>
      <c r="G31" s="346">
        <f t="shared" si="1"/>
        <v>0</v>
      </c>
      <c r="H31" s="256"/>
      <c r="I31" s="441"/>
      <c r="J31" s="256"/>
      <c r="K31" s="257"/>
    </row>
    <row r="32" spans="1:11" ht="30" customHeight="1" thickBot="1">
      <c r="B32" s="280"/>
      <c r="C32" s="284" t="s">
        <v>365</v>
      </c>
      <c r="D32" s="285"/>
      <c r="E32" s="285"/>
      <c r="F32" s="349"/>
      <c r="G32" s="347">
        <f t="shared" si="1"/>
        <v>0</v>
      </c>
      <c r="H32" s="256"/>
      <c r="I32" s="441"/>
      <c r="J32" s="256"/>
      <c r="K32" s="257"/>
    </row>
    <row r="33" spans="2:11" ht="29.25" customHeight="1" thickBot="1">
      <c r="B33" s="280"/>
      <c r="C33" s="389" t="s">
        <v>264</v>
      </c>
      <c r="D33" s="390">
        <f>SUM(D25:D32)</f>
        <v>0</v>
      </c>
      <c r="E33" s="390">
        <f t="shared" ref="E33:G33" si="2">SUM(E25:E32)</f>
        <v>0</v>
      </c>
      <c r="F33" s="390">
        <f t="shared" si="2"/>
        <v>0</v>
      </c>
      <c r="G33" s="406">
        <f t="shared" si="2"/>
        <v>0</v>
      </c>
      <c r="H33" s="256"/>
      <c r="I33" s="256"/>
      <c r="J33" s="256"/>
      <c r="K33" s="257"/>
    </row>
    <row r="34" spans="2:11" ht="27.75" customHeight="1">
      <c r="B34" s="280"/>
      <c r="C34" s="276"/>
      <c r="D34" s="276"/>
      <c r="E34" s="276"/>
      <c r="F34" s="276"/>
      <c r="G34" s="256"/>
      <c r="H34" s="256"/>
      <c r="I34" s="256"/>
      <c r="J34" s="286"/>
      <c r="K34" s="257"/>
    </row>
    <row r="35" spans="2:11" ht="65.45" customHeight="1">
      <c r="B35" s="280"/>
      <c r="C35" s="287" t="s">
        <v>89</v>
      </c>
      <c r="D35" s="495"/>
      <c r="E35" s="496"/>
      <c r="F35" s="496"/>
      <c r="G35" s="496"/>
      <c r="H35" s="496"/>
      <c r="I35" s="496"/>
      <c r="J35" s="497"/>
      <c r="K35" s="257"/>
    </row>
    <row r="36" spans="2:11" ht="51.95" customHeight="1">
      <c r="B36" s="280"/>
      <c r="C36" s="288"/>
      <c r="D36" s="498" t="s">
        <v>368</v>
      </c>
      <c r="E36" s="498"/>
      <c r="F36" s="498"/>
      <c r="G36" s="498"/>
      <c r="H36" s="498"/>
      <c r="I36" s="498"/>
      <c r="J36" s="498"/>
      <c r="K36" s="445"/>
    </row>
    <row r="37" spans="2:11" ht="19.899999999999999" customHeight="1">
      <c r="B37" s="289"/>
      <c r="C37" s="276"/>
      <c r="D37" s="276"/>
      <c r="E37" s="276"/>
      <c r="F37" s="276"/>
      <c r="G37" s="286"/>
      <c r="H37" s="286"/>
      <c r="I37" s="286"/>
      <c r="J37" s="286"/>
      <c r="K37" s="257"/>
    </row>
    <row r="38" spans="2:11" ht="19.899999999999999" customHeight="1" thickBot="1">
      <c r="B38" s="290"/>
      <c r="C38" s="269"/>
      <c r="D38" s="269"/>
      <c r="E38" s="269"/>
      <c r="F38" s="269"/>
      <c r="G38" s="269"/>
      <c r="H38" s="269"/>
      <c r="I38" s="269"/>
      <c r="J38" s="269"/>
      <c r="K38" s="270"/>
    </row>
    <row r="39" spans="2:11" ht="26.25" customHeight="1" thickBot="1">
      <c r="B39" s="271"/>
    </row>
    <row r="40" spans="2:11" ht="27" thickBot="1">
      <c r="B40" s="492" t="s">
        <v>446</v>
      </c>
      <c r="C40" s="493"/>
      <c r="D40" s="493"/>
      <c r="E40" s="493"/>
      <c r="F40" s="493"/>
      <c r="G40" s="493"/>
      <c r="H40" s="493"/>
      <c r="I40" s="493"/>
      <c r="J40" s="493"/>
      <c r="K40" s="494"/>
    </row>
    <row r="41" spans="2:11" ht="22.9" customHeight="1">
      <c r="B41" s="291"/>
      <c r="C41" s="292"/>
      <c r="D41" s="292"/>
      <c r="E41" s="292"/>
      <c r="F41" s="292"/>
      <c r="G41" s="292"/>
      <c r="H41" s="292"/>
      <c r="I41" s="292"/>
      <c r="J41" s="292"/>
      <c r="K41" s="293"/>
    </row>
    <row r="42" spans="2:11" ht="19.899999999999999" customHeight="1">
      <c r="B42" s="294"/>
      <c r="C42" s="256"/>
      <c r="D42" s="256"/>
      <c r="E42" s="256"/>
      <c r="F42" s="256"/>
      <c r="G42" s="256"/>
      <c r="H42" s="256"/>
      <c r="I42" s="256"/>
      <c r="J42" s="256"/>
      <c r="K42" s="257"/>
    </row>
    <row r="43" spans="2:11" ht="27.6" customHeight="1">
      <c r="B43" s="294"/>
      <c r="C43" s="276"/>
      <c r="D43" s="277" t="s">
        <v>400</v>
      </c>
      <c r="E43" s="278" t="s">
        <v>360</v>
      </c>
      <c r="F43" s="278" t="s">
        <v>361</v>
      </c>
      <c r="G43" s="279" t="s">
        <v>87</v>
      </c>
      <c r="H43" s="256"/>
      <c r="I43" s="256" t="s">
        <v>367</v>
      </c>
      <c r="J43" s="256"/>
      <c r="K43" s="257"/>
    </row>
    <row r="44" spans="2:11" ht="8.1" customHeight="1" thickBot="1">
      <c r="B44" s="294"/>
      <c r="C44" s="256"/>
      <c r="D44" s="276"/>
      <c r="E44" s="276"/>
      <c r="F44" s="276"/>
      <c r="G44" s="256"/>
      <c r="H44" s="256"/>
      <c r="I44" s="256"/>
      <c r="J44" s="256"/>
      <c r="K44" s="257"/>
    </row>
    <row r="45" spans="2:11" ht="28.5" customHeight="1">
      <c r="B45" s="294"/>
      <c r="C45" s="397" t="s">
        <v>429</v>
      </c>
      <c r="D45" s="295"/>
      <c r="E45" s="295"/>
      <c r="F45" s="342"/>
      <c r="G45" s="338">
        <f t="shared" ref="G45:G52" si="3">SUM(D45:F45)</f>
        <v>0</v>
      </c>
      <c r="H45" s="256"/>
      <c r="I45" s="441"/>
      <c r="J45" s="256"/>
      <c r="K45" s="257"/>
    </row>
    <row r="46" spans="2:11" ht="32.25" customHeight="1">
      <c r="B46" s="294"/>
      <c r="C46" s="396" t="s">
        <v>427</v>
      </c>
      <c r="D46" s="296"/>
      <c r="E46" s="296"/>
      <c r="F46" s="343"/>
      <c r="G46" s="339">
        <f t="shared" si="3"/>
        <v>0</v>
      </c>
      <c r="H46" s="256"/>
      <c r="I46" s="441"/>
      <c r="J46" s="256"/>
      <c r="K46" s="257"/>
    </row>
    <row r="47" spans="2:11" ht="29.25" customHeight="1">
      <c r="B47" s="294"/>
      <c r="C47" s="297" t="s">
        <v>414</v>
      </c>
      <c r="D47" s="296"/>
      <c r="E47" s="296"/>
      <c r="F47" s="343"/>
      <c r="G47" s="339">
        <f t="shared" si="3"/>
        <v>0</v>
      </c>
      <c r="H47" s="256"/>
      <c r="I47" s="441"/>
      <c r="J47" s="256"/>
      <c r="K47" s="257"/>
    </row>
    <row r="48" spans="2:11" ht="29.25" customHeight="1">
      <c r="B48" s="294"/>
      <c r="C48" s="337" t="s">
        <v>416</v>
      </c>
      <c r="D48" s="296"/>
      <c r="E48" s="296"/>
      <c r="F48" s="343"/>
      <c r="G48" s="339">
        <f t="shared" si="3"/>
        <v>0</v>
      </c>
      <c r="H48" s="256"/>
      <c r="I48" s="441"/>
      <c r="J48" s="256"/>
      <c r="K48" s="257"/>
    </row>
    <row r="49" spans="2:16" ht="27" customHeight="1">
      <c r="B49" s="294"/>
      <c r="C49" s="283" t="s">
        <v>372</v>
      </c>
      <c r="D49" s="296"/>
      <c r="E49" s="296"/>
      <c r="F49" s="343"/>
      <c r="G49" s="339">
        <f t="shared" si="3"/>
        <v>0</v>
      </c>
      <c r="H49" s="256"/>
      <c r="I49" s="441"/>
      <c r="J49" s="256"/>
      <c r="K49" s="257"/>
    </row>
    <row r="50" spans="2:16" ht="26.25" customHeight="1">
      <c r="B50" s="294"/>
      <c r="C50" s="283" t="s">
        <v>369</v>
      </c>
      <c r="D50" s="296"/>
      <c r="E50" s="296"/>
      <c r="F50" s="343"/>
      <c r="G50" s="340">
        <f t="shared" si="3"/>
        <v>0</v>
      </c>
      <c r="H50" s="256"/>
      <c r="I50" s="441"/>
      <c r="J50" s="256"/>
      <c r="K50" s="257"/>
    </row>
    <row r="51" spans="2:16" ht="26.25" customHeight="1">
      <c r="B51" s="294"/>
      <c r="C51" s="396" t="s">
        <v>430</v>
      </c>
      <c r="D51" s="296"/>
      <c r="E51" s="296"/>
      <c r="F51" s="343"/>
      <c r="G51" s="340">
        <f t="shared" si="3"/>
        <v>0</v>
      </c>
      <c r="H51" s="256"/>
      <c r="I51" s="441"/>
      <c r="J51" s="256"/>
      <c r="K51" s="257"/>
    </row>
    <row r="52" spans="2:16" ht="25.5" customHeight="1" thickBot="1">
      <c r="B52" s="294"/>
      <c r="C52" s="283" t="s">
        <v>370</v>
      </c>
      <c r="D52" s="296"/>
      <c r="E52" s="296"/>
      <c r="F52" s="344"/>
      <c r="G52" s="341">
        <f t="shared" si="3"/>
        <v>0</v>
      </c>
      <c r="H52" s="256"/>
      <c r="I52" s="441"/>
      <c r="J52" s="256"/>
      <c r="K52" s="257"/>
    </row>
    <row r="53" spans="2:16" ht="34.5" customHeight="1" thickBot="1">
      <c r="B53" s="294"/>
      <c r="C53" s="389" t="s">
        <v>371</v>
      </c>
      <c r="D53" s="390">
        <f>SUM(D45:D52)</f>
        <v>0</v>
      </c>
      <c r="E53" s="390">
        <f t="shared" ref="E53:F53" si="4">SUM(E45:E52)</f>
        <v>0</v>
      </c>
      <c r="F53" s="390">
        <f t="shared" si="4"/>
        <v>0</v>
      </c>
      <c r="G53" s="391">
        <f>SUM(G45:G52)</f>
        <v>0</v>
      </c>
      <c r="H53" s="256"/>
      <c r="I53" s="256"/>
      <c r="J53" s="256"/>
      <c r="K53" s="257"/>
    </row>
    <row r="54" spans="2:16" ht="30" customHeight="1">
      <c r="B54" s="294"/>
      <c r="C54" s="256"/>
      <c r="D54" s="256"/>
      <c r="E54" s="256"/>
      <c r="F54" s="256"/>
      <c r="G54" s="256"/>
      <c r="H54" s="256"/>
      <c r="I54" s="256"/>
      <c r="J54" s="256"/>
      <c r="K54" s="257"/>
      <c r="M54" s="490"/>
      <c r="N54" s="490"/>
      <c r="O54" s="490"/>
      <c r="P54" s="490"/>
    </row>
    <row r="55" spans="2:16" ht="65.45" customHeight="1">
      <c r="B55" s="280"/>
      <c r="C55" s="287" t="s">
        <v>89</v>
      </c>
      <c r="D55" s="495"/>
      <c r="E55" s="496"/>
      <c r="F55" s="496"/>
      <c r="G55" s="496"/>
      <c r="H55" s="496"/>
      <c r="I55" s="496"/>
      <c r="J55" s="497"/>
      <c r="K55" s="257"/>
    </row>
    <row r="56" spans="2:16" ht="24.75" customHeight="1">
      <c r="B56" s="280"/>
      <c r="C56" s="288"/>
      <c r="D56" s="398" t="s">
        <v>426</v>
      </c>
      <c r="E56" s="398"/>
      <c r="F56" s="398"/>
      <c r="G56" s="398"/>
      <c r="H56" s="398"/>
      <c r="I56" s="398"/>
      <c r="J56" s="398"/>
      <c r="K56" s="445"/>
    </row>
    <row r="57" spans="2:16" ht="35.25" customHeight="1">
      <c r="B57" s="294"/>
      <c r="C57" s="491" t="s">
        <v>428</v>
      </c>
      <c r="D57" s="491"/>
      <c r="E57" s="491"/>
      <c r="F57" s="491"/>
      <c r="G57" s="491"/>
      <c r="H57" s="491"/>
      <c r="I57" s="491"/>
      <c r="J57" s="491"/>
      <c r="K57" s="257"/>
    </row>
    <row r="58" spans="2:16" ht="30.75" customHeight="1">
      <c r="B58" s="294"/>
      <c r="C58" s="491" t="s">
        <v>431</v>
      </c>
      <c r="D58" s="491"/>
      <c r="E58" s="491"/>
      <c r="F58" s="491"/>
      <c r="G58" s="491"/>
      <c r="H58" s="491"/>
      <c r="I58" s="491"/>
      <c r="J58" s="491"/>
      <c r="K58" s="257"/>
    </row>
    <row r="59" spans="2:16" ht="19.899999999999999" customHeight="1" thickBot="1">
      <c r="B59" s="299"/>
      <c r="C59" s="269"/>
      <c r="D59" s="269"/>
      <c r="E59" s="269"/>
      <c r="F59" s="269"/>
      <c r="G59" s="269"/>
      <c r="H59" s="269"/>
      <c r="I59" s="269"/>
      <c r="J59" s="269"/>
      <c r="K59" s="270"/>
    </row>
    <row r="60" spans="2:16" ht="26.25" customHeight="1" thickBot="1">
      <c r="C60" s="300"/>
      <c r="D60" s="300"/>
      <c r="E60" s="300"/>
      <c r="F60" s="300"/>
      <c r="G60" s="300"/>
      <c r="H60" s="300"/>
      <c r="I60" s="300"/>
      <c r="J60" s="300"/>
      <c r="K60" s="300"/>
    </row>
    <row r="61" spans="2:16" ht="35.450000000000003" customHeight="1" thickBot="1">
      <c r="B61" s="492" t="s">
        <v>445</v>
      </c>
      <c r="C61" s="493"/>
      <c r="D61" s="493"/>
      <c r="E61" s="493"/>
      <c r="F61" s="493"/>
      <c r="G61" s="493"/>
      <c r="H61" s="493"/>
      <c r="I61" s="493"/>
      <c r="J61" s="493"/>
      <c r="K61" s="494"/>
    </row>
    <row r="62" spans="2:16" ht="19.899999999999999" customHeight="1">
      <c r="B62" s="301"/>
      <c r="C62" s="256"/>
      <c r="D62" s="256"/>
      <c r="E62" s="256"/>
      <c r="F62" s="256"/>
      <c r="G62" s="256"/>
      <c r="H62" s="256"/>
      <c r="I62" s="256"/>
      <c r="J62" s="256"/>
      <c r="K62" s="257"/>
    </row>
    <row r="63" spans="2:16" ht="36.6" customHeight="1" thickBot="1">
      <c r="B63" s="301"/>
      <c r="C63" s="256"/>
      <c r="D63" s="277" t="s">
        <v>400</v>
      </c>
      <c r="E63" s="278" t="s">
        <v>360</v>
      </c>
      <c r="F63" s="278" t="s">
        <v>361</v>
      </c>
      <c r="G63" s="302" t="s">
        <v>87</v>
      </c>
      <c r="H63" s="256"/>
      <c r="I63" s="256"/>
      <c r="J63" s="256"/>
      <c r="K63" s="257"/>
    </row>
    <row r="64" spans="2:16" ht="24.75" customHeight="1" thickBot="1">
      <c r="B64" s="301"/>
      <c r="C64" s="256"/>
      <c r="D64" s="298">
        <f>D33-D53</f>
        <v>0</v>
      </c>
      <c r="E64" s="298">
        <f>E33-E53</f>
        <v>0</v>
      </c>
      <c r="F64" s="298">
        <f>F33-F53</f>
        <v>0</v>
      </c>
      <c r="G64" s="303">
        <f>G33-G53</f>
        <v>0</v>
      </c>
      <c r="H64" s="256"/>
      <c r="I64" s="256"/>
      <c r="J64" s="256"/>
      <c r="K64" s="257"/>
    </row>
    <row r="65" spans="2:12" ht="19.899999999999999" customHeight="1" thickBot="1">
      <c r="B65" s="301"/>
      <c r="C65" s="256"/>
      <c r="D65" s="256"/>
      <c r="E65" s="256"/>
      <c r="F65" s="256"/>
      <c r="G65" s="256"/>
      <c r="H65" s="256"/>
      <c r="I65" s="256"/>
      <c r="J65" s="256"/>
      <c r="K65" s="257"/>
    </row>
    <row r="66" spans="2:12" ht="25.5" customHeight="1" thickBot="1">
      <c r="B66" s="301"/>
      <c r="C66" s="304"/>
      <c r="D66" s="305"/>
      <c r="E66" s="256"/>
      <c r="F66" s="306" t="s">
        <v>373</v>
      </c>
      <c r="G66" s="307">
        <f>IF(G64&gt;0,G64,0)</f>
        <v>0</v>
      </c>
      <c r="H66" s="256"/>
      <c r="I66" s="256"/>
      <c r="J66" s="256"/>
      <c r="K66" s="257"/>
    </row>
    <row r="67" spans="2:12" ht="27" thickBot="1">
      <c r="B67" s="301"/>
      <c r="C67" s="308"/>
      <c r="D67" s="305"/>
      <c r="E67" s="305"/>
      <c r="F67" s="256"/>
      <c r="G67" s="309"/>
      <c r="H67" s="256"/>
      <c r="I67" s="256"/>
      <c r="J67" s="256"/>
      <c r="K67" s="257"/>
    </row>
    <row r="68" spans="2:12" ht="24" thickBot="1">
      <c r="B68" s="301"/>
      <c r="C68" s="256"/>
      <c r="D68" s="256"/>
      <c r="E68" s="256"/>
      <c r="F68" s="306" t="s">
        <v>247</v>
      </c>
      <c r="G68" s="307">
        <f>G66*0.8</f>
        <v>0</v>
      </c>
      <c r="H68" s="256"/>
      <c r="I68" s="256"/>
      <c r="J68" s="256"/>
      <c r="K68" s="257"/>
    </row>
    <row r="69" spans="2:12" ht="25.5">
      <c r="B69" s="301"/>
      <c r="C69" s="310"/>
      <c r="D69" s="310"/>
      <c r="E69" s="310"/>
      <c r="F69" s="311"/>
      <c r="G69" s="311"/>
      <c r="H69" s="256"/>
      <c r="I69" s="312"/>
      <c r="J69" s="256"/>
      <c r="K69" s="257"/>
    </row>
    <row r="70" spans="2:12" ht="15" thickBot="1">
      <c r="B70" s="313"/>
      <c r="C70" s="269"/>
      <c r="D70" s="269"/>
      <c r="E70" s="269"/>
      <c r="F70" s="269"/>
      <c r="G70" s="269"/>
      <c r="H70" s="269"/>
      <c r="I70" s="269"/>
      <c r="J70" s="269"/>
      <c r="K70" s="270"/>
    </row>
    <row r="71" spans="2:12" ht="26.25" customHeight="1" thickBot="1"/>
    <row r="72" spans="2:12" ht="35.450000000000003" customHeight="1" thickBot="1">
      <c r="B72" s="492" t="s">
        <v>444</v>
      </c>
      <c r="C72" s="493"/>
      <c r="D72" s="493"/>
      <c r="E72" s="493"/>
      <c r="F72" s="493"/>
      <c r="G72" s="493"/>
      <c r="H72" s="493"/>
      <c r="I72" s="493"/>
      <c r="J72" s="493"/>
      <c r="K72" s="494"/>
    </row>
    <row r="73" spans="2:12" s="316" customFormat="1" ht="19.899999999999999" customHeight="1">
      <c r="B73" s="314"/>
      <c r="C73" s="315"/>
      <c r="D73" s="315"/>
      <c r="E73" s="315"/>
      <c r="F73" s="315"/>
      <c r="G73" s="315"/>
      <c r="H73" s="315"/>
      <c r="I73" s="315"/>
      <c r="J73" s="315"/>
      <c r="K73" s="317"/>
      <c r="L73" s="245"/>
    </row>
    <row r="74" spans="2:12" s="316" customFormat="1" ht="46.5" customHeight="1">
      <c r="B74" s="314"/>
      <c r="C74" s="315"/>
      <c r="D74" s="315"/>
      <c r="E74" s="315"/>
      <c r="F74" s="318" t="s">
        <v>375</v>
      </c>
      <c r="G74" s="318" t="s">
        <v>374</v>
      </c>
      <c r="H74" s="501" t="s">
        <v>458</v>
      </c>
      <c r="I74" s="501"/>
      <c r="J74" s="319" t="s">
        <v>437</v>
      </c>
      <c r="K74" s="317"/>
      <c r="L74" s="245"/>
    </row>
    <row r="75" spans="2:12" s="316" customFormat="1" ht="34.5" customHeight="1">
      <c r="B75" s="314"/>
      <c r="C75" s="502" t="s">
        <v>376</v>
      </c>
      <c r="D75" s="503"/>
      <c r="E75" s="504"/>
      <c r="F75" s="407"/>
      <c r="G75" s="407"/>
      <c r="H75" s="499"/>
      <c r="I75" s="500"/>
      <c r="J75" s="320">
        <f>(F75+G75)/2</f>
        <v>0</v>
      </c>
      <c r="K75" s="317"/>
    </row>
    <row r="76" spans="2:12" s="316" customFormat="1" ht="34.5" customHeight="1">
      <c r="B76" s="314"/>
      <c r="C76" s="502" t="s">
        <v>377</v>
      </c>
      <c r="D76" s="503"/>
      <c r="E76" s="504"/>
      <c r="F76" s="408"/>
      <c r="G76" s="408"/>
      <c r="H76" s="508"/>
      <c r="I76" s="509"/>
      <c r="J76" s="321">
        <f>(F76+G76)/2</f>
        <v>0</v>
      </c>
      <c r="K76" s="317"/>
    </row>
    <row r="77" spans="2:12" s="316" customFormat="1" ht="34.5" customHeight="1">
      <c r="B77" s="314"/>
      <c r="C77" s="502" t="s">
        <v>455</v>
      </c>
      <c r="D77" s="503"/>
      <c r="E77" s="504"/>
      <c r="F77" s="439"/>
      <c r="G77" s="439"/>
      <c r="H77" s="510"/>
      <c r="I77" s="511"/>
      <c r="J77" s="321">
        <f>H77*2</f>
        <v>0</v>
      </c>
      <c r="K77" s="317"/>
    </row>
    <row r="78" spans="2:12" s="316" customFormat="1" ht="12.75">
      <c r="B78" s="314"/>
      <c r="C78" s="322"/>
      <c r="D78" s="322"/>
      <c r="E78" s="322"/>
      <c r="F78" s="322"/>
      <c r="G78" s="323"/>
      <c r="H78" s="323"/>
      <c r="I78" s="315"/>
      <c r="J78" s="315"/>
      <c r="K78" s="317"/>
    </row>
    <row r="79" spans="2:12" s="316" customFormat="1" ht="31.5" customHeight="1">
      <c r="B79" s="314"/>
      <c r="C79" s="315"/>
      <c r="D79" s="324" t="s">
        <v>378</v>
      </c>
      <c r="E79" s="324"/>
      <c r="F79" s="324"/>
      <c r="G79" s="323"/>
      <c r="H79" s="323"/>
      <c r="I79" s="315"/>
      <c r="J79" s="315"/>
      <c r="K79" s="317"/>
    </row>
    <row r="80" spans="2:12" s="316" customFormat="1" ht="33.75" customHeight="1">
      <c r="B80" s="314"/>
      <c r="C80" s="315"/>
      <c r="D80" s="505" t="s">
        <v>435</v>
      </c>
      <c r="E80" s="506"/>
      <c r="F80" s="506"/>
      <c r="G80" s="506"/>
      <c r="H80" s="506"/>
      <c r="I80" s="507"/>
      <c r="J80" s="325">
        <f>J76/12</f>
        <v>0</v>
      </c>
      <c r="K80" s="317"/>
    </row>
    <row r="81" spans="2:11" s="316" customFormat="1" ht="33.75" customHeight="1">
      <c r="B81" s="314"/>
      <c r="C81" s="315"/>
      <c r="D81" s="505" t="s">
        <v>436</v>
      </c>
      <c r="E81" s="506"/>
      <c r="F81" s="506"/>
      <c r="G81" s="506"/>
      <c r="H81" s="506"/>
      <c r="I81" s="507"/>
      <c r="J81" s="325">
        <f>J77/12</f>
        <v>0</v>
      </c>
      <c r="K81" s="317"/>
    </row>
    <row r="82" spans="2:11" s="316" customFormat="1" ht="33.75" customHeight="1">
      <c r="B82" s="314"/>
      <c r="C82" s="315"/>
      <c r="D82" s="505" t="s">
        <v>438</v>
      </c>
      <c r="E82" s="506"/>
      <c r="F82" s="506"/>
      <c r="G82" s="506"/>
      <c r="H82" s="506"/>
      <c r="I82" s="507"/>
      <c r="J82" s="325">
        <f>J80-J81</f>
        <v>0</v>
      </c>
      <c r="K82" s="317"/>
    </row>
    <row r="83" spans="2:11" ht="15" thickBot="1">
      <c r="B83" s="313"/>
      <c r="C83" s="269"/>
      <c r="D83" s="269"/>
      <c r="E83" s="269"/>
      <c r="F83" s="269"/>
      <c r="G83" s="269"/>
      <c r="H83" s="269"/>
      <c r="I83" s="269"/>
      <c r="J83" s="269"/>
      <c r="K83" s="270"/>
    </row>
    <row r="84" spans="2:11" ht="26.25" customHeight="1" thickBot="1"/>
    <row r="85" spans="2:11" ht="27" thickBot="1">
      <c r="B85" s="492" t="s">
        <v>379</v>
      </c>
      <c r="C85" s="493"/>
      <c r="D85" s="493"/>
      <c r="E85" s="493"/>
      <c r="F85" s="493"/>
      <c r="G85" s="493"/>
      <c r="H85" s="493"/>
      <c r="I85" s="493"/>
      <c r="J85" s="493"/>
      <c r="K85" s="494"/>
    </row>
    <row r="86" spans="2:11">
      <c r="B86" s="301"/>
      <c r="C86" s="326"/>
      <c r="D86" s="326"/>
      <c r="E86" s="326"/>
      <c r="F86" s="326"/>
      <c r="G86" s="326"/>
      <c r="H86" s="326"/>
      <c r="I86" s="326"/>
      <c r="J86" s="326"/>
      <c r="K86" s="257"/>
    </row>
    <row r="87" spans="2:11" ht="15">
      <c r="B87" s="301"/>
      <c r="C87" s="326"/>
      <c r="D87" s="326"/>
      <c r="E87" s="326"/>
      <c r="F87" s="326"/>
      <c r="G87" s="327" t="s">
        <v>176</v>
      </c>
      <c r="H87" s="212">
        <v>2019</v>
      </c>
      <c r="I87" s="212">
        <v>2020</v>
      </c>
      <c r="J87" s="212">
        <v>2021</v>
      </c>
      <c r="K87" s="257"/>
    </row>
    <row r="88" spans="2:11" ht="15" thickBot="1">
      <c r="B88" s="301"/>
      <c r="C88" s="328"/>
      <c r="D88" s="328"/>
      <c r="E88" s="328"/>
      <c r="F88" s="328"/>
      <c r="G88" s="256"/>
      <c r="H88" s="64"/>
      <c r="I88" s="64"/>
      <c r="J88" s="64"/>
      <c r="K88" s="257"/>
    </row>
    <row r="89" spans="2:11">
      <c r="B89" s="301"/>
      <c r="C89" s="328"/>
      <c r="D89" s="328"/>
      <c r="E89" s="328"/>
      <c r="F89" s="328"/>
      <c r="G89" s="329" t="s">
        <v>419</v>
      </c>
      <c r="H89" s="372"/>
      <c r="I89" s="415">
        <f>Demande!L282</f>
        <v>0</v>
      </c>
      <c r="J89" s="416">
        <f>Demande!L283</f>
        <v>0</v>
      </c>
      <c r="K89" s="257"/>
    </row>
    <row r="90" spans="2:11">
      <c r="B90" s="301"/>
      <c r="C90" s="328"/>
      <c r="D90" s="328"/>
      <c r="E90" s="328"/>
      <c r="F90" s="328"/>
      <c r="G90" s="329" t="s">
        <v>173</v>
      </c>
      <c r="H90" s="367"/>
      <c r="I90" s="417">
        <f>Demande!L287</f>
        <v>0</v>
      </c>
      <c r="J90" s="418">
        <f>Demande!L288</f>
        <v>0</v>
      </c>
      <c r="K90" s="257"/>
    </row>
    <row r="91" spans="2:11">
      <c r="B91" s="301"/>
      <c r="C91" s="328"/>
      <c r="D91" s="328"/>
      <c r="E91" s="328"/>
      <c r="F91" s="328"/>
      <c r="G91" s="329" t="s">
        <v>420</v>
      </c>
      <c r="H91" s="367"/>
      <c r="I91" s="417">
        <f>Demande!L295</f>
        <v>0</v>
      </c>
      <c r="J91" s="418">
        <f>Demande!L296</f>
        <v>0</v>
      </c>
      <c r="K91" s="257"/>
    </row>
    <row r="92" spans="2:11">
      <c r="B92" s="301"/>
      <c r="C92" s="331"/>
      <c r="D92" s="331"/>
      <c r="E92" s="331"/>
      <c r="F92" s="331"/>
      <c r="G92" s="329" t="s">
        <v>208</v>
      </c>
      <c r="H92" s="367"/>
      <c r="I92" s="417">
        <f>Demande!L306</f>
        <v>0</v>
      </c>
      <c r="J92" s="418">
        <f>Demande!L307</f>
        <v>0</v>
      </c>
      <c r="K92" s="257"/>
    </row>
    <row r="93" spans="2:11">
      <c r="B93" s="301"/>
      <c r="C93" s="331"/>
      <c r="D93" s="331"/>
      <c r="E93" s="331"/>
      <c r="F93" s="331"/>
      <c r="G93" s="329" t="s">
        <v>174</v>
      </c>
      <c r="H93" s="367"/>
      <c r="I93" s="417">
        <f>Demande!L301</f>
        <v>0</v>
      </c>
      <c r="J93" s="418">
        <f>Demande!L301</f>
        <v>0</v>
      </c>
      <c r="K93" s="257"/>
    </row>
    <row r="94" spans="2:11">
      <c r="B94" s="301"/>
      <c r="C94" s="331"/>
      <c r="D94" s="331"/>
      <c r="E94" s="331"/>
      <c r="F94" s="331"/>
      <c r="G94" s="371" t="s">
        <v>205</v>
      </c>
      <c r="H94" s="367"/>
      <c r="I94" s="417">
        <f>Demande!L311</f>
        <v>0</v>
      </c>
      <c r="J94" s="418">
        <f>Demande!L312</f>
        <v>0</v>
      </c>
      <c r="K94" s="257"/>
    </row>
    <row r="95" spans="2:11">
      <c r="B95" s="301"/>
      <c r="C95" s="256"/>
      <c r="D95" s="256"/>
      <c r="E95" s="256"/>
      <c r="F95" s="256"/>
      <c r="G95" s="330" t="s">
        <v>421</v>
      </c>
      <c r="H95" s="367"/>
      <c r="I95" s="417">
        <f>Demande!L319</f>
        <v>0</v>
      </c>
      <c r="J95" s="418">
        <f>Demande!L320</f>
        <v>0</v>
      </c>
      <c r="K95" s="257"/>
    </row>
    <row r="96" spans="2:11">
      <c r="B96" s="301"/>
      <c r="C96" s="256"/>
      <c r="D96" s="256"/>
      <c r="E96" s="256"/>
      <c r="F96" s="256"/>
      <c r="G96" s="330" t="s">
        <v>422</v>
      </c>
      <c r="H96" s="368"/>
      <c r="I96" s="417">
        <f>Demande!L327</f>
        <v>0</v>
      </c>
      <c r="J96" s="418">
        <f>Demande!L328</f>
        <v>0</v>
      </c>
      <c r="K96" s="257"/>
    </row>
    <row r="97" spans="2:11">
      <c r="B97" s="301"/>
      <c r="C97" s="256"/>
      <c r="D97" s="256"/>
      <c r="E97" s="256"/>
      <c r="F97" s="256"/>
      <c r="G97" s="330"/>
      <c r="H97" s="368"/>
      <c r="I97" s="369"/>
      <c r="J97" s="370"/>
      <c r="K97" s="257"/>
    </row>
    <row r="98" spans="2:11" ht="15.75" thickBot="1">
      <c r="B98" s="301"/>
      <c r="C98" s="332"/>
      <c r="D98" s="332"/>
      <c r="E98" s="332"/>
      <c r="F98" s="332"/>
      <c r="G98" s="333" t="s">
        <v>177</v>
      </c>
      <c r="H98" s="368"/>
      <c r="I98" s="369"/>
      <c r="J98" s="370"/>
      <c r="K98" s="257"/>
    </row>
    <row r="99" spans="2:11" ht="21" customHeight="1" thickBot="1">
      <c r="B99" s="301"/>
      <c r="C99" s="332"/>
      <c r="D99" s="332"/>
      <c r="E99" s="332"/>
      <c r="F99" s="332"/>
      <c r="G99" s="327" t="s">
        <v>178</v>
      </c>
      <c r="H99" s="373">
        <f>SUM(H89:H98)</f>
        <v>0</v>
      </c>
      <c r="I99" s="374">
        <f>SUM(I89:I98)</f>
        <v>0</v>
      </c>
      <c r="J99" s="375">
        <f>SUM(J89:J98)</f>
        <v>0</v>
      </c>
      <c r="K99" s="257"/>
    </row>
    <row r="100" spans="2:11">
      <c r="B100" s="301"/>
      <c r="C100" s="326"/>
      <c r="D100" s="326"/>
      <c r="E100" s="326"/>
      <c r="F100" s="326"/>
      <c r="G100" s="326"/>
      <c r="H100" s="326"/>
      <c r="I100" s="326"/>
      <c r="J100" s="326"/>
      <c r="K100" s="257"/>
    </row>
    <row r="101" spans="2:11">
      <c r="B101" s="301"/>
      <c r="C101" s="256"/>
      <c r="D101" s="376" t="s">
        <v>423</v>
      </c>
      <c r="E101" s="256"/>
      <c r="F101" s="256"/>
      <c r="G101" s="256"/>
      <c r="H101" s="256"/>
      <c r="I101" s="256"/>
      <c r="J101" s="256"/>
      <c r="K101" s="257"/>
    </row>
    <row r="102" spans="2:11" ht="15" thickBot="1">
      <c r="B102" s="313"/>
      <c r="C102" s="334"/>
      <c r="D102" s="334"/>
      <c r="E102" s="334"/>
      <c r="F102" s="334"/>
      <c r="G102" s="334"/>
      <c r="H102" s="334"/>
      <c r="I102" s="334"/>
      <c r="J102" s="334"/>
      <c r="K102" s="270"/>
    </row>
    <row r="103" spans="2:11" ht="26.25" customHeight="1" thickBot="1"/>
    <row r="104" spans="2:11" ht="26.25" customHeight="1" thickBot="1">
      <c r="B104" s="492" t="s">
        <v>95</v>
      </c>
      <c r="C104" s="493"/>
      <c r="D104" s="493"/>
      <c r="E104" s="493"/>
      <c r="F104" s="493"/>
      <c r="G104" s="493"/>
      <c r="H104" s="493"/>
      <c r="I104" s="493"/>
      <c r="J104" s="493"/>
      <c r="K104" s="494"/>
    </row>
    <row r="105" spans="2:11" ht="28.5" customHeight="1">
      <c r="B105" s="356"/>
      <c r="C105" s="357"/>
      <c r="D105" s="350"/>
      <c r="E105" s="350"/>
      <c r="F105" s="350"/>
      <c r="G105" s="350"/>
      <c r="H105" s="350"/>
      <c r="I105" s="350"/>
      <c r="J105" s="350"/>
      <c r="K105" s="351"/>
    </row>
    <row r="106" spans="2:11" ht="11.25" customHeight="1">
      <c r="B106" s="358"/>
      <c r="C106" s="359"/>
      <c r="D106" s="352"/>
      <c r="E106" s="352"/>
      <c r="F106" s="352"/>
      <c r="G106" s="352"/>
      <c r="H106" s="352"/>
      <c r="I106" s="352"/>
      <c r="J106" s="352"/>
      <c r="K106" s="353"/>
    </row>
    <row r="107" spans="2:11" ht="14.45" customHeight="1">
      <c r="B107" s="358"/>
      <c r="C107" s="359"/>
      <c r="D107" s="352"/>
      <c r="E107" s="352"/>
      <c r="F107" s="352"/>
      <c r="G107" s="352"/>
      <c r="H107" s="352"/>
      <c r="I107" s="352"/>
      <c r="J107" s="352"/>
      <c r="K107" s="353"/>
    </row>
    <row r="108" spans="2:11" ht="14.45" customHeight="1">
      <c r="B108" s="358"/>
      <c r="C108" s="359"/>
      <c r="D108" s="352"/>
      <c r="E108" s="352"/>
      <c r="F108" s="352"/>
      <c r="G108" s="352"/>
      <c r="H108" s="352"/>
      <c r="I108" s="352"/>
      <c r="J108" s="352"/>
      <c r="K108" s="353"/>
    </row>
    <row r="109" spans="2:11" ht="14.45" customHeight="1">
      <c r="B109" s="358"/>
      <c r="C109" s="359"/>
      <c r="D109" s="352"/>
      <c r="E109" s="352"/>
      <c r="F109" s="352"/>
      <c r="G109" s="352"/>
      <c r="H109" s="352"/>
      <c r="I109" s="352"/>
      <c r="J109" s="352"/>
      <c r="K109" s="353"/>
    </row>
    <row r="110" spans="2:11" ht="14.45" customHeight="1">
      <c r="B110" s="358"/>
      <c r="C110" s="359"/>
      <c r="D110" s="352"/>
      <c r="E110" s="352"/>
      <c r="F110" s="352"/>
      <c r="G110" s="352"/>
      <c r="H110" s="352"/>
      <c r="I110" s="352"/>
      <c r="J110" s="352"/>
      <c r="K110" s="353"/>
    </row>
    <row r="111" spans="2:11" ht="14.45" customHeight="1">
      <c r="B111" s="358"/>
      <c r="C111" s="359"/>
      <c r="D111" s="352"/>
      <c r="E111" s="352"/>
      <c r="F111" s="352"/>
      <c r="G111" s="352"/>
      <c r="H111" s="352"/>
      <c r="I111" s="352"/>
      <c r="J111" s="352"/>
      <c r="K111" s="353"/>
    </row>
    <row r="112" spans="2:11" ht="14.45" customHeight="1">
      <c r="B112" s="358"/>
      <c r="C112" s="359"/>
      <c r="D112" s="352"/>
      <c r="E112" s="352"/>
      <c r="F112" s="352"/>
      <c r="G112" s="352"/>
      <c r="H112" s="352"/>
      <c r="I112" s="352"/>
      <c r="J112" s="352"/>
      <c r="K112" s="353"/>
    </row>
    <row r="113" spans="2:11" ht="14.45" customHeight="1">
      <c r="B113" s="358"/>
      <c r="C113" s="359"/>
      <c r="D113" s="352"/>
      <c r="E113" s="352"/>
      <c r="F113" s="352"/>
      <c r="G113" s="352"/>
      <c r="H113" s="352"/>
      <c r="I113" s="352"/>
      <c r="J113" s="352"/>
      <c r="K113" s="353"/>
    </row>
    <row r="114" spans="2:11" ht="14.45" customHeight="1">
      <c r="B114" s="358"/>
      <c r="C114" s="359"/>
      <c r="D114" s="352"/>
      <c r="E114" s="352"/>
      <c r="F114" s="352"/>
      <c r="G114" s="352"/>
      <c r="H114" s="352"/>
      <c r="I114" s="352"/>
      <c r="J114" s="352"/>
      <c r="K114" s="353"/>
    </row>
    <row r="115" spans="2:11" ht="15" customHeight="1" thickBot="1">
      <c r="B115" s="360"/>
      <c r="C115" s="361"/>
      <c r="D115" s="354"/>
      <c r="E115" s="354"/>
      <c r="F115" s="354"/>
      <c r="G115" s="354"/>
      <c r="H115" s="354"/>
      <c r="I115" s="354"/>
      <c r="J115" s="354"/>
      <c r="K115" s="355"/>
    </row>
  </sheetData>
  <sheetProtection algorithmName="SHA-512" hashValue="c1u6Sd6OpSiF0qx6uY7+8wfz379ifn8GSwhPEofbTc/AKoGvVvZ3Pxkld65a6biTNmg7dxbEnLuMTCooZht8lg==" saltValue="gL0Ktx4k3OAXDjRChSEEOg==" spinCount="100000" sheet="1" objects="1" scenarios="1"/>
  <mergeCells count="23">
    <mergeCell ref="B104:K104"/>
    <mergeCell ref="C75:E75"/>
    <mergeCell ref="D82:I82"/>
    <mergeCell ref="D81:I81"/>
    <mergeCell ref="D80:I80"/>
    <mergeCell ref="H76:I76"/>
    <mergeCell ref="H77:I77"/>
    <mergeCell ref="C76:E76"/>
    <mergeCell ref="C77:E77"/>
    <mergeCell ref="B61:K61"/>
    <mergeCell ref="B72:K72"/>
    <mergeCell ref="H75:I75"/>
    <mergeCell ref="H74:I74"/>
    <mergeCell ref="B85:K85"/>
    <mergeCell ref="B14:K14"/>
    <mergeCell ref="M54:P54"/>
    <mergeCell ref="C57:J57"/>
    <mergeCell ref="C58:J58"/>
    <mergeCell ref="B20:K20"/>
    <mergeCell ref="D35:J35"/>
    <mergeCell ref="D36:J36"/>
    <mergeCell ref="B40:K40"/>
    <mergeCell ref="D55:J55"/>
  </mergeCells>
  <pageMargins left="0.70866141732283472" right="0.70866141732283472" top="0.74803149606299213" bottom="0.74803149606299213" header="0.31496062992125984" footer="0.31496062992125984"/>
  <pageSetup scale="2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showGridLines="0" zoomScale="80" zoomScaleNormal="80" workbookViewId="0">
      <pane ySplit="10" topLeftCell="A11" activePane="bottomLeft" state="frozen"/>
      <selection activeCell="L35" sqref="L35"/>
      <selection pane="bottomLeft" activeCell="M2" sqref="M2:Q2"/>
    </sheetView>
  </sheetViews>
  <sheetFormatPr baseColWidth="10" defaultColWidth="9.140625" defaultRowHeight="15"/>
  <cols>
    <col min="1" max="1" width="3.140625" style="232" bestFit="1" customWidth="1"/>
    <col min="2" max="2" width="2.7109375" style="233" customWidth="1"/>
    <col min="3" max="3" width="3.7109375" style="233" customWidth="1"/>
    <col min="4" max="4" width="3.28515625" style="233" customWidth="1"/>
    <col min="5" max="5" width="2.28515625" style="233" customWidth="1"/>
    <col min="6" max="6" width="4.7109375" style="233" customWidth="1"/>
    <col min="7" max="7" width="4" style="233" customWidth="1"/>
    <col min="8" max="8" width="32.5703125" style="233" customWidth="1"/>
    <col min="9" max="9" width="8.28515625" style="233" customWidth="1"/>
    <col min="10" max="10" width="14.85546875" style="233" customWidth="1"/>
    <col min="11" max="13" width="17.7109375" style="233" customWidth="1"/>
    <col min="14" max="14" width="8.7109375" style="233" customWidth="1"/>
    <col min="15" max="15" width="3.7109375" style="233" customWidth="1"/>
    <col min="16" max="16" width="6.42578125" style="233" customWidth="1"/>
    <col min="17" max="17" width="9.85546875" style="233" customWidth="1"/>
    <col min="18" max="18" width="2.28515625" style="233" customWidth="1"/>
    <col min="19" max="19" width="2.7109375" style="233" customWidth="1"/>
    <col min="20" max="16384" width="9.140625" style="233"/>
  </cols>
  <sheetData>
    <row r="1" spans="1:21" s="219" customFormat="1">
      <c r="J1" s="220"/>
      <c r="M1" s="456"/>
      <c r="N1" s="456"/>
      <c r="O1" s="456"/>
      <c r="P1" s="456"/>
      <c r="Q1" s="456"/>
      <c r="T1" s="221"/>
      <c r="U1" s="222"/>
    </row>
    <row r="2" spans="1:21" s="219" customFormat="1" ht="14.25">
      <c r="J2" s="220"/>
      <c r="M2" s="456"/>
      <c r="N2" s="456"/>
      <c r="O2" s="456"/>
      <c r="P2" s="456"/>
      <c r="Q2" s="456"/>
    </row>
    <row r="3" spans="1:21" s="219" customFormat="1" ht="14.25">
      <c r="J3" s="220"/>
    </row>
    <row r="4" spans="1:21" s="219" customFormat="1" ht="14.25">
      <c r="J4" s="220"/>
    </row>
    <row r="5" spans="1:21" s="219" customFormat="1">
      <c r="B5" s="223"/>
      <c r="J5" s="220"/>
    </row>
    <row r="6" spans="1:21" s="219" customFormat="1" ht="15.75">
      <c r="A6" s="224"/>
      <c r="B6" s="224"/>
      <c r="C6" s="409" t="s">
        <v>197</v>
      </c>
      <c r="J6" s="220"/>
    </row>
    <row r="7" spans="1:21" s="219" customFormat="1" ht="15.75">
      <c r="A7" s="224"/>
      <c r="B7" s="224"/>
      <c r="C7" s="409" t="s">
        <v>433</v>
      </c>
      <c r="J7" s="220"/>
    </row>
    <row r="8" spans="1:21" s="24" customFormat="1" ht="8.25" customHeight="1">
      <c r="A8" s="225"/>
    </row>
    <row r="9" spans="1:21" s="24" customFormat="1" ht="4.5" customHeight="1" thickBot="1">
      <c r="A9" s="225"/>
    </row>
    <row r="10" spans="1:21" s="24" customFormat="1" ht="21" thickBot="1">
      <c r="A10" s="225"/>
      <c r="C10" s="31" t="s">
        <v>411</v>
      </c>
      <c r="N10" s="226" t="s">
        <v>100</v>
      </c>
      <c r="O10" s="52"/>
      <c r="P10" s="227" t="s">
        <v>103</v>
      </c>
      <c r="Q10" s="228">
        <f>Demande!L14</f>
        <v>0</v>
      </c>
    </row>
    <row r="11" spans="1:21" s="24" customFormat="1" ht="21" thickBot="1">
      <c r="A11" s="225"/>
      <c r="C11" s="31"/>
      <c r="N11" s="226"/>
    </row>
    <row r="12" spans="1:21" s="24" customFormat="1" ht="27.75" customHeight="1">
      <c r="A12" s="225"/>
      <c r="C12" s="516" t="s">
        <v>449</v>
      </c>
      <c r="D12" s="517"/>
      <c r="E12" s="517"/>
      <c r="F12" s="517"/>
      <c r="G12" s="517"/>
      <c r="H12" s="517"/>
      <c r="I12" s="517"/>
      <c r="J12" s="517"/>
      <c r="K12" s="517"/>
      <c r="L12" s="517"/>
      <c r="M12" s="517"/>
      <c r="N12" s="517"/>
      <c r="O12" s="517"/>
      <c r="P12" s="517"/>
      <c r="Q12" s="517"/>
      <c r="R12" s="176"/>
    </row>
    <row r="13" spans="1:21" s="40" customFormat="1" ht="18" customHeight="1">
      <c r="A13" s="229"/>
      <c r="B13" s="39"/>
      <c r="C13" s="518" t="s">
        <v>64</v>
      </c>
      <c r="D13" s="519"/>
      <c r="E13" s="519"/>
      <c r="F13" s="519"/>
      <c r="G13" s="519"/>
      <c r="H13" s="519"/>
      <c r="I13" s="519"/>
      <c r="J13" s="519"/>
      <c r="K13" s="519"/>
      <c r="L13" s="519"/>
      <c r="M13" s="519"/>
      <c r="N13" s="519"/>
      <c r="O13" s="519"/>
      <c r="P13" s="519"/>
      <c r="Q13" s="519"/>
      <c r="R13" s="177"/>
    </row>
    <row r="14" spans="1:21" s="24" customFormat="1" ht="25.5" customHeight="1">
      <c r="A14" s="225"/>
      <c r="C14" s="424"/>
      <c r="D14" s="425" t="s">
        <v>16</v>
      </c>
      <c r="E14" s="230"/>
      <c r="F14" s="520" t="s">
        <v>412</v>
      </c>
      <c r="G14" s="520"/>
      <c r="H14" s="520"/>
      <c r="I14" s="520"/>
      <c r="J14" s="520"/>
      <c r="K14" s="520"/>
      <c r="L14" s="520"/>
      <c r="M14" s="520"/>
      <c r="N14" s="520"/>
      <c r="O14" s="520"/>
      <c r="P14" s="520"/>
      <c r="Q14" s="520"/>
      <c r="R14" s="178"/>
    </row>
    <row r="15" spans="1:21" s="24" customFormat="1" ht="14.25" customHeight="1">
      <c r="A15" s="225"/>
      <c r="C15" s="426"/>
      <c r="D15" s="231"/>
      <c r="E15" s="231"/>
      <c r="F15" s="521" t="s">
        <v>65</v>
      </c>
      <c r="G15" s="521"/>
      <c r="H15" s="521"/>
      <c r="I15" s="521"/>
      <c r="J15" s="521"/>
      <c r="K15" s="521"/>
      <c r="L15" s="521"/>
      <c r="M15" s="521"/>
      <c r="N15" s="521"/>
      <c r="O15" s="521"/>
      <c r="P15" s="521"/>
      <c r="Q15" s="521"/>
      <c r="R15" s="178"/>
    </row>
    <row r="16" spans="1:21" s="24" customFormat="1" ht="26.25" customHeight="1">
      <c r="A16" s="225"/>
      <c r="C16" s="426"/>
      <c r="D16" s="425" t="s">
        <v>17</v>
      </c>
      <c r="E16" s="231"/>
      <c r="F16" s="522" t="s">
        <v>450</v>
      </c>
      <c r="G16" s="522"/>
      <c r="H16" s="522"/>
      <c r="I16" s="522"/>
      <c r="J16" s="522"/>
      <c r="K16" s="522"/>
      <c r="L16" s="522"/>
      <c r="M16" s="522"/>
      <c r="N16" s="522"/>
      <c r="O16" s="522"/>
      <c r="P16" s="522"/>
      <c r="Q16" s="522"/>
      <c r="R16" s="178"/>
    </row>
    <row r="17" spans="1:22" s="24" customFormat="1" ht="16.5" customHeight="1">
      <c r="A17" s="225"/>
      <c r="C17" s="426"/>
      <c r="D17" s="425" t="s">
        <v>18</v>
      </c>
      <c r="E17" s="231"/>
      <c r="F17" s="513" t="s">
        <v>451</v>
      </c>
      <c r="G17" s="513"/>
      <c r="H17" s="513"/>
      <c r="I17" s="513"/>
      <c r="J17" s="513"/>
      <c r="K17" s="513"/>
      <c r="L17" s="513"/>
      <c r="M17" s="427"/>
      <c r="N17" s="427"/>
      <c r="O17" s="428"/>
      <c r="P17" s="427"/>
      <c r="Q17" s="427"/>
      <c r="R17" s="178"/>
    </row>
    <row r="18" spans="1:22" s="24" customFormat="1" ht="10.5" customHeight="1">
      <c r="A18" s="225"/>
      <c r="B18" s="28"/>
      <c r="C18" s="422"/>
      <c r="D18" s="203"/>
      <c r="E18" s="203"/>
      <c r="F18" s="171"/>
      <c r="G18" s="171"/>
      <c r="H18" s="203"/>
      <c r="I18" s="171"/>
      <c r="J18" s="171"/>
      <c r="K18" s="203"/>
      <c r="L18" s="203"/>
      <c r="M18" s="203"/>
      <c r="N18" s="203"/>
      <c r="O18" s="203"/>
      <c r="P18" s="203"/>
      <c r="Q18" s="203"/>
      <c r="R18" s="178"/>
    </row>
    <row r="19" spans="1:22" s="24" customFormat="1" ht="16.5">
      <c r="A19" s="225"/>
      <c r="B19" s="28"/>
      <c r="C19" s="422"/>
      <c r="D19" s="213"/>
      <c r="E19" s="172"/>
      <c r="F19" s="173" t="s">
        <v>404</v>
      </c>
      <c r="G19" s="171"/>
      <c r="H19" s="203"/>
      <c r="I19" s="171"/>
      <c r="J19" s="171"/>
      <c r="K19" s="203"/>
      <c r="L19" s="203"/>
      <c r="M19" s="203"/>
      <c r="N19" s="203"/>
      <c r="O19" s="203"/>
      <c r="P19" s="203"/>
      <c r="Q19" s="203"/>
      <c r="R19" s="178"/>
      <c r="U19"/>
      <c r="V19"/>
    </row>
    <row r="20" spans="1:22" s="24" customFormat="1" ht="16.5">
      <c r="A20" s="225"/>
      <c r="B20" s="28"/>
      <c r="C20" s="422"/>
      <c r="D20" s="423"/>
      <c r="E20" s="423"/>
      <c r="F20" s="173" t="s">
        <v>401</v>
      </c>
      <c r="G20" s="171"/>
      <c r="H20" s="203"/>
      <c r="I20" s="171"/>
      <c r="J20" s="171"/>
      <c r="K20" s="203"/>
      <c r="L20" s="203"/>
      <c r="M20" s="203"/>
      <c r="N20" s="203"/>
      <c r="O20" s="203"/>
      <c r="P20" s="203"/>
      <c r="Q20" s="203"/>
      <c r="R20" s="178"/>
      <c r="U20"/>
      <c r="V20"/>
    </row>
    <row r="21" spans="1:22" s="24" customFormat="1" ht="6.75" customHeight="1">
      <c r="A21" s="225"/>
      <c r="B21" s="28"/>
      <c r="C21" s="422"/>
      <c r="D21" s="423"/>
      <c r="E21" s="423"/>
      <c r="F21" s="173"/>
      <c r="G21" s="171"/>
      <c r="H21" s="203"/>
      <c r="I21" s="171"/>
      <c r="J21" s="171"/>
      <c r="K21" s="203"/>
      <c r="L21" s="203"/>
      <c r="M21" s="203"/>
      <c r="N21" s="203"/>
      <c r="O21" s="203"/>
      <c r="P21" s="203"/>
      <c r="Q21" s="203"/>
      <c r="R21" s="178"/>
      <c r="U21"/>
      <c r="V21"/>
    </row>
    <row r="22" spans="1:22" s="24" customFormat="1" ht="16.5">
      <c r="A22" s="225"/>
      <c r="B22" s="28"/>
      <c r="C22" s="422"/>
      <c r="D22" s="213"/>
      <c r="E22" s="172"/>
      <c r="F22" s="171" t="s">
        <v>402</v>
      </c>
      <c r="G22" s="203"/>
      <c r="H22" s="203"/>
      <c r="I22" s="171"/>
      <c r="J22" s="171"/>
      <c r="K22" s="203"/>
      <c r="L22" s="203"/>
      <c r="M22" s="203"/>
      <c r="N22" s="203"/>
      <c r="O22" s="203"/>
      <c r="P22" s="203"/>
      <c r="Q22" s="203"/>
      <c r="R22" s="178"/>
      <c r="U22"/>
      <c r="V22"/>
    </row>
    <row r="23" spans="1:22" s="24" customFormat="1" ht="6.75" customHeight="1">
      <c r="A23" s="225"/>
      <c r="B23" s="28"/>
      <c r="C23" s="422"/>
      <c r="D23" s="423"/>
      <c r="E23" s="423"/>
      <c r="F23" s="173"/>
      <c r="G23" s="171"/>
      <c r="H23" s="203"/>
      <c r="I23" s="171"/>
      <c r="J23" s="171"/>
      <c r="K23" s="203"/>
      <c r="L23" s="203"/>
      <c r="M23" s="203"/>
      <c r="N23" s="203"/>
      <c r="O23" s="203"/>
      <c r="P23" s="203"/>
      <c r="Q23" s="203"/>
      <c r="R23" s="178"/>
      <c r="U23"/>
      <c r="V23"/>
    </row>
    <row r="24" spans="1:22" s="24" customFormat="1" ht="16.5" customHeight="1">
      <c r="A24" s="225"/>
      <c r="B24" s="28"/>
      <c r="C24" s="422"/>
      <c r="D24" s="213"/>
      <c r="E24" s="174"/>
      <c r="F24" s="171" t="s">
        <v>440</v>
      </c>
      <c r="G24" s="203"/>
      <c r="H24" s="203"/>
      <c r="I24" s="171"/>
      <c r="J24" s="171"/>
      <c r="K24" s="203"/>
      <c r="L24" s="203"/>
      <c r="M24" s="203"/>
      <c r="N24" s="203"/>
      <c r="O24" s="203"/>
      <c r="P24" s="203"/>
      <c r="Q24" s="203"/>
      <c r="R24" s="178"/>
    </row>
    <row r="25" spans="1:22" s="24" customFormat="1" ht="6.75" customHeight="1">
      <c r="A25" s="225"/>
      <c r="B25" s="28"/>
      <c r="C25" s="422"/>
      <c r="D25" s="423"/>
      <c r="E25" s="423"/>
      <c r="F25" s="173"/>
      <c r="G25" s="171"/>
      <c r="H25" s="203"/>
      <c r="I25" s="171"/>
      <c r="J25" s="171"/>
      <c r="K25" s="203"/>
      <c r="L25" s="203"/>
      <c r="M25" s="203"/>
      <c r="N25" s="203"/>
      <c r="O25" s="203"/>
      <c r="P25" s="203"/>
      <c r="Q25" s="203"/>
      <c r="R25" s="178"/>
      <c r="U25"/>
      <c r="V25"/>
    </row>
    <row r="26" spans="1:22" s="24" customFormat="1" ht="17.25" customHeight="1">
      <c r="A26" s="225"/>
      <c r="B26" s="28"/>
      <c r="C26" s="422"/>
      <c r="D26" s="213"/>
      <c r="E26" s="174"/>
      <c r="F26" s="512" t="s">
        <v>407</v>
      </c>
      <c r="G26" s="512"/>
      <c r="H26" s="512"/>
      <c r="I26" s="512"/>
      <c r="J26" s="512"/>
      <c r="K26" s="512"/>
      <c r="L26" s="512"/>
      <c r="M26" s="512"/>
      <c r="N26" s="203"/>
      <c r="O26" s="203"/>
      <c r="P26" s="203"/>
      <c r="Q26" s="203"/>
      <c r="R26" s="178"/>
    </row>
    <row r="27" spans="1:22" s="24" customFormat="1" ht="6.75" customHeight="1">
      <c r="A27" s="225"/>
      <c r="B27" s="28"/>
      <c r="C27" s="422"/>
      <c r="D27" s="423"/>
      <c r="E27" s="423"/>
      <c r="F27" s="173"/>
      <c r="G27" s="171"/>
      <c r="H27" s="203"/>
      <c r="I27" s="171"/>
      <c r="J27" s="171"/>
      <c r="K27" s="203"/>
      <c r="L27" s="203"/>
      <c r="M27" s="203"/>
      <c r="N27" s="203"/>
      <c r="O27" s="203"/>
      <c r="P27" s="203"/>
      <c r="Q27" s="203"/>
      <c r="R27" s="178"/>
      <c r="U27"/>
      <c r="V27"/>
    </row>
    <row r="28" spans="1:22" s="24" customFormat="1" ht="16.5" customHeight="1">
      <c r="A28" s="225"/>
      <c r="B28" s="28"/>
      <c r="C28" s="422"/>
      <c r="D28" s="213"/>
      <c r="E28" s="174"/>
      <c r="F28" s="512" t="s">
        <v>434</v>
      </c>
      <c r="G28" s="512"/>
      <c r="H28" s="512"/>
      <c r="I28" s="512"/>
      <c r="J28" s="512"/>
      <c r="K28" s="512"/>
      <c r="L28" s="512"/>
      <c r="M28" s="512"/>
      <c r="N28" s="512"/>
      <c r="O28" s="203"/>
      <c r="P28" s="203"/>
      <c r="Q28" s="203"/>
      <c r="R28" s="178"/>
      <c r="U28"/>
      <c r="V28"/>
    </row>
    <row r="29" spans="1:22" s="24" customFormat="1" ht="13.5" customHeight="1">
      <c r="A29" s="225"/>
      <c r="B29" s="28"/>
      <c r="C29" s="422"/>
      <c r="D29" s="174"/>
      <c r="E29" s="174"/>
      <c r="F29" s="512"/>
      <c r="G29" s="512"/>
      <c r="H29" s="512"/>
      <c r="I29" s="512"/>
      <c r="J29" s="512"/>
      <c r="K29" s="512"/>
      <c r="L29" s="512"/>
      <c r="M29" s="512"/>
      <c r="N29" s="512"/>
      <c r="O29" s="203"/>
      <c r="P29" s="203"/>
      <c r="Q29" s="203"/>
      <c r="R29" s="178"/>
      <c r="U29"/>
      <c r="V29"/>
    </row>
    <row r="30" spans="1:22" s="24" customFormat="1" ht="6.75" customHeight="1">
      <c r="A30" s="225"/>
      <c r="B30" s="28"/>
      <c r="C30" s="422"/>
      <c r="D30" s="423"/>
      <c r="E30" s="423"/>
      <c r="F30" s="173"/>
      <c r="G30" s="171"/>
      <c r="H30" s="203"/>
      <c r="I30" s="171"/>
      <c r="J30" s="171"/>
      <c r="K30" s="203"/>
      <c r="L30" s="203"/>
      <c r="M30" s="203"/>
      <c r="N30" s="203"/>
      <c r="O30" s="203"/>
      <c r="P30" s="203"/>
      <c r="Q30" s="203"/>
      <c r="R30" s="178"/>
      <c r="U30"/>
      <c r="V30"/>
    </row>
    <row r="31" spans="1:22" s="24" customFormat="1" ht="16.5" customHeight="1">
      <c r="A31" s="225"/>
      <c r="B31" s="28"/>
      <c r="C31" s="422"/>
      <c r="D31" s="213"/>
      <c r="E31" s="174"/>
      <c r="F31" s="515" t="s">
        <v>408</v>
      </c>
      <c r="G31" s="515"/>
      <c r="H31" s="515"/>
      <c r="I31" s="515"/>
      <c r="J31" s="515"/>
      <c r="K31" s="515"/>
      <c r="L31" s="515"/>
      <c r="M31" s="515"/>
      <c r="N31" s="515"/>
      <c r="O31" s="203"/>
      <c r="P31" s="203"/>
      <c r="Q31" s="203"/>
      <c r="R31" s="178"/>
    </row>
    <row r="32" spans="1:22" s="24" customFormat="1" ht="16.5" customHeight="1">
      <c r="A32" s="225"/>
      <c r="B32" s="28"/>
      <c r="C32" s="422"/>
      <c r="D32" s="174"/>
      <c r="E32" s="174"/>
      <c r="F32" s="515"/>
      <c r="G32" s="515"/>
      <c r="H32" s="515"/>
      <c r="I32" s="515"/>
      <c r="J32" s="515"/>
      <c r="K32" s="515"/>
      <c r="L32" s="515"/>
      <c r="M32" s="515"/>
      <c r="N32" s="515"/>
      <c r="O32" s="203"/>
      <c r="P32" s="203"/>
      <c r="Q32" s="203"/>
      <c r="R32" s="178"/>
    </row>
    <row r="33" spans="1:22" s="24" customFormat="1" ht="6.75" customHeight="1">
      <c r="A33" s="225"/>
      <c r="B33" s="28"/>
      <c r="C33" s="422"/>
      <c r="D33" s="423"/>
      <c r="E33" s="423"/>
      <c r="F33" s="173"/>
      <c r="G33" s="171"/>
      <c r="H33" s="203"/>
      <c r="I33" s="171"/>
      <c r="J33" s="171"/>
      <c r="K33" s="203"/>
      <c r="L33" s="203"/>
      <c r="M33" s="203"/>
      <c r="N33" s="203"/>
      <c r="O33" s="203"/>
      <c r="P33" s="203"/>
      <c r="Q33" s="203"/>
      <c r="R33" s="178"/>
      <c r="U33"/>
      <c r="V33"/>
    </row>
    <row r="34" spans="1:22" s="24" customFormat="1" ht="16.5">
      <c r="A34" s="225"/>
      <c r="B34" s="28"/>
      <c r="C34" s="422"/>
      <c r="D34" s="213"/>
      <c r="E34" s="172"/>
      <c r="F34" s="515" t="s">
        <v>409</v>
      </c>
      <c r="G34" s="515"/>
      <c r="H34" s="515"/>
      <c r="I34" s="515"/>
      <c r="J34" s="515"/>
      <c r="K34" s="515"/>
      <c r="L34" s="515"/>
      <c r="M34" s="515"/>
      <c r="N34" s="515"/>
      <c r="O34" s="203"/>
      <c r="P34" s="203"/>
      <c r="Q34" s="203"/>
      <c r="R34" s="178"/>
      <c r="U34"/>
      <c r="V34"/>
    </row>
    <row r="35" spans="1:22" s="24" customFormat="1" ht="6.75" customHeight="1">
      <c r="A35" s="225"/>
      <c r="B35" s="28"/>
      <c r="C35" s="422"/>
      <c r="D35" s="423"/>
      <c r="E35" s="423"/>
      <c r="F35" s="173"/>
      <c r="G35" s="171"/>
      <c r="H35" s="203"/>
      <c r="I35" s="171"/>
      <c r="J35" s="171"/>
      <c r="K35" s="203"/>
      <c r="L35" s="203"/>
      <c r="M35" s="203"/>
      <c r="N35" s="203"/>
      <c r="O35" s="203"/>
      <c r="P35" s="203"/>
      <c r="Q35" s="203"/>
      <c r="R35" s="178"/>
      <c r="U35"/>
      <c r="V35"/>
    </row>
    <row r="36" spans="1:22" s="24" customFormat="1" ht="16.5">
      <c r="A36" s="225"/>
      <c r="B36" s="28"/>
      <c r="C36" s="422"/>
      <c r="D36" s="213"/>
      <c r="E36" s="174"/>
      <c r="F36" s="512" t="s">
        <v>405</v>
      </c>
      <c r="G36" s="512"/>
      <c r="H36" s="512"/>
      <c r="I36" s="512"/>
      <c r="J36" s="512"/>
      <c r="K36" s="512"/>
      <c r="L36" s="512"/>
      <c r="M36" s="512"/>
      <c r="N36" s="512"/>
      <c r="O36" s="203"/>
      <c r="P36" s="203"/>
      <c r="Q36" s="203"/>
      <c r="R36" s="178"/>
      <c r="U36"/>
      <c r="V36"/>
    </row>
    <row r="37" spans="1:22" s="24" customFormat="1" ht="16.5">
      <c r="A37" s="225"/>
      <c r="B37" s="28"/>
      <c r="C37" s="422"/>
      <c r="D37" s="429"/>
      <c r="E37" s="174"/>
      <c r="F37" s="512"/>
      <c r="G37" s="512"/>
      <c r="H37" s="512"/>
      <c r="I37" s="512"/>
      <c r="J37" s="512"/>
      <c r="K37" s="512"/>
      <c r="L37" s="512"/>
      <c r="M37" s="512"/>
      <c r="N37" s="512"/>
      <c r="O37" s="203"/>
      <c r="P37" s="203"/>
      <c r="Q37" s="203"/>
      <c r="R37" s="178"/>
      <c r="U37"/>
      <c r="V37"/>
    </row>
    <row r="38" spans="1:22" s="24" customFormat="1" ht="15.75" customHeight="1">
      <c r="A38" s="225"/>
      <c r="B38" s="28"/>
      <c r="C38" s="422"/>
      <c r="D38" s="174"/>
      <c r="E38" s="174"/>
      <c r="F38" s="512"/>
      <c r="G38" s="512"/>
      <c r="H38" s="512"/>
      <c r="I38" s="512"/>
      <c r="J38" s="512"/>
      <c r="K38" s="512"/>
      <c r="L38" s="512"/>
      <c r="M38" s="512"/>
      <c r="N38" s="512"/>
      <c r="O38" s="203"/>
      <c r="P38" s="203"/>
      <c r="Q38" s="203"/>
      <c r="R38" s="178"/>
      <c r="U38"/>
      <c r="V38"/>
    </row>
    <row r="39" spans="1:22" s="24" customFormat="1" ht="15.75" customHeight="1">
      <c r="A39" s="225"/>
      <c r="B39" s="28"/>
      <c r="C39" s="422"/>
      <c r="D39" s="174"/>
      <c r="E39" s="174"/>
      <c r="F39" s="512"/>
      <c r="G39" s="512"/>
      <c r="H39" s="512"/>
      <c r="I39" s="512"/>
      <c r="J39" s="512"/>
      <c r="K39" s="512"/>
      <c r="L39" s="512"/>
      <c r="M39" s="512"/>
      <c r="N39" s="512"/>
      <c r="O39" s="203"/>
      <c r="P39" s="203"/>
      <c r="Q39" s="203"/>
      <c r="R39" s="178"/>
      <c r="U39"/>
      <c r="V39"/>
    </row>
    <row r="40" spans="1:22" s="24" customFormat="1" ht="28.5" customHeight="1">
      <c r="A40" s="225"/>
      <c r="B40" s="28"/>
      <c r="C40" s="422"/>
      <c r="D40" s="174"/>
      <c r="E40" s="174"/>
      <c r="F40" s="512"/>
      <c r="G40" s="512"/>
      <c r="H40" s="512"/>
      <c r="I40" s="512"/>
      <c r="J40" s="512"/>
      <c r="K40" s="512"/>
      <c r="L40" s="512"/>
      <c r="M40" s="512"/>
      <c r="N40" s="512"/>
      <c r="O40" s="203"/>
      <c r="P40" s="203"/>
      <c r="Q40" s="203"/>
      <c r="R40" s="178"/>
      <c r="U40"/>
      <c r="V40"/>
    </row>
    <row r="41" spans="1:22" s="24" customFormat="1" ht="6.75" customHeight="1">
      <c r="A41" s="225"/>
      <c r="B41" s="28"/>
      <c r="C41" s="422"/>
      <c r="D41" s="423"/>
      <c r="E41" s="423"/>
      <c r="F41" s="173"/>
      <c r="G41" s="171"/>
      <c r="H41" s="203"/>
      <c r="I41" s="171"/>
      <c r="J41" s="171"/>
      <c r="K41" s="203"/>
      <c r="L41" s="203"/>
      <c r="M41" s="203"/>
      <c r="N41" s="203"/>
      <c r="O41" s="203"/>
      <c r="P41" s="203"/>
      <c r="Q41" s="203"/>
      <c r="R41" s="178"/>
      <c r="U41"/>
      <c r="V41"/>
    </row>
    <row r="42" spans="1:22" s="24" customFormat="1" ht="16.5">
      <c r="A42" s="225"/>
      <c r="B42" s="28"/>
      <c r="C42" s="422"/>
      <c r="D42" s="213"/>
      <c r="E42" s="174"/>
      <c r="F42" s="512" t="s">
        <v>406</v>
      </c>
      <c r="G42" s="512"/>
      <c r="H42" s="512"/>
      <c r="I42" s="512"/>
      <c r="J42" s="512"/>
      <c r="K42" s="512"/>
      <c r="L42" s="512"/>
      <c r="M42" s="512"/>
      <c r="N42" s="512"/>
      <c r="O42" s="203"/>
      <c r="P42" s="203"/>
      <c r="Q42" s="203"/>
      <c r="R42" s="178"/>
      <c r="U42"/>
      <c r="V42"/>
    </row>
    <row r="43" spans="1:22" s="24" customFormat="1" ht="4.5" customHeight="1">
      <c r="A43" s="225"/>
      <c r="B43" s="28"/>
      <c r="C43" s="422"/>
      <c r="D43" s="174"/>
      <c r="E43" s="174"/>
      <c r="F43" s="512"/>
      <c r="G43" s="512"/>
      <c r="H43" s="512"/>
      <c r="I43" s="512"/>
      <c r="J43" s="512"/>
      <c r="K43" s="512"/>
      <c r="L43" s="512"/>
      <c r="M43" s="512"/>
      <c r="N43" s="512"/>
      <c r="O43" s="203"/>
      <c r="P43" s="203"/>
      <c r="Q43" s="203"/>
      <c r="R43" s="178"/>
      <c r="U43"/>
      <c r="V43"/>
    </row>
    <row r="44" spans="1:22" s="24" customFormat="1" ht="16.5">
      <c r="A44" s="225"/>
      <c r="B44" s="28"/>
      <c r="C44" s="422"/>
      <c r="D44" s="423"/>
      <c r="E44" s="423"/>
      <c r="F44" s="512"/>
      <c r="G44" s="512"/>
      <c r="H44" s="512"/>
      <c r="I44" s="512"/>
      <c r="J44" s="512"/>
      <c r="K44" s="512"/>
      <c r="L44" s="512"/>
      <c r="M44" s="512"/>
      <c r="N44" s="512"/>
      <c r="O44" s="203"/>
      <c r="P44" s="203"/>
      <c r="Q44" s="203"/>
      <c r="R44" s="178"/>
      <c r="V44"/>
    </row>
    <row r="45" spans="1:22" s="24" customFormat="1" ht="22.5" customHeight="1">
      <c r="A45" s="225"/>
      <c r="B45" s="28"/>
      <c r="C45" s="422"/>
      <c r="D45" s="423"/>
      <c r="E45" s="423"/>
      <c r="F45" s="512"/>
      <c r="G45" s="512"/>
      <c r="H45" s="512"/>
      <c r="I45" s="512"/>
      <c r="J45" s="512"/>
      <c r="K45" s="512"/>
      <c r="L45" s="512"/>
      <c r="M45" s="512"/>
      <c r="N45" s="512"/>
      <c r="O45" s="203"/>
      <c r="P45" s="203"/>
      <c r="Q45" s="203"/>
      <c r="R45" s="178"/>
      <c r="V45"/>
    </row>
    <row r="46" spans="1:22" s="24" customFormat="1" ht="6.75" customHeight="1">
      <c r="A46" s="225"/>
      <c r="B46" s="28"/>
      <c r="C46" s="422"/>
      <c r="D46" s="423"/>
      <c r="E46" s="423"/>
      <c r="F46" s="173"/>
      <c r="G46" s="171"/>
      <c r="H46" s="203"/>
      <c r="I46" s="171"/>
      <c r="J46" s="171"/>
      <c r="K46" s="203"/>
      <c r="L46" s="203"/>
      <c r="M46" s="203"/>
      <c r="N46" s="203"/>
      <c r="O46" s="203"/>
      <c r="P46" s="203"/>
      <c r="Q46" s="203"/>
      <c r="R46" s="178"/>
      <c r="U46"/>
      <c r="V46"/>
    </row>
    <row r="47" spans="1:22" s="24" customFormat="1" ht="16.5" customHeight="1">
      <c r="A47" s="225"/>
      <c r="B47" s="28"/>
      <c r="C47" s="422"/>
      <c r="D47" s="213"/>
      <c r="E47" s="174"/>
      <c r="F47" s="512" t="s">
        <v>410</v>
      </c>
      <c r="G47" s="512"/>
      <c r="H47" s="512"/>
      <c r="I47" s="512"/>
      <c r="J47" s="512"/>
      <c r="K47" s="512"/>
      <c r="L47" s="512"/>
      <c r="M47" s="512"/>
      <c r="N47" s="512"/>
      <c r="O47" s="512"/>
      <c r="P47" s="203"/>
      <c r="Q47" s="203"/>
      <c r="R47" s="178"/>
    </row>
    <row r="48" spans="1:22" s="24" customFormat="1" ht="32.25" customHeight="1">
      <c r="A48" s="225"/>
      <c r="B48" s="28"/>
      <c r="C48" s="422"/>
      <c r="D48" s="423"/>
      <c r="E48" s="174"/>
      <c r="F48" s="512"/>
      <c r="G48" s="512"/>
      <c r="H48" s="512"/>
      <c r="I48" s="512"/>
      <c r="J48" s="512"/>
      <c r="K48" s="512"/>
      <c r="L48" s="512"/>
      <c r="M48" s="512"/>
      <c r="N48" s="512"/>
      <c r="O48" s="512"/>
      <c r="P48" s="203"/>
      <c r="Q48" s="203"/>
      <c r="R48" s="178"/>
    </row>
    <row r="49" spans="1:22" s="24" customFormat="1" ht="9" customHeight="1">
      <c r="A49" s="225"/>
      <c r="B49" s="28"/>
      <c r="C49" s="422"/>
      <c r="D49" s="423"/>
      <c r="E49" s="174"/>
      <c r="F49" s="410"/>
      <c r="G49" s="410"/>
      <c r="H49" s="410"/>
      <c r="I49" s="410"/>
      <c r="J49" s="410"/>
      <c r="K49" s="410"/>
      <c r="L49" s="410"/>
      <c r="M49" s="410"/>
      <c r="N49" s="410"/>
      <c r="O49" s="410"/>
      <c r="P49" s="203"/>
      <c r="Q49" s="203"/>
      <c r="R49" s="178"/>
    </row>
    <row r="50" spans="1:22" s="24" customFormat="1" ht="16.5">
      <c r="A50" s="225"/>
      <c r="B50" s="28"/>
      <c r="C50" s="422"/>
      <c r="D50" s="213"/>
      <c r="E50" s="172"/>
      <c r="F50" s="515" t="s">
        <v>452</v>
      </c>
      <c r="G50" s="515"/>
      <c r="H50" s="515"/>
      <c r="I50" s="515"/>
      <c r="J50" s="515"/>
      <c r="K50" s="515"/>
      <c r="L50" s="515"/>
      <c r="M50" s="515"/>
      <c r="N50" s="515"/>
      <c r="O50" s="203"/>
      <c r="P50" s="203"/>
      <c r="Q50" s="203"/>
      <c r="R50" s="178"/>
      <c r="U50"/>
      <c r="V50"/>
    </row>
    <row r="51" spans="1:22" s="24" customFormat="1" ht="9" customHeight="1">
      <c r="A51" s="225"/>
      <c r="B51" s="28"/>
      <c r="C51" s="422"/>
      <c r="D51" s="423"/>
      <c r="E51" s="423"/>
      <c r="F51" s="173"/>
      <c r="G51" s="171"/>
      <c r="H51" s="203"/>
      <c r="I51" s="171"/>
      <c r="J51" s="171"/>
      <c r="K51" s="203"/>
      <c r="L51" s="203"/>
      <c r="M51" s="203"/>
      <c r="N51" s="203"/>
      <c r="O51" s="203"/>
      <c r="P51" s="203"/>
      <c r="Q51" s="203"/>
      <c r="R51" s="178"/>
      <c r="U51"/>
      <c r="V51"/>
    </row>
    <row r="52" spans="1:22" ht="15.75">
      <c r="C52" s="430"/>
      <c r="D52" s="213"/>
      <c r="E52" s="174"/>
      <c r="F52" s="171" t="s">
        <v>66</v>
      </c>
      <c r="G52" s="431"/>
      <c r="H52" s="514"/>
      <c r="I52" s="514"/>
      <c r="J52" s="514"/>
      <c r="K52" s="514"/>
      <c r="L52" s="514"/>
      <c r="M52" s="431"/>
      <c r="N52" s="431"/>
      <c r="O52" s="203"/>
      <c r="P52" s="431"/>
      <c r="Q52" s="431"/>
      <c r="R52" s="234"/>
    </row>
    <row r="53" spans="1:22" ht="15.75">
      <c r="C53" s="430"/>
      <c r="D53" s="171"/>
      <c r="E53" s="174"/>
      <c r="F53" s="171"/>
      <c r="G53" s="431"/>
      <c r="H53" s="175" t="s">
        <v>67</v>
      </c>
      <c r="I53" s="431"/>
      <c r="J53" s="431"/>
      <c r="K53" s="431"/>
      <c r="L53" s="431"/>
      <c r="M53" s="431"/>
      <c r="N53" s="431"/>
      <c r="O53" s="203"/>
      <c r="P53" s="431"/>
      <c r="Q53" s="431"/>
      <c r="R53" s="234"/>
    </row>
    <row r="54" spans="1:22" ht="15.75">
      <c r="C54" s="430"/>
      <c r="D54" s="171"/>
      <c r="E54" s="174"/>
      <c r="F54" s="171"/>
      <c r="G54" s="431"/>
      <c r="H54" s="175"/>
      <c r="I54" s="431"/>
      <c r="J54" s="431"/>
      <c r="K54" s="431"/>
      <c r="L54" s="431"/>
      <c r="M54" s="431"/>
      <c r="N54" s="431"/>
      <c r="O54" s="203"/>
      <c r="P54" s="431"/>
      <c r="Q54" s="431"/>
      <c r="R54" s="234"/>
    </row>
    <row r="55" spans="1:22" ht="29.25" customHeight="1">
      <c r="C55" s="430"/>
      <c r="D55" s="513" t="s">
        <v>403</v>
      </c>
      <c r="E55" s="513"/>
      <c r="F55" s="513"/>
      <c r="G55" s="513"/>
      <c r="H55" s="513"/>
      <c r="I55" s="513"/>
      <c r="J55" s="513"/>
      <c r="K55" s="513"/>
      <c r="L55" s="513"/>
      <c r="M55" s="513"/>
      <c r="N55" s="513"/>
      <c r="O55" s="513"/>
      <c r="P55" s="513"/>
      <c r="Q55" s="432"/>
      <c r="R55" s="234"/>
    </row>
    <row r="56" spans="1:22" ht="15.75" customHeight="1">
      <c r="C56" s="430"/>
      <c r="D56" s="513"/>
      <c r="E56" s="513"/>
      <c r="F56" s="513"/>
      <c r="G56" s="513"/>
      <c r="H56" s="513"/>
      <c r="I56" s="513"/>
      <c r="J56" s="513"/>
      <c r="K56" s="513"/>
      <c r="L56" s="513"/>
      <c r="M56" s="513"/>
      <c r="N56" s="513"/>
      <c r="O56" s="513"/>
      <c r="P56" s="513"/>
      <c r="Q56" s="431"/>
      <c r="R56" s="234"/>
    </row>
    <row r="57" spans="1:22">
      <c r="C57" s="235"/>
      <c r="D57" s="236"/>
      <c r="E57" s="236"/>
      <c r="R57" s="234"/>
    </row>
    <row r="58" spans="1:22" s="24" customFormat="1" ht="3" customHeight="1" thickBot="1">
      <c r="A58" s="225"/>
      <c r="B58" s="28"/>
      <c r="C58" s="41"/>
      <c r="D58" s="42"/>
      <c r="E58" s="42"/>
      <c r="F58" s="43"/>
      <c r="G58" s="43"/>
      <c r="H58" s="42"/>
      <c r="I58" s="43"/>
      <c r="J58" s="43"/>
      <c r="K58" s="42"/>
      <c r="L58" s="42"/>
      <c r="M58" s="42"/>
      <c r="N58" s="42"/>
      <c r="O58" s="42"/>
      <c r="P58" s="42"/>
      <c r="Q58" s="42"/>
      <c r="R58" s="44"/>
    </row>
  </sheetData>
  <sheetProtection algorithmName="SHA-512" hashValue="ApRvsowax92xHexG/T8iXUpus1v7Uo815RBaWPUZ3aG1olsnB/8ZI5aNpCBlthJJ/SsqDl61A1D+h5Fv4aUjWA==" saltValue="x/D5fqOwt5joUO59ANW5zg==" spinCount="100000" sheet="1" selectLockedCells="1"/>
  <mergeCells count="18">
    <mergeCell ref="F17:L17"/>
    <mergeCell ref="M1:Q1"/>
    <mergeCell ref="M2:Q2"/>
    <mergeCell ref="C12:Q12"/>
    <mergeCell ref="C13:Q13"/>
    <mergeCell ref="F14:Q14"/>
    <mergeCell ref="F15:Q15"/>
    <mergeCell ref="F16:Q16"/>
    <mergeCell ref="F47:O48"/>
    <mergeCell ref="D55:P56"/>
    <mergeCell ref="F36:N40"/>
    <mergeCell ref="F42:N45"/>
    <mergeCell ref="F26:M26"/>
    <mergeCell ref="H52:L52"/>
    <mergeCell ref="F28:N29"/>
    <mergeCell ref="F31:N32"/>
    <mergeCell ref="F34:N34"/>
    <mergeCell ref="F50:N50"/>
  </mergeCells>
  <hyperlinks>
    <hyperlink ref="C13:Q13" r:id="rId1" display=" culture.occs@etat.ge.ch"/>
  </hyperlinks>
  <pageMargins left="0.70866141732283472" right="0.70866141732283472" top="0.74803149606299213" bottom="0.74803149606299213" header="0.31496062992125984" footer="0.31496062992125984"/>
  <pageSetup paperSize="9" scale="54" fitToHeight="2" orientation="portrait" r:id="rId2"/>
  <headerFooter>
    <oddFooter>&amp;L&amp;F&amp;C&amp;A&amp;R&amp;P/&amp;N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showGridLines="0" zoomScale="80" zoomScaleNormal="80" workbookViewId="0">
      <pane ySplit="10" topLeftCell="A17" activePane="bottomLeft" state="frozen"/>
      <selection activeCell="L35" sqref="L35"/>
      <selection pane="bottomLeft" activeCell="I22" sqref="I22:L22"/>
    </sheetView>
  </sheetViews>
  <sheetFormatPr baseColWidth="10" defaultColWidth="9.140625" defaultRowHeight="15"/>
  <cols>
    <col min="1" max="1" width="3.140625" style="29" bestFit="1" customWidth="1"/>
    <col min="2" max="2" width="2.7109375" style="30" customWidth="1"/>
    <col min="3" max="3" width="3.7109375" style="30" customWidth="1"/>
    <col min="4" max="4" width="5" style="30" customWidth="1"/>
    <col min="5" max="5" width="4.7109375" style="30" customWidth="1"/>
    <col min="6" max="6" width="4" style="30" customWidth="1"/>
    <col min="7" max="7" width="32.5703125" style="30" customWidth="1"/>
    <col min="8" max="8" width="8.28515625" style="30" customWidth="1"/>
    <col min="9" max="9" width="14.85546875" style="30" customWidth="1"/>
    <col min="10" max="12" width="17.7109375" style="30" customWidth="1"/>
    <col min="13" max="13" width="8.7109375" style="30" customWidth="1"/>
    <col min="14" max="14" width="3.7109375" style="30" customWidth="1"/>
    <col min="15" max="15" width="6.42578125" style="30" customWidth="1"/>
    <col min="16" max="16" width="6.85546875" style="30" customWidth="1"/>
    <col min="17" max="17" width="5" style="30" customWidth="1"/>
    <col min="18" max="18" width="2.7109375" style="30" customWidth="1"/>
    <col min="19" max="19" width="9.140625" style="30"/>
    <col min="20" max="20" width="9.140625" style="30" customWidth="1"/>
    <col min="21" max="16384" width="9.140625" style="30"/>
  </cols>
  <sheetData>
    <row r="1" spans="1:20" s="1" customFormat="1">
      <c r="I1" s="2"/>
      <c r="L1" s="456"/>
      <c r="M1" s="456"/>
      <c r="N1" s="456"/>
      <c r="O1" s="456"/>
      <c r="P1" s="456"/>
      <c r="S1" s="50"/>
      <c r="T1" s="57"/>
    </row>
    <row r="2" spans="1:20" s="1" customFormat="1" ht="14.25">
      <c r="I2" s="2"/>
      <c r="L2" s="456"/>
      <c r="M2" s="456"/>
      <c r="N2" s="456"/>
      <c r="O2" s="456"/>
      <c r="P2" s="456"/>
    </row>
    <row r="3" spans="1:20" s="1" customFormat="1" ht="14.25">
      <c r="I3" s="2"/>
    </row>
    <row r="4" spans="1:20" s="1" customFormat="1" ht="14.25">
      <c r="I4" s="2"/>
    </row>
    <row r="5" spans="1:20" s="1" customFormat="1">
      <c r="B5" s="3" t="str">
        <f>'Marche à suivre'!A7</f>
        <v>Mesures de soutien selon l’Ordonnance COVID-19 du 14 octobre 2020 dans le secteur de la culture</v>
      </c>
      <c r="I5" s="2"/>
    </row>
    <row r="6" spans="1:20" s="1" customFormat="1" ht="15.75">
      <c r="A6" s="4"/>
      <c r="B6" s="4" t="str">
        <f>'Marche à suivre'!A8</f>
        <v>Indemnisation des pertes financières des acteurs et actrices culturel.le.s indépendant.e.s</v>
      </c>
      <c r="I6" s="2"/>
    </row>
    <row r="7" spans="1:20" s="1" customFormat="1" ht="15.75">
      <c r="A7" s="4"/>
      <c r="B7" s="4" t="str">
        <f>'Marche à suivre'!A9</f>
        <v>Formulaire de dépôt de demande pour les requérant.e.s</v>
      </c>
      <c r="I7" s="2"/>
    </row>
    <row r="8" spans="1:20" s="24" customFormat="1" ht="8.25" customHeight="1">
      <c r="A8" s="27"/>
    </row>
    <row r="9" spans="1:20" s="24" customFormat="1" ht="4.5" customHeight="1" thickBot="1">
      <c r="A9" s="27"/>
    </row>
    <row r="10" spans="1:20" s="24" customFormat="1" ht="21" thickBot="1">
      <c r="A10" s="27"/>
      <c r="C10" s="31" t="s">
        <v>14</v>
      </c>
      <c r="M10" s="51" t="s">
        <v>100</v>
      </c>
      <c r="N10" s="52"/>
      <c r="O10" s="53" t="s">
        <v>103</v>
      </c>
      <c r="P10" s="54" t="str">
        <f>IF(Demande!L14="","",Demande!L14)</f>
        <v/>
      </c>
    </row>
    <row r="11" spans="1:20" s="24" customFormat="1" ht="6.75" customHeight="1">
      <c r="A11" s="27"/>
    </row>
    <row r="12" spans="1:20" s="24" customFormat="1">
      <c r="A12" s="27"/>
      <c r="B12" s="25" t="s">
        <v>57</v>
      </c>
    </row>
    <row r="13" spans="1:20" s="13" customFormat="1" ht="23.25" customHeight="1">
      <c r="C13" s="15" t="s">
        <v>16</v>
      </c>
      <c r="D13" s="32" t="s">
        <v>58</v>
      </c>
    </row>
    <row r="14" spans="1:20" s="13" customFormat="1" ht="23.25" customHeight="1">
      <c r="C14" s="15" t="s">
        <v>17</v>
      </c>
      <c r="D14" s="32" t="s">
        <v>196</v>
      </c>
    </row>
    <row r="15" spans="1:20" s="24" customFormat="1" ht="12.75">
      <c r="A15" s="27"/>
    </row>
    <row r="16" spans="1:20" s="34" customFormat="1" ht="22.5" customHeight="1">
      <c r="A16" s="33"/>
      <c r="B16" s="32" t="s">
        <v>59</v>
      </c>
      <c r="D16" s="32"/>
      <c r="E16" s="32"/>
      <c r="G16" s="49"/>
      <c r="I16" s="523"/>
      <c r="J16" s="523"/>
      <c r="K16" s="24"/>
      <c r="L16" s="24"/>
      <c r="M16" s="24"/>
    </row>
    <row r="17" spans="1:17" s="24" customFormat="1" ht="12.75">
      <c r="A17" s="27"/>
      <c r="B17" s="35"/>
      <c r="D17" s="35"/>
      <c r="E17" s="35"/>
      <c r="G17" s="36" t="s">
        <v>60</v>
      </c>
      <c r="H17" s="35"/>
      <c r="I17" s="37" t="s">
        <v>61</v>
      </c>
    </row>
    <row r="18" spans="1:17" s="24" customFormat="1" ht="6.75" customHeight="1">
      <c r="A18" s="27"/>
    </row>
    <row r="19" spans="1:17" s="24" customFormat="1" ht="5.25" customHeight="1">
      <c r="A19" s="27"/>
    </row>
    <row r="20" spans="1:17" s="24" customFormat="1">
      <c r="A20" s="27"/>
      <c r="B20" s="25" t="s">
        <v>62</v>
      </c>
      <c r="I20" s="47" t="s">
        <v>105</v>
      </c>
    </row>
    <row r="21" spans="1:17" s="24" customFormat="1" ht="3.75" customHeight="1">
      <c r="A21" s="27"/>
      <c r="B21" s="38"/>
      <c r="I21" s="45"/>
      <c r="J21" s="45"/>
      <c r="K21" s="45"/>
      <c r="L21" s="45"/>
      <c r="M21" s="45"/>
      <c r="N21" s="45"/>
    </row>
    <row r="22" spans="1:17" s="24" customFormat="1">
      <c r="A22" s="27"/>
      <c r="B22" s="38"/>
      <c r="D22" s="525" t="str">
        <f>IF(Demande!A1&gt;0,"Veuillez remplir tous les champs obligatoires","")</f>
        <v>Veuillez remplir tous les champs obligatoires</v>
      </c>
      <c r="E22" s="525"/>
      <c r="F22" s="525"/>
      <c r="G22" s="525"/>
      <c r="I22" s="524"/>
      <c r="J22" s="524"/>
      <c r="K22" s="524"/>
      <c r="L22" s="524"/>
      <c r="M22" s="45"/>
      <c r="N22" s="45"/>
    </row>
    <row r="23" spans="1:17" s="24" customFormat="1" ht="12.75">
      <c r="A23" s="27"/>
      <c r="B23" s="38"/>
      <c r="D23" s="525"/>
      <c r="E23" s="525"/>
      <c r="F23" s="525"/>
      <c r="G23" s="525"/>
      <c r="I23" s="37" t="s">
        <v>81</v>
      </c>
      <c r="J23" s="45"/>
      <c r="K23" s="45"/>
      <c r="L23" s="45"/>
      <c r="M23" s="45"/>
      <c r="N23" s="45"/>
    </row>
    <row r="24" spans="1:17" s="24" customFormat="1" ht="12.75">
      <c r="A24" s="27"/>
      <c r="B24" s="38"/>
      <c r="D24" s="525"/>
      <c r="E24" s="525"/>
      <c r="F24" s="525"/>
      <c r="G24" s="525"/>
      <c r="I24" s="45"/>
      <c r="J24" s="45"/>
      <c r="K24" s="45"/>
      <c r="L24" s="45"/>
      <c r="M24" s="45"/>
      <c r="N24" s="45"/>
    </row>
    <row r="25" spans="1:17" s="24" customFormat="1">
      <c r="A25" s="27"/>
      <c r="B25" s="38"/>
      <c r="D25" s="525"/>
      <c r="E25" s="525"/>
      <c r="F25" s="525"/>
      <c r="G25" s="525"/>
      <c r="I25" s="524"/>
      <c r="J25" s="524"/>
      <c r="K25" s="524"/>
      <c r="L25" s="524"/>
      <c r="M25" s="45"/>
      <c r="N25" s="45"/>
    </row>
    <row r="26" spans="1:17" s="24" customFormat="1" ht="12.75">
      <c r="A26" s="27"/>
      <c r="B26" s="38"/>
      <c r="D26" s="525"/>
      <c r="E26" s="525"/>
      <c r="F26" s="525"/>
      <c r="G26" s="525"/>
      <c r="I26" s="37" t="s">
        <v>79</v>
      </c>
      <c r="J26" s="45"/>
      <c r="K26" s="45"/>
      <c r="L26" s="45"/>
      <c r="M26" s="45"/>
      <c r="N26" s="45"/>
    </row>
    <row r="27" spans="1:17" s="24" customFormat="1" ht="10.5" customHeight="1">
      <c r="A27" s="27"/>
      <c r="D27" s="526"/>
      <c r="E27" s="526"/>
      <c r="F27" s="526"/>
      <c r="G27" s="526"/>
      <c r="I27" s="45"/>
      <c r="J27" s="45"/>
      <c r="K27" s="45"/>
      <c r="L27" s="45"/>
      <c r="M27" s="45"/>
      <c r="N27" s="45"/>
    </row>
    <row r="28" spans="1:17" s="24" customFormat="1" ht="12.75">
      <c r="A28" s="27"/>
      <c r="D28" s="38" t="s">
        <v>63</v>
      </c>
      <c r="I28" s="46" t="s">
        <v>80</v>
      </c>
      <c r="J28" s="45"/>
      <c r="K28" s="45"/>
      <c r="L28" s="45"/>
      <c r="M28" s="45"/>
      <c r="N28" s="45"/>
    </row>
    <row r="29" spans="1:17" s="24" customFormat="1" ht="12.75">
      <c r="A29" s="27"/>
      <c r="I29" s="45"/>
      <c r="J29" s="45"/>
      <c r="K29" s="45"/>
      <c r="L29" s="45"/>
      <c r="M29" s="45"/>
      <c r="N29" s="45"/>
    </row>
    <row r="30" spans="1:17" s="24" customFormat="1" ht="12.75">
      <c r="A30" s="27"/>
    </row>
    <row r="31" spans="1:17" ht="15.75" thickBot="1"/>
    <row r="32" spans="1:17" ht="20.25">
      <c r="C32" s="185" t="s">
        <v>316</v>
      </c>
      <c r="D32" s="186"/>
      <c r="E32" s="187"/>
      <c r="F32" s="187"/>
      <c r="G32" s="187"/>
      <c r="H32" s="187"/>
      <c r="I32" s="187"/>
      <c r="J32" s="187"/>
      <c r="K32" s="187"/>
      <c r="L32" s="187"/>
      <c r="M32" s="187"/>
      <c r="N32" s="187"/>
      <c r="O32" s="187"/>
      <c r="P32" s="187"/>
      <c r="Q32" s="188"/>
    </row>
    <row r="33" spans="2:17" ht="15.75">
      <c r="B33" s="132"/>
      <c r="C33" s="189"/>
      <c r="D33" s="173"/>
      <c r="E33" s="190"/>
      <c r="F33" s="190"/>
      <c r="G33" s="190"/>
      <c r="H33" s="190"/>
      <c r="I33" s="190"/>
      <c r="J33" s="190"/>
      <c r="K33" s="190"/>
      <c r="L33" s="190"/>
      <c r="M33" s="190"/>
      <c r="N33" s="190"/>
      <c r="O33" s="190"/>
      <c r="P33" s="190"/>
      <c r="Q33" s="191"/>
    </row>
    <row r="34" spans="2:17" ht="15.6" customHeight="1">
      <c r="B34" s="132"/>
      <c r="C34" s="189"/>
      <c r="D34" s="528" t="s">
        <v>394</v>
      </c>
      <c r="E34" s="528"/>
      <c r="F34" s="528"/>
      <c r="G34" s="528"/>
      <c r="H34" s="528"/>
      <c r="I34" s="528"/>
      <c r="J34" s="528"/>
      <c r="K34" s="528"/>
      <c r="L34" s="528"/>
      <c r="M34" s="528"/>
      <c r="N34" s="528"/>
      <c r="O34" s="528"/>
      <c r="P34" s="528"/>
      <c r="Q34" s="192"/>
    </row>
    <row r="35" spans="2:17" ht="15.6" customHeight="1">
      <c r="B35" s="132"/>
      <c r="C35" s="189"/>
      <c r="D35" s="528"/>
      <c r="E35" s="528"/>
      <c r="F35" s="528"/>
      <c r="G35" s="528"/>
      <c r="H35" s="528"/>
      <c r="I35" s="528"/>
      <c r="J35" s="528"/>
      <c r="K35" s="528"/>
      <c r="L35" s="528"/>
      <c r="M35" s="528"/>
      <c r="N35" s="528"/>
      <c r="O35" s="528"/>
      <c r="P35" s="528"/>
      <c r="Q35" s="192"/>
    </row>
    <row r="36" spans="2:17" ht="15.75">
      <c r="B36" s="132"/>
      <c r="C36" s="189"/>
      <c r="D36" s="193"/>
      <c r="E36" s="194"/>
      <c r="F36" s="194"/>
      <c r="G36" s="194"/>
      <c r="H36" s="194"/>
      <c r="I36" s="194"/>
      <c r="J36" s="194"/>
      <c r="K36" s="194"/>
      <c r="L36" s="194"/>
      <c r="M36" s="194"/>
      <c r="N36" s="194"/>
      <c r="O36" s="194"/>
      <c r="P36" s="194"/>
      <c r="Q36" s="195"/>
    </row>
    <row r="37" spans="2:17" ht="15.6" customHeight="1">
      <c r="B37" s="132"/>
      <c r="C37" s="189"/>
      <c r="D37" s="529" t="s">
        <v>315</v>
      </c>
      <c r="E37" s="529"/>
      <c r="F37" s="529"/>
      <c r="G37" s="529"/>
      <c r="H37" s="529"/>
      <c r="I37" s="529"/>
      <c r="J37" s="529"/>
      <c r="K37" s="529"/>
      <c r="L37" s="529"/>
      <c r="M37" s="529"/>
      <c r="N37" s="529"/>
      <c r="O37" s="529"/>
      <c r="P37" s="529"/>
      <c r="Q37" s="192"/>
    </row>
    <row r="38" spans="2:17" ht="15.6" customHeight="1">
      <c r="B38" s="132"/>
      <c r="C38" s="189"/>
      <c r="D38" s="529"/>
      <c r="E38" s="529"/>
      <c r="F38" s="529"/>
      <c r="G38" s="529"/>
      <c r="H38" s="529"/>
      <c r="I38" s="529"/>
      <c r="J38" s="529"/>
      <c r="K38" s="529"/>
      <c r="L38" s="529"/>
      <c r="M38" s="529"/>
      <c r="N38" s="529"/>
      <c r="O38" s="529"/>
      <c r="P38" s="529"/>
      <c r="Q38" s="192"/>
    </row>
    <row r="39" spans="2:17" ht="15.6" customHeight="1">
      <c r="B39" s="132"/>
      <c r="C39" s="189"/>
      <c r="D39" s="529"/>
      <c r="E39" s="529"/>
      <c r="F39" s="529"/>
      <c r="G39" s="529"/>
      <c r="H39" s="529"/>
      <c r="I39" s="529"/>
      <c r="J39" s="529"/>
      <c r="K39" s="529"/>
      <c r="L39" s="529"/>
      <c r="M39" s="529"/>
      <c r="N39" s="529"/>
      <c r="O39" s="529"/>
      <c r="P39" s="529"/>
      <c r="Q39" s="192"/>
    </row>
    <row r="40" spans="2:17" ht="15.6" customHeight="1">
      <c r="B40" s="132"/>
      <c r="C40" s="189"/>
      <c r="D40" s="529" t="s">
        <v>395</v>
      </c>
      <c r="E40" s="529"/>
      <c r="F40" s="529"/>
      <c r="G40" s="529"/>
      <c r="H40" s="529"/>
      <c r="I40" s="529"/>
      <c r="J40" s="529"/>
      <c r="K40" s="529"/>
      <c r="L40" s="529"/>
      <c r="M40" s="529"/>
      <c r="N40" s="529"/>
      <c r="O40" s="529"/>
      <c r="P40" s="529"/>
      <c r="Q40" s="192"/>
    </row>
    <row r="41" spans="2:17" ht="14.45" customHeight="1">
      <c r="B41" s="132"/>
      <c r="C41" s="189"/>
      <c r="D41" s="529"/>
      <c r="E41" s="529"/>
      <c r="F41" s="529"/>
      <c r="G41" s="529"/>
      <c r="H41" s="529"/>
      <c r="I41" s="529"/>
      <c r="J41" s="529"/>
      <c r="K41" s="529"/>
      <c r="L41" s="529"/>
      <c r="M41" s="529"/>
      <c r="N41" s="529"/>
      <c r="O41" s="529"/>
      <c r="P41" s="529"/>
      <c r="Q41" s="192"/>
    </row>
    <row r="42" spans="2:17" ht="14.45" customHeight="1">
      <c r="B42" s="132"/>
      <c r="C42" s="189"/>
      <c r="D42" s="529"/>
      <c r="E42" s="529"/>
      <c r="F42" s="529"/>
      <c r="G42" s="529"/>
      <c r="H42" s="529"/>
      <c r="I42" s="529"/>
      <c r="J42" s="529"/>
      <c r="K42" s="529"/>
      <c r="L42" s="529"/>
      <c r="M42" s="529"/>
      <c r="N42" s="529"/>
      <c r="O42" s="529"/>
      <c r="P42" s="529"/>
      <c r="Q42" s="192"/>
    </row>
    <row r="43" spans="2:17" ht="14.45" customHeight="1">
      <c r="B43" s="132"/>
      <c r="C43" s="189"/>
      <c r="D43" s="529"/>
      <c r="E43" s="529"/>
      <c r="F43" s="529"/>
      <c r="G43" s="529"/>
      <c r="H43" s="529"/>
      <c r="I43" s="529"/>
      <c r="J43" s="529"/>
      <c r="K43" s="529"/>
      <c r="L43" s="529"/>
      <c r="M43" s="529"/>
      <c r="N43" s="529"/>
      <c r="O43" s="529"/>
      <c r="P43" s="529"/>
      <c r="Q43" s="192"/>
    </row>
    <row r="44" spans="2:17" ht="14.45" customHeight="1">
      <c r="B44" s="132"/>
      <c r="C44" s="189"/>
      <c r="D44" s="529" t="s">
        <v>397</v>
      </c>
      <c r="E44" s="529"/>
      <c r="F44" s="529"/>
      <c r="G44" s="529"/>
      <c r="H44" s="529"/>
      <c r="I44" s="529"/>
      <c r="J44" s="529"/>
      <c r="K44" s="529"/>
      <c r="L44" s="529"/>
      <c r="M44" s="529"/>
      <c r="N44" s="529"/>
      <c r="O44" s="529"/>
      <c r="P44" s="529"/>
      <c r="Q44" s="192"/>
    </row>
    <row r="45" spans="2:17" ht="14.45" customHeight="1">
      <c r="B45" s="132"/>
      <c r="C45" s="189"/>
      <c r="D45" s="529"/>
      <c r="E45" s="529"/>
      <c r="F45" s="529"/>
      <c r="G45" s="529"/>
      <c r="H45" s="529"/>
      <c r="I45" s="529"/>
      <c r="J45" s="529"/>
      <c r="K45" s="529"/>
      <c r="L45" s="529"/>
      <c r="M45" s="529"/>
      <c r="N45" s="529"/>
      <c r="O45" s="529"/>
      <c r="P45" s="529"/>
      <c r="Q45" s="192"/>
    </row>
    <row r="46" spans="2:17" ht="14.45" customHeight="1">
      <c r="B46" s="132"/>
      <c r="C46" s="189"/>
      <c r="D46" s="529" t="s">
        <v>398</v>
      </c>
      <c r="E46" s="529"/>
      <c r="F46" s="529"/>
      <c r="G46" s="529"/>
      <c r="H46" s="529"/>
      <c r="I46" s="529"/>
      <c r="J46" s="529"/>
      <c r="K46" s="529"/>
      <c r="L46" s="529"/>
      <c r="M46" s="529"/>
      <c r="N46" s="529"/>
      <c r="O46" s="529"/>
      <c r="P46" s="529"/>
      <c r="Q46" s="192"/>
    </row>
    <row r="47" spans="2:17" ht="14.45" customHeight="1">
      <c r="B47" s="132"/>
      <c r="C47" s="189"/>
      <c r="D47" s="529"/>
      <c r="E47" s="529"/>
      <c r="F47" s="529"/>
      <c r="G47" s="529"/>
      <c r="H47" s="529"/>
      <c r="I47" s="529"/>
      <c r="J47" s="529"/>
      <c r="K47" s="529"/>
      <c r="L47" s="529"/>
      <c r="M47" s="529"/>
      <c r="N47" s="529"/>
      <c r="O47" s="529"/>
      <c r="P47" s="529"/>
      <c r="Q47" s="192"/>
    </row>
    <row r="48" spans="2:17" ht="14.45" customHeight="1">
      <c r="B48" s="132"/>
      <c r="C48" s="189"/>
      <c r="D48" s="529" t="s">
        <v>398</v>
      </c>
      <c r="E48" s="529"/>
      <c r="F48" s="529"/>
      <c r="G48" s="529"/>
      <c r="H48" s="529"/>
      <c r="I48" s="529"/>
      <c r="J48" s="529"/>
      <c r="K48" s="529"/>
      <c r="L48" s="529"/>
      <c r="M48" s="529"/>
      <c r="N48" s="529"/>
      <c r="O48" s="529"/>
      <c r="P48" s="529"/>
      <c r="Q48" s="192"/>
    </row>
    <row r="49" spans="2:17" ht="14.45" customHeight="1">
      <c r="B49" s="132"/>
      <c r="C49" s="189"/>
      <c r="D49" s="529"/>
      <c r="E49" s="529"/>
      <c r="F49" s="529"/>
      <c r="G49" s="529"/>
      <c r="H49" s="529"/>
      <c r="I49" s="529"/>
      <c r="J49" s="529"/>
      <c r="K49" s="529"/>
      <c r="L49" s="529"/>
      <c r="M49" s="529"/>
      <c r="N49" s="529"/>
      <c r="O49" s="529"/>
      <c r="P49" s="529"/>
      <c r="Q49" s="192"/>
    </row>
    <row r="50" spans="2:17" ht="14.45" customHeight="1">
      <c r="B50" s="132"/>
      <c r="C50" s="189"/>
      <c r="D50" s="529"/>
      <c r="E50" s="529"/>
      <c r="F50" s="529"/>
      <c r="G50" s="529"/>
      <c r="H50" s="529"/>
      <c r="I50" s="529"/>
      <c r="J50" s="529"/>
      <c r="K50" s="529"/>
      <c r="L50" s="529"/>
      <c r="M50" s="529"/>
      <c r="N50" s="529"/>
      <c r="O50" s="529"/>
      <c r="P50" s="529"/>
      <c r="Q50" s="192"/>
    </row>
    <row r="51" spans="2:17" ht="14.45" customHeight="1">
      <c r="B51" s="132"/>
      <c r="C51" s="189"/>
      <c r="D51" s="529"/>
      <c r="E51" s="529"/>
      <c r="F51" s="529"/>
      <c r="G51" s="529"/>
      <c r="H51" s="529"/>
      <c r="I51" s="529"/>
      <c r="J51" s="529"/>
      <c r="K51" s="529"/>
      <c r="L51" s="529"/>
      <c r="M51" s="529"/>
      <c r="N51" s="529"/>
      <c r="O51" s="529"/>
      <c r="P51" s="529"/>
      <c r="Q51" s="192"/>
    </row>
    <row r="52" spans="2:17" ht="14.45" customHeight="1">
      <c r="B52" s="132"/>
      <c r="C52" s="189"/>
      <c r="D52" s="215"/>
      <c r="E52" s="215"/>
      <c r="F52" s="215"/>
      <c r="G52" s="215"/>
      <c r="H52" s="215"/>
      <c r="I52" s="215"/>
      <c r="J52" s="215"/>
      <c r="K52" s="215"/>
      <c r="L52" s="215"/>
      <c r="M52" s="215"/>
      <c r="N52" s="215"/>
      <c r="O52" s="215"/>
      <c r="P52" s="215"/>
      <c r="Q52" s="192"/>
    </row>
    <row r="53" spans="2:17" ht="15.6" customHeight="1">
      <c r="B53" s="132"/>
      <c r="C53" s="189"/>
      <c r="D53" s="530" t="s">
        <v>396</v>
      </c>
      <c r="E53" s="531"/>
      <c r="F53" s="531"/>
      <c r="G53" s="531"/>
      <c r="H53" s="531"/>
      <c r="I53" s="531"/>
      <c r="J53" s="531"/>
      <c r="K53" s="531"/>
      <c r="L53" s="531"/>
      <c r="M53" s="531"/>
      <c r="N53" s="531"/>
      <c r="O53" s="531"/>
      <c r="P53" s="531"/>
      <c r="Q53" s="196"/>
    </row>
    <row r="54" spans="2:17" ht="14.45" customHeight="1">
      <c r="B54" s="132"/>
      <c r="C54" s="189"/>
      <c r="D54" s="531"/>
      <c r="E54" s="531"/>
      <c r="F54" s="531"/>
      <c r="G54" s="531"/>
      <c r="H54" s="531"/>
      <c r="I54" s="531"/>
      <c r="J54" s="531"/>
      <c r="K54" s="531"/>
      <c r="L54" s="531"/>
      <c r="M54" s="531"/>
      <c r="N54" s="531"/>
      <c r="O54" s="531"/>
      <c r="P54" s="531"/>
      <c r="Q54" s="196"/>
    </row>
    <row r="55" spans="2:17" ht="14.45" customHeight="1">
      <c r="B55" s="132"/>
      <c r="C55" s="189"/>
      <c r="D55" s="531"/>
      <c r="E55" s="531"/>
      <c r="F55" s="531"/>
      <c r="G55" s="531"/>
      <c r="H55" s="531"/>
      <c r="I55" s="531"/>
      <c r="J55" s="531"/>
      <c r="K55" s="531"/>
      <c r="L55" s="531"/>
      <c r="M55" s="531"/>
      <c r="N55" s="531"/>
      <c r="O55" s="531"/>
      <c r="P55" s="531"/>
      <c r="Q55" s="196"/>
    </row>
    <row r="56" spans="2:17" ht="14.45" customHeight="1">
      <c r="B56" s="132"/>
      <c r="C56" s="189"/>
      <c r="D56" s="531"/>
      <c r="E56" s="531"/>
      <c r="F56" s="531"/>
      <c r="G56" s="531"/>
      <c r="H56" s="531"/>
      <c r="I56" s="531"/>
      <c r="J56" s="531"/>
      <c r="K56" s="531"/>
      <c r="L56" s="531"/>
      <c r="M56" s="531"/>
      <c r="N56" s="531"/>
      <c r="O56" s="531"/>
      <c r="P56" s="531"/>
      <c r="Q56" s="196"/>
    </row>
    <row r="57" spans="2:17" ht="14.45" customHeight="1">
      <c r="B57" s="132"/>
      <c r="C57" s="189"/>
      <c r="D57" s="531"/>
      <c r="E57" s="531"/>
      <c r="F57" s="531"/>
      <c r="G57" s="531"/>
      <c r="H57" s="531"/>
      <c r="I57" s="531"/>
      <c r="J57" s="531"/>
      <c r="K57" s="531"/>
      <c r="L57" s="531"/>
      <c r="M57" s="531"/>
      <c r="N57" s="531"/>
      <c r="O57" s="531"/>
      <c r="P57" s="531"/>
      <c r="Q57" s="196"/>
    </row>
    <row r="58" spans="2:17" ht="14.45" customHeight="1">
      <c r="B58" s="132"/>
      <c r="C58" s="189"/>
      <c r="D58" s="531"/>
      <c r="E58" s="531"/>
      <c r="F58" s="531"/>
      <c r="G58" s="531"/>
      <c r="H58" s="531"/>
      <c r="I58" s="531"/>
      <c r="J58" s="531"/>
      <c r="K58" s="531"/>
      <c r="L58" s="531"/>
      <c r="M58" s="531"/>
      <c r="N58" s="531"/>
      <c r="O58" s="531"/>
      <c r="P58" s="531"/>
      <c r="Q58" s="196"/>
    </row>
    <row r="59" spans="2:17" ht="14.45" customHeight="1">
      <c r="B59" s="132"/>
      <c r="C59" s="189"/>
      <c r="D59" s="531"/>
      <c r="E59" s="531"/>
      <c r="F59" s="531"/>
      <c r="G59" s="531"/>
      <c r="H59" s="531"/>
      <c r="I59" s="531"/>
      <c r="J59" s="531"/>
      <c r="K59" s="531"/>
      <c r="L59" s="531"/>
      <c r="M59" s="531"/>
      <c r="N59" s="531"/>
      <c r="O59" s="531"/>
      <c r="P59" s="531"/>
      <c r="Q59" s="196"/>
    </row>
    <row r="60" spans="2:17" ht="14.45" customHeight="1">
      <c r="B60" s="132"/>
      <c r="C60" s="189"/>
      <c r="D60" s="531"/>
      <c r="E60" s="531"/>
      <c r="F60" s="531"/>
      <c r="G60" s="531"/>
      <c r="H60" s="531"/>
      <c r="I60" s="531"/>
      <c r="J60" s="531"/>
      <c r="K60" s="531"/>
      <c r="L60" s="531"/>
      <c r="M60" s="531"/>
      <c r="N60" s="531"/>
      <c r="O60" s="531"/>
      <c r="P60" s="531"/>
      <c r="Q60" s="196"/>
    </row>
    <row r="61" spans="2:17" ht="20.45" customHeight="1">
      <c r="B61" s="132"/>
      <c r="C61" s="189"/>
      <c r="D61" s="531"/>
      <c r="E61" s="531"/>
      <c r="F61" s="531"/>
      <c r="G61" s="531"/>
      <c r="H61" s="531"/>
      <c r="I61" s="531"/>
      <c r="J61" s="531"/>
      <c r="K61" s="531"/>
      <c r="L61" s="531"/>
      <c r="M61" s="531"/>
      <c r="N61" s="531"/>
      <c r="O61" s="531"/>
      <c r="P61" s="531"/>
      <c r="Q61" s="196"/>
    </row>
    <row r="62" spans="2:17" ht="14.45" customHeight="1">
      <c r="B62" s="132"/>
      <c r="C62" s="189"/>
      <c r="D62" s="197"/>
      <c r="E62" s="197"/>
      <c r="F62" s="197"/>
      <c r="G62" s="197"/>
      <c r="H62" s="197"/>
      <c r="I62" s="197"/>
      <c r="J62" s="197"/>
      <c r="K62" s="197"/>
      <c r="L62" s="197"/>
      <c r="M62" s="197"/>
      <c r="N62" s="197"/>
      <c r="O62" s="197"/>
      <c r="P62" s="197"/>
      <c r="Q62" s="196"/>
    </row>
    <row r="63" spans="2:17" ht="20.25">
      <c r="C63" s="198" t="s">
        <v>317</v>
      </c>
      <c r="D63" s="197"/>
      <c r="E63" s="197"/>
      <c r="F63" s="197"/>
      <c r="G63" s="197"/>
      <c r="H63" s="197"/>
      <c r="I63" s="197"/>
      <c r="J63" s="197"/>
      <c r="K63" s="197"/>
      <c r="L63" s="197"/>
      <c r="M63" s="197"/>
      <c r="N63" s="197"/>
      <c r="O63" s="197"/>
      <c r="P63" s="197"/>
      <c r="Q63" s="196"/>
    </row>
    <row r="64" spans="2:17" ht="15" customHeight="1">
      <c r="B64" s="132"/>
      <c r="C64" s="189"/>
      <c r="D64" s="532" t="s">
        <v>318</v>
      </c>
      <c r="E64" s="532"/>
      <c r="F64" s="532"/>
      <c r="G64" s="532"/>
      <c r="H64" s="532"/>
      <c r="I64" s="532"/>
      <c r="J64" s="532"/>
      <c r="K64" s="532"/>
      <c r="L64" s="532"/>
      <c r="M64" s="532"/>
      <c r="N64" s="532"/>
      <c r="O64" s="532"/>
      <c r="P64" s="532"/>
      <c r="Q64" s="199"/>
    </row>
    <row r="65" spans="2:17" ht="15" customHeight="1">
      <c r="B65" s="132"/>
      <c r="C65" s="189"/>
      <c r="D65" s="532"/>
      <c r="E65" s="532"/>
      <c r="F65" s="532"/>
      <c r="G65" s="532"/>
      <c r="H65" s="532"/>
      <c r="I65" s="532"/>
      <c r="J65" s="532"/>
      <c r="K65" s="532"/>
      <c r="L65" s="532"/>
      <c r="M65" s="532"/>
      <c r="N65" s="532"/>
      <c r="O65" s="532"/>
      <c r="P65" s="532"/>
      <c r="Q65" s="199"/>
    </row>
    <row r="66" spans="2:17" ht="0.75" customHeight="1">
      <c r="B66" s="132"/>
      <c r="C66" s="189"/>
      <c r="D66" s="154"/>
      <c r="E66" s="190"/>
      <c r="F66" s="190"/>
      <c r="G66" s="190"/>
      <c r="H66" s="190"/>
      <c r="I66" s="190"/>
      <c r="J66" s="190"/>
      <c r="K66" s="190"/>
      <c r="L66" s="190"/>
      <c r="M66" s="190"/>
      <c r="N66" s="190"/>
      <c r="O66" s="190"/>
      <c r="P66" s="190"/>
      <c r="Q66" s="191"/>
    </row>
    <row r="67" spans="2:17" ht="15" customHeight="1">
      <c r="B67" s="132"/>
      <c r="C67" s="189"/>
      <c r="D67" s="527" t="s">
        <v>319</v>
      </c>
      <c r="E67" s="527"/>
      <c r="F67" s="527"/>
      <c r="G67" s="527"/>
      <c r="H67" s="527"/>
      <c r="I67" s="527"/>
      <c r="J67" s="527"/>
      <c r="K67" s="527"/>
      <c r="L67" s="527"/>
      <c r="M67" s="527"/>
      <c r="N67" s="527"/>
      <c r="O67" s="527"/>
      <c r="P67" s="527"/>
      <c r="Q67" s="199"/>
    </row>
    <row r="68" spans="2:17" ht="15" customHeight="1">
      <c r="B68" s="132"/>
      <c r="C68" s="189"/>
      <c r="D68" s="527"/>
      <c r="E68" s="527"/>
      <c r="F68" s="527"/>
      <c r="G68" s="527"/>
      <c r="H68" s="527"/>
      <c r="I68" s="527"/>
      <c r="J68" s="527"/>
      <c r="K68" s="527"/>
      <c r="L68" s="527"/>
      <c r="M68" s="527"/>
      <c r="N68" s="527"/>
      <c r="O68" s="527"/>
      <c r="P68" s="527"/>
      <c r="Q68" s="199"/>
    </row>
    <row r="69" spans="2:17" ht="4.5" customHeight="1">
      <c r="B69" s="132"/>
      <c r="C69" s="189"/>
      <c r="D69" s="154"/>
      <c r="E69" s="190"/>
      <c r="F69" s="190"/>
      <c r="G69" s="190"/>
      <c r="H69" s="190"/>
      <c r="I69" s="190"/>
      <c r="J69" s="190"/>
      <c r="K69" s="190"/>
      <c r="L69" s="190"/>
      <c r="M69" s="190"/>
      <c r="N69" s="190"/>
      <c r="O69" s="190"/>
      <c r="P69" s="190"/>
      <c r="Q69" s="191"/>
    </row>
    <row r="70" spans="2:17" ht="15" customHeight="1">
      <c r="B70" s="132"/>
      <c r="C70" s="189"/>
      <c r="D70" s="527" t="s">
        <v>320</v>
      </c>
      <c r="E70" s="527"/>
      <c r="F70" s="527"/>
      <c r="G70" s="527"/>
      <c r="H70" s="527"/>
      <c r="I70" s="527"/>
      <c r="J70" s="527"/>
      <c r="K70" s="527"/>
      <c r="L70" s="527"/>
      <c r="M70" s="527"/>
      <c r="N70" s="527"/>
      <c r="O70" s="527"/>
      <c r="P70" s="527"/>
      <c r="Q70" s="199"/>
    </row>
    <row r="71" spans="2:17" ht="15" customHeight="1">
      <c r="B71" s="132"/>
      <c r="C71" s="189"/>
      <c r="D71" s="527"/>
      <c r="E71" s="527"/>
      <c r="F71" s="527"/>
      <c r="G71" s="527"/>
      <c r="H71" s="527"/>
      <c r="I71" s="527"/>
      <c r="J71" s="527"/>
      <c r="K71" s="527"/>
      <c r="L71" s="527"/>
      <c r="M71" s="527"/>
      <c r="N71" s="527"/>
      <c r="O71" s="527"/>
      <c r="P71" s="527"/>
      <c r="Q71" s="199"/>
    </row>
    <row r="72" spans="2:17" ht="4.5" customHeight="1">
      <c r="B72" s="132"/>
      <c r="C72" s="189"/>
      <c r="D72" s="154"/>
      <c r="E72" s="190"/>
      <c r="F72" s="190"/>
      <c r="G72" s="190"/>
      <c r="H72" s="190"/>
      <c r="I72" s="190"/>
      <c r="J72" s="190"/>
      <c r="K72" s="190"/>
      <c r="L72" s="190"/>
      <c r="M72" s="190"/>
      <c r="N72" s="190"/>
      <c r="O72" s="190"/>
      <c r="P72" s="190"/>
      <c r="Q72" s="191"/>
    </row>
    <row r="73" spans="2:17" ht="15" customHeight="1">
      <c r="B73" s="132"/>
      <c r="C73" s="189"/>
      <c r="D73" s="527" t="s">
        <v>321</v>
      </c>
      <c r="E73" s="527"/>
      <c r="F73" s="527"/>
      <c r="G73" s="527"/>
      <c r="H73" s="527"/>
      <c r="I73" s="527"/>
      <c r="J73" s="527"/>
      <c r="K73" s="527"/>
      <c r="L73" s="527"/>
      <c r="M73" s="527"/>
      <c r="N73" s="527"/>
      <c r="O73" s="527"/>
      <c r="P73" s="527"/>
      <c r="Q73" s="199"/>
    </row>
    <row r="74" spans="2:17" ht="14.45" customHeight="1">
      <c r="B74" s="132"/>
      <c r="C74" s="189"/>
      <c r="D74" s="527"/>
      <c r="E74" s="527"/>
      <c r="F74" s="527"/>
      <c r="G74" s="527"/>
      <c r="H74" s="527"/>
      <c r="I74" s="527"/>
      <c r="J74" s="527"/>
      <c r="K74" s="527"/>
      <c r="L74" s="527"/>
      <c r="M74" s="527"/>
      <c r="N74" s="527"/>
      <c r="O74" s="527"/>
      <c r="P74" s="527"/>
      <c r="Q74" s="199"/>
    </row>
    <row r="75" spans="2:17" ht="14.45" customHeight="1">
      <c r="B75" s="132"/>
      <c r="C75" s="189"/>
      <c r="D75" s="214"/>
      <c r="E75" s="214"/>
      <c r="F75" s="214"/>
      <c r="G75" s="214"/>
      <c r="H75" s="214"/>
      <c r="I75" s="214"/>
      <c r="J75" s="214"/>
      <c r="K75" s="214"/>
      <c r="L75" s="214"/>
      <c r="M75" s="214"/>
      <c r="N75" s="214"/>
      <c r="O75" s="214"/>
      <c r="P75" s="214"/>
      <c r="Q75" s="199"/>
    </row>
    <row r="76" spans="2:17" ht="15.75" thickBot="1">
      <c r="C76" s="200"/>
      <c r="D76" s="201"/>
      <c r="E76" s="201"/>
      <c r="F76" s="201"/>
      <c r="G76" s="201"/>
      <c r="H76" s="201"/>
      <c r="I76" s="201"/>
      <c r="J76" s="201"/>
      <c r="K76" s="201"/>
      <c r="L76" s="201"/>
      <c r="M76" s="201"/>
      <c r="N76" s="201"/>
      <c r="O76" s="201"/>
      <c r="P76" s="201"/>
      <c r="Q76" s="202"/>
    </row>
  </sheetData>
  <sheetProtection algorithmName="SHA-512" hashValue="ZnC3fAkeQsCf2T0N0GlzaSV55OclV6nDqOYWB+i7+/10WHR9hWOJVzbVipOkNX3TwyMBxZGsf+RigywmrE6+sQ==" saltValue="SrI5Zc1Tt67I0ZiKzsZypQ==" spinCount="100000" sheet="1" selectLockedCells="1"/>
  <mergeCells count="16">
    <mergeCell ref="D73:P74"/>
    <mergeCell ref="D34:P35"/>
    <mergeCell ref="D37:P39"/>
    <mergeCell ref="L2:P2"/>
    <mergeCell ref="D67:P68"/>
    <mergeCell ref="D70:P71"/>
    <mergeCell ref="D40:P43"/>
    <mergeCell ref="D53:P61"/>
    <mergeCell ref="D64:P65"/>
    <mergeCell ref="D44:P47"/>
    <mergeCell ref="D48:P51"/>
    <mergeCell ref="L1:P1"/>
    <mergeCell ref="I16:J16"/>
    <mergeCell ref="I22:L22"/>
    <mergeCell ref="I25:L25"/>
    <mergeCell ref="D22:G27"/>
  </mergeCells>
  <conditionalFormatting sqref="D22:G27">
    <cfRule type="expression" dxfId="15" priority="1">
      <formula>$D$22="Veuillez remplir tous les champs obligatoires"</formula>
    </cfRule>
  </conditionalFormatting>
  <dataValidations count="1">
    <dataValidation type="date" allowBlank="1" showInputMessage="1" showErrorMessage="1" errorTitle="Date" sqref="I16:J16">
      <formula1>1</formula1>
      <formula2>44927</formula2>
    </dataValidation>
  </dataValidations>
  <pageMargins left="0.70866141732283472" right="0.70866141732283472" top="0.74803149606299213" bottom="0.74803149606299213" header="0.31496062992125984" footer="0.31496062992125984"/>
  <pageSetup paperSize="9" scale="54" fitToHeight="2" orientation="portrait" r:id="rId1"/>
  <headerFooter>
    <oddFooter>&amp;L&amp;F&amp;C&amp;A&amp;R&amp;P/&amp;N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57"/>
  <sheetViews>
    <sheetView showGridLines="0" topLeftCell="A157" zoomScale="85" zoomScaleNormal="85" workbookViewId="0">
      <selection activeCell="D183" sqref="D183"/>
    </sheetView>
  </sheetViews>
  <sheetFormatPr baseColWidth="10" defaultColWidth="8.85546875" defaultRowHeight="15" outlineLevelRow="1"/>
  <cols>
    <col min="1" max="1" width="3.140625" style="66" customWidth="1"/>
    <col min="2" max="2" width="63" style="66" customWidth="1"/>
    <col min="3" max="3" width="5" style="66" customWidth="1"/>
    <col min="4" max="4" width="15.7109375" style="66" bestFit="1" customWidth="1"/>
    <col min="5" max="5" width="14.140625" style="66" customWidth="1"/>
    <col min="6" max="6" width="12.7109375" style="66" customWidth="1"/>
    <col min="7" max="7" width="14.140625" style="66" customWidth="1"/>
    <col min="8" max="8" width="26.28515625" style="66" customWidth="1"/>
    <col min="9" max="9" width="2.85546875" style="66" customWidth="1"/>
    <col min="10" max="10" width="17.42578125" style="66" customWidth="1"/>
    <col min="11" max="11" width="18.85546875" style="66" customWidth="1"/>
    <col min="12" max="16384" width="8.85546875" style="66"/>
  </cols>
  <sheetData>
    <row r="1" spans="2:6" hidden="1" outlineLevel="1"/>
    <row r="2" spans="2:6" ht="18.75" hidden="1" outlineLevel="1">
      <c r="B2" s="67" t="s">
        <v>248</v>
      </c>
      <c r="C2" s="67"/>
    </row>
    <row r="3" spans="2:6" hidden="1" outlineLevel="1"/>
    <row r="4" spans="2:6" hidden="1" outlineLevel="1">
      <c r="D4" s="68" t="s">
        <v>249</v>
      </c>
      <c r="E4" s="68"/>
      <c r="F4" s="69" t="str">
        <f>Demande!F19&amp;" "&amp;Demande!F21</f>
        <v xml:space="preserve"> </v>
      </c>
    </row>
    <row r="5" spans="2:6" hidden="1" outlineLevel="1">
      <c r="D5" s="68"/>
      <c r="E5" s="68"/>
    </row>
    <row r="6" spans="2:6" hidden="1" outlineLevel="1">
      <c r="D6" s="68" t="s">
        <v>250</v>
      </c>
      <c r="E6" s="68"/>
      <c r="F6" s="70">
        <f>Demande!L14</f>
        <v>0</v>
      </c>
    </row>
    <row r="7" spans="2:6" hidden="1" outlineLevel="1">
      <c r="D7" s="68"/>
      <c r="E7" s="68"/>
    </row>
    <row r="8" spans="2:6" hidden="1" outlineLevel="1">
      <c r="D8" s="68" t="s">
        <v>251</v>
      </c>
      <c r="E8" s="68"/>
      <c r="F8" s="70"/>
    </row>
    <row r="9" spans="2:6" hidden="1" outlineLevel="1">
      <c r="D9" s="68"/>
      <c r="E9" s="68"/>
    </row>
    <row r="10" spans="2:6" hidden="1" outlineLevel="1">
      <c r="D10" s="71" t="s">
        <v>252</v>
      </c>
      <c r="E10" s="68"/>
      <c r="F10" s="72" t="s">
        <v>302</v>
      </c>
    </row>
    <row r="11" spans="2:6" hidden="1" outlineLevel="1">
      <c r="D11" s="71"/>
      <c r="E11" s="68"/>
      <c r="F11" s="73"/>
    </row>
    <row r="12" spans="2:6" hidden="1" outlineLevel="1">
      <c r="D12" s="71" t="s">
        <v>253</v>
      </c>
      <c r="E12" s="68"/>
      <c r="F12" s="72" t="e">
        <f>D76</f>
        <v>#REF!</v>
      </c>
    </row>
    <row r="13" spans="2:6" hidden="1" outlineLevel="1">
      <c r="D13" s="68"/>
      <c r="E13" s="68"/>
      <c r="F13" s="73"/>
    </row>
    <row r="14" spans="2:6" hidden="1" outlineLevel="1">
      <c r="D14" s="71" t="s">
        <v>254</v>
      </c>
      <c r="E14" s="68"/>
      <c r="F14" s="72" t="e">
        <f>D82</f>
        <v>#REF!</v>
      </c>
    </row>
    <row r="15" spans="2:6" hidden="1" outlineLevel="1">
      <c r="D15" s="68"/>
      <c r="E15" s="68"/>
      <c r="F15" s="73"/>
    </row>
    <row r="16" spans="2:6" hidden="1" outlineLevel="1">
      <c r="B16" s="74"/>
      <c r="C16" s="74"/>
      <c r="D16" s="71" t="s">
        <v>255</v>
      </c>
      <c r="E16" s="68"/>
      <c r="F16" s="72" t="e">
        <f>D86</f>
        <v>#REF!</v>
      </c>
    </row>
    <row r="17" spans="2:12" ht="15.75" hidden="1" outlineLevel="1" thickBot="1"/>
    <row r="18" spans="2:12" hidden="1" outlineLevel="1">
      <c r="B18" s="75" t="s">
        <v>256</v>
      </c>
      <c r="C18" s="76"/>
      <c r="D18" s="77"/>
      <c r="E18" s="77"/>
      <c r="F18" s="77"/>
      <c r="G18" s="78"/>
      <c r="H18" s="78"/>
      <c r="I18" s="78"/>
      <c r="J18" s="79"/>
      <c r="K18" s="78"/>
      <c r="L18" s="80"/>
    </row>
    <row r="19" spans="2:12" hidden="1" outlineLevel="1">
      <c r="B19" s="81"/>
      <c r="C19" s="82"/>
      <c r="D19" s="83"/>
      <c r="E19" s="83"/>
      <c r="L19" s="84"/>
    </row>
    <row r="20" spans="2:12" hidden="1" outlineLevel="1">
      <c r="B20" s="85"/>
      <c r="D20" s="74">
        <v>2018</v>
      </c>
      <c r="E20" s="74">
        <v>2019</v>
      </c>
      <c r="F20" s="74">
        <v>2020</v>
      </c>
      <c r="L20" s="84"/>
    </row>
    <row r="21" spans="2:12" hidden="1" outlineLevel="1">
      <c r="B21" s="86" t="s">
        <v>257</v>
      </c>
      <c r="C21" s="87"/>
      <c r="D21" s="70"/>
      <c r="E21" s="70"/>
      <c r="L21" s="84"/>
    </row>
    <row r="22" spans="2:12" hidden="1" outlineLevel="1">
      <c r="B22" s="85"/>
      <c r="H22" s="554" t="s">
        <v>258</v>
      </c>
      <c r="I22" s="555"/>
      <c r="J22" s="556"/>
      <c r="L22" s="84"/>
    </row>
    <row r="23" spans="2:12" hidden="1" outlineLevel="1">
      <c r="B23" s="88" t="s">
        <v>259</v>
      </c>
      <c r="C23" s="71"/>
      <c r="D23" s="89"/>
      <c r="E23" s="89"/>
      <c r="F23" s="89"/>
      <c r="G23" s="90"/>
      <c r="H23" s="541"/>
      <c r="I23" s="542"/>
      <c r="J23" s="543"/>
      <c r="L23" s="91"/>
    </row>
    <row r="24" spans="2:12" hidden="1" outlineLevel="1">
      <c r="B24" s="92" t="s">
        <v>260</v>
      </c>
      <c r="C24" s="93"/>
      <c r="D24" s="94"/>
      <c r="E24" s="94"/>
      <c r="F24" s="95"/>
      <c r="G24" s="96"/>
      <c r="H24" s="544"/>
      <c r="I24" s="545"/>
      <c r="J24" s="546"/>
      <c r="L24" s="91"/>
    </row>
    <row r="25" spans="2:12" hidden="1" outlineLevel="1">
      <c r="B25" s="92" t="s">
        <v>261</v>
      </c>
      <c r="C25" s="93"/>
      <c r="D25" s="94"/>
      <c r="E25" s="94"/>
      <c r="F25" s="95"/>
      <c r="G25" s="96"/>
      <c r="H25" s="544"/>
      <c r="I25" s="545"/>
      <c r="J25" s="546"/>
      <c r="L25" s="91"/>
    </row>
    <row r="26" spans="2:12" hidden="1" outlineLevel="1">
      <c r="B26" s="92" t="s">
        <v>262</v>
      </c>
      <c r="C26" s="93"/>
      <c r="D26" s="94"/>
      <c r="E26" s="94"/>
      <c r="F26" s="95"/>
      <c r="G26" s="96"/>
      <c r="H26" s="544"/>
      <c r="I26" s="545"/>
      <c r="J26" s="546"/>
      <c r="L26" s="91"/>
    </row>
    <row r="27" spans="2:12" hidden="1" outlineLevel="1">
      <c r="B27" s="92" t="s">
        <v>263</v>
      </c>
      <c r="C27" s="93"/>
      <c r="D27" s="94"/>
      <c r="E27" s="94"/>
      <c r="F27" s="95"/>
      <c r="G27" s="96"/>
      <c r="H27" s="547"/>
      <c r="I27" s="548"/>
      <c r="J27" s="549"/>
      <c r="L27" s="91"/>
    </row>
    <row r="28" spans="2:12" hidden="1" outlineLevel="1">
      <c r="B28" s="88" t="s">
        <v>264</v>
      </c>
      <c r="C28" s="71"/>
      <c r="D28" s="97">
        <f>SUM(D23:D27)</f>
        <v>0</v>
      </c>
      <c r="E28" s="97">
        <f>SUM(E23:E27)</f>
        <v>0</v>
      </c>
      <c r="F28" s="95"/>
      <c r="G28" s="96"/>
      <c r="H28" s="96"/>
      <c r="I28" s="96"/>
      <c r="J28" s="96"/>
      <c r="L28" s="91"/>
    </row>
    <row r="29" spans="2:12" hidden="1" outlineLevel="1">
      <c r="B29" s="98"/>
      <c r="C29" s="68"/>
      <c r="D29" s="99"/>
      <c r="E29" s="99"/>
      <c r="F29" s="95"/>
      <c r="G29" s="96"/>
      <c r="H29" s="554" t="s">
        <v>258</v>
      </c>
      <c r="I29" s="555"/>
      <c r="J29" s="556"/>
      <c r="L29" s="91"/>
    </row>
    <row r="30" spans="2:12" hidden="1" outlineLevel="1">
      <c r="B30" s="98" t="s">
        <v>265</v>
      </c>
      <c r="C30" s="68"/>
      <c r="D30" s="94"/>
      <c r="E30" s="94"/>
      <c r="F30" s="95"/>
      <c r="G30" s="96"/>
      <c r="H30" s="557"/>
      <c r="I30" s="558"/>
      <c r="J30" s="559"/>
      <c r="L30" s="91"/>
    </row>
    <row r="31" spans="2:12" hidden="1" outlineLevel="1">
      <c r="B31" s="98" t="s">
        <v>173</v>
      </c>
      <c r="C31" s="68"/>
      <c r="D31" s="94"/>
      <c r="E31" s="94"/>
      <c r="F31" s="95"/>
      <c r="G31" s="96"/>
      <c r="H31" s="560"/>
      <c r="I31" s="561"/>
      <c r="J31" s="562"/>
      <c r="L31" s="91"/>
    </row>
    <row r="32" spans="2:12" hidden="1" outlineLevel="1">
      <c r="B32" s="98" t="s">
        <v>266</v>
      </c>
      <c r="C32" s="68"/>
      <c r="D32" s="94"/>
      <c r="E32" s="94"/>
      <c r="F32" s="95"/>
      <c r="G32" s="96"/>
      <c r="H32" s="560"/>
      <c r="I32" s="561"/>
      <c r="J32" s="562"/>
      <c r="L32" s="91"/>
    </row>
    <row r="33" spans="2:12" hidden="1" outlineLevel="1">
      <c r="B33" s="98" t="s">
        <v>267</v>
      </c>
      <c r="C33" s="68"/>
      <c r="D33" s="94"/>
      <c r="E33" s="94"/>
      <c r="F33" s="95"/>
      <c r="G33" s="96"/>
      <c r="H33" s="560"/>
      <c r="I33" s="561"/>
      <c r="J33" s="562"/>
      <c r="L33" s="91"/>
    </row>
    <row r="34" spans="2:12" hidden="1" outlineLevel="1">
      <c r="B34" s="98" t="s">
        <v>268</v>
      </c>
      <c r="C34" s="68"/>
      <c r="D34" s="94"/>
      <c r="E34" s="94"/>
      <c r="F34" s="95"/>
      <c r="G34" s="96"/>
      <c r="H34" s="560"/>
      <c r="I34" s="561"/>
      <c r="J34" s="562"/>
      <c r="L34" s="91"/>
    </row>
    <row r="35" spans="2:12" hidden="1" outlineLevel="1">
      <c r="B35" s="98" t="s">
        <v>174</v>
      </c>
      <c r="C35" s="68"/>
      <c r="D35" s="94"/>
      <c r="E35" s="94"/>
      <c r="F35" s="95"/>
      <c r="G35" s="96"/>
      <c r="H35" s="560"/>
      <c r="I35" s="561"/>
      <c r="J35" s="562"/>
      <c r="L35" s="91"/>
    </row>
    <row r="36" spans="2:12" hidden="1" outlineLevel="1">
      <c r="B36" s="98" t="s">
        <v>269</v>
      </c>
      <c r="C36" s="68"/>
      <c r="D36" s="94"/>
      <c r="E36" s="94"/>
      <c r="F36" s="95"/>
      <c r="G36" s="96"/>
      <c r="H36" s="560"/>
      <c r="I36" s="561"/>
      <c r="J36" s="562"/>
      <c r="L36" s="91"/>
    </row>
    <row r="37" spans="2:12" hidden="1" outlineLevel="1">
      <c r="B37" s="98" t="s">
        <v>175</v>
      </c>
      <c r="C37" s="68"/>
      <c r="D37" s="94"/>
      <c r="E37" s="94"/>
      <c r="F37" s="95"/>
      <c r="G37" s="96"/>
      <c r="H37" s="560"/>
      <c r="I37" s="561"/>
      <c r="J37" s="562"/>
      <c r="L37" s="91"/>
    </row>
    <row r="38" spans="2:12" hidden="1" outlineLevel="1">
      <c r="B38" s="98" t="s">
        <v>270</v>
      </c>
      <c r="C38" s="68"/>
      <c r="D38" s="94"/>
      <c r="E38" s="94"/>
      <c r="F38" s="95"/>
      <c r="G38" s="96"/>
      <c r="H38" s="560"/>
      <c r="I38" s="561"/>
      <c r="J38" s="562"/>
      <c r="L38" s="91"/>
    </row>
    <row r="39" spans="2:12" hidden="1" outlineLevel="1">
      <c r="B39" s="88" t="s">
        <v>271</v>
      </c>
      <c r="C39" s="71"/>
      <c r="D39" s="100">
        <f>SUM(D30:D38)</f>
        <v>0</v>
      </c>
      <c r="E39" s="100">
        <f>SUM(E30:E38)</f>
        <v>0</v>
      </c>
      <c r="F39" s="95"/>
      <c r="G39" s="96"/>
      <c r="H39" s="563"/>
      <c r="I39" s="564"/>
      <c r="J39" s="565"/>
      <c r="L39" s="84"/>
    </row>
    <row r="40" spans="2:12" hidden="1" outlineLevel="1">
      <c r="B40" s="98"/>
      <c r="C40" s="68"/>
      <c r="D40" s="101"/>
      <c r="E40" s="99"/>
      <c r="F40" s="95"/>
      <c r="G40" s="96"/>
      <c r="H40" s="96"/>
      <c r="I40" s="96"/>
      <c r="L40" s="84"/>
    </row>
    <row r="41" spans="2:12" hidden="1" outlineLevel="1">
      <c r="B41" s="88" t="s">
        <v>272</v>
      </c>
      <c r="C41" s="71"/>
      <c r="D41" s="102">
        <f>D28-D39</f>
        <v>0</v>
      </c>
      <c r="E41" s="102">
        <f>E28-E39</f>
        <v>0</v>
      </c>
      <c r="F41" s="95"/>
      <c r="G41" s="96"/>
      <c r="H41" s="96"/>
      <c r="I41" s="96"/>
      <c r="L41" s="84"/>
    </row>
    <row r="42" spans="2:12" hidden="1" outlineLevel="1">
      <c r="B42" s="98"/>
      <c r="C42" s="68"/>
      <c r="D42" s="101"/>
      <c r="E42" s="99"/>
      <c r="F42" s="95"/>
      <c r="G42" s="96"/>
      <c r="H42" s="554" t="s">
        <v>258</v>
      </c>
      <c r="I42" s="555"/>
      <c r="J42" s="556"/>
      <c r="L42" s="84"/>
    </row>
    <row r="43" spans="2:12" hidden="1" outlineLevel="1">
      <c r="B43" s="88" t="s">
        <v>273</v>
      </c>
      <c r="C43" s="71"/>
      <c r="D43" s="89"/>
      <c r="E43" s="89"/>
      <c r="F43" s="89"/>
      <c r="H43" s="541"/>
      <c r="I43" s="542"/>
      <c r="J43" s="543"/>
      <c r="L43" s="84"/>
    </row>
    <row r="44" spans="2:12" hidden="1" outlineLevel="1">
      <c r="B44" s="88"/>
      <c r="C44" s="71"/>
      <c r="D44" s="103"/>
      <c r="E44" s="103"/>
      <c r="F44" s="95"/>
      <c r="H44" s="547"/>
      <c r="I44" s="548"/>
      <c r="J44" s="549"/>
      <c r="L44" s="84"/>
    </row>
    <row r="45" spans="2:12" ht="15.75" hidden="1" outlineLevel="1" thickBot="1">
      <c r="B45" s="104"/>
      <c r="C45" s="105"/>
      <c r="D45" s="105"/>
      <c r="E45" s="105"/>
      <c r="F45" s="105"/>
      <c r="G45" s="105"/>
      <c r="H45" s="105"/>
      <c r="I45" s="105"/>
      <c r="J45" s="105"/>
      <c r="K45" s="105"/>
      <c r="L45" s="106"/>
    </row>
    <row r="46" spans="2:12" ht="15.75" hidden="1" outlineLevel="1" thickBot="1"/>
    <row r="47" spans="2:12" ht="15.75" hidden="1" outlineLevel="1" thickBot="1">
      <c r="B47" s="107"/>
      <c r="C47" s="77"/>
      <c r="D47" s="108"/>
      <c r="E47" s="108"/>
      <c r="F47" s="108"/>
      <c r="G47" s="108"/>
      <c r="H47" s="108"/>
      <c r="I47" s="108"/>
      <c r="J47" s="108"/>
      <c r="K47" s="108"/>
      <c r="L47" s="109"/>
    </row>
    <row r="48" spans="2:12" hidden="1" outlineLevel="1">
      <c r="B48" s="107"/>
      <c r="C48" s="77"/>
      <c r="D48" s="108"/>
      <c r="E48" s="108"/>
      <c r="F48" s="108"/>
      <c r="G48" s="108"/>
      <c r="H48" s="108"/>
      <c r="I48" s="108"/>
      <c r="J48" s="108"/>
      <c r="K48" s="108"/>
      <c r="L48" s="109"/>
    </row>
    <row r="49" spans="2:12" hidden="1" outlineLevel="1">
      <c r="B49" s="110"/>
      <c r="C49" s="74"/>
      <c r="F49" s="554" t="s">
        <v>274</v>
      </c>
      <c r="G49" s="555"/>
      <c r="H49" s="555"/>
      <c r="I49" s="555"/>
      <c r="J49" s="555"/>
      <c r="K49" s="556"/>
      <c r="L49" s="84"/>
    </row>
    <row r="50" spans="2:12" ht="14.45" hidden="1" customHeight="1" outlineLevel="1">
      <c r="B50" s="111" t="s">
        <v>88</v>
      </c>
      <c r="C50" s="112"/>
      <c r="D50" s="113">
        <f>'Calcul Dommage'!G24</f>
        <v>0</v>
      </c>
      <c r="E50" s="114"/>
      <c r="F50" s="535"/>
      <c r="G50" s="536"/>
      <c r="H50" s="536"/>
      <c r="I50" s="536"/>
      <c r="J50" s="536"/>
      <c r="K50" s="537"/>
      <c r="L50" s="84"/>
    </row>
    <row r="51" spans="2:12" hidden="1" outlineLevel="1">
      <c r="B51" s="85"/>
      <c r="C51" s="115"/>
      <c r="D51" s="73"/>
      <c r="F51" s="116"/>
      <c r="G51" s="116"/>
      <c r="H51" s="117"/>
      <c r="I51" s="117"/>
      <c r="J51" s="116"/>
      <c r="K51" s="116"/>
      <c r="L51" s="84"/>
    </row>
    <row r="52" spans="2:12" hidden="1" outlineLevel="1">
      <c r="B52" s="111" t="s">
        <v>90</v>
      </c>
      <c r="C52" s="112"/>
      <c r="D52" s="113" t="e">
        <f>'Calcul Dommage'!#REF!</f>
        <v>#REF!</v>
      </c>
      <c r="E52" s="114"/>
      <c r="F52" s="535"/>
      <c r="G52" s="536"/>
      <c r="H52" s="536"/>
      <c r="I52" s="536"/>
      <c r="J52" s="536"/>
      <c r="K52" s="537"/>
      <c r="L52" s="84"/>
    </row>
    <row r="53" spans="2:12" hidden="1" outlineLevel="1">
      <c r="B53" s="118"/>
      <c r="C53" s="115"/>
      <c r="D53" s="73"/>
      <c r="F53" s="116"/>
      <c r="G53" s="116"/>
      <c r="H53" s="117"/>
      <c r="I53" s="117"/>
      <c r="J53" s="116"/>
      <c r="K53" s="116"/>
      <c r="L53" s="84"/>
    </row>
    <row r="54" spans="2:12" ht="14.45" hidden="1" customHeight="1" outlineLevel="1" thickBot="1">
      <c r="B54" s="119"/>
      <c r="C54" s="112"/>
      <c r="D54" s="96"/>
      <c r="E54" s="114"/>
      <c r="F54" s="116"/>
      <c r="G54" s="116"/>
      <c r="H54" s="117"/>
      <c r="I54" s="117"/>
      <c r="J54" s="116"/>
      <c r="K54" s="116"/>
      <c r="L54" s="84"/>
    </row>
    <row r="55" spans="2:12" ht="15.75" hidden="1" outlineLevel="1" thickBot="1">
      <c r="B55" s="88" t="s">
        <v>275</v>
      </c>
      <c r="C55" s="71"/>
      <c r="D55" s="120" t="e">
        <f>SUM(D50,D52)</f>
        <v>#REF!</v>
      </c>
      <c r="F55" s="535"/>
      <c r="G55" s="536"/>
      <c r="H55" s="536"/>
      <c r="I55" s="536"/>
      <c r="J55" s="536"/>
      <c r="K55" s="537"/>
      <c r="L55" s="84"/>
    </row>
    <row r="56" spans="2:12" hidden="1" outlineLevel="1">
      <c r="B56" s="119"/>
      <c r="C56" s="112"/>
      <c r="D56" s="96"/>
      <c r="E56" s="114"/>
      <c r="F56" s="116"/>
      <c r="G56" s="116"/>
      <c r="H56" s="117"/>
      <c r="I56" s="117"/>
      <c r="J56" s="116"/>
      <c r="K56" s="116"/>
      <c r="L56" s="84"/>
    </row>
    <row r="57" spans="2:12" hidden="1" outlineLevel="1">
      <c r="B57" s="119"/>
      <c r="C57" s="112"/>
      <c r="D57" s="73"/>
      <c r="F57" s="116"/>
      <c r="G57" s="116"/>
      <c r="H57" s="117"/>
      <c r="I57" s="117"/>
      <c r="J57" s="116"/>
      <c r="K57" s="116"/>
      <c r="L57" s="84"/>
    </row>
    <row r="58" spans="2:12" ht="14.45" hidden="1" customHeight="1" outlineLevel="1">
      <c r="B58" s="111" t="s">
        <v>91</v>
      </c>
      <c r="C58" s="112"/>
      <c r="D58" s="113" t="e">
        <f>'Calcul Dommage'!#REF!</f>
        <v>#REF!</v>
      </c>
      <c r="E58" s="114"/>
      <c r="F58" s="535"/>
      <c r="G58" s="536"/>
      <c r="H58" s="536"/>
      <c r="I58" s="536"/>
      <c r="J58" s="536"/>
      <c r="K58" s="537"/>
      <c r="L58" s="84"/>
    </row>
    <row r="59" spans="2:12" hidden="1" outlineLevel="1">
      <c r="B59" s="85"/>
      <c r="C59" s="112"/>
      <c r="D59" s="73"/>
      <c r="F59" s="116"/>
      <c r="G59" s="116"/>
      <c r="H59" s="117"/>
      <c r="I59" s="117"/>
      <c r="J59" s="116"/>
      <c r="K59" s="116"/>
      <c r="L59" s="84"/>
    </row>
    <row r="60" spans="2:12" ht="14.45" hidden="1" customHeight="1" outlineLevel="1">
      <c r="B60" s="111" t="s">
        <v>92</v>
      </c>
      <c r="C60" s="112"/>
      <c r="D60" s="113" t="e">
        <f>'Calcul Dommage'!#REF!</f>
        <v>#REF!</v>
      </c>
      <c r="E60" s="114"/>
      <c r="F60" s="535"/>
      <c r="G60" s="536"/>
      <c r="H60" s="536"/>
      <c r="I60" s="536"/>
      <c r="J60" s="536"/>
      <c r="K60" s="537"/>
      <c r="L60" s="84"/>
    </row>
    <row r="61" spans="2:12" hidden="1" outlineLevel="1">
      <c r="B61" s="85"/>
      <c r="C61" s="112"/>
      <c r="D61" s="73"/>
      <c r="F61" s="116"/>
      <c r="G61" s="121"/>
      <c r="H61" s="117"/>
      <c r="I61" s="117"/>
      <c r="J61" s="116"/>
      <c r="K61" s="116"/>
      <c r="L61" s="84"/>
    </row>
    <row r="62" spans="2:12" ht="14.45" hidden="1" customHeight="1" outlineLevel="1">
      <c r="B62" s="111" t="s">
        <v>93</v>
      </c>
      <c r="C62" s="112"/>
      <c r="D62" s="113" t="e">
        <f>'Calcul Dommage'!#REF!</f>
        <v>#REF!</v>
      </c>
      <c r="E62" s="114"/>
      <c r="F62" s="535"/>
      <c r="G62" s="536"/>
      <c r="H62" s="536"/>
      <c r="I62" s="536"/>
      <c r="J62" s="536"/>
      <c r="K62" s="537"/>
      <c r="L62" s="84"/>
    </row>
    <row r="63" spans="2:12" ht="14.45" hidden="1" customHeight="1" outlineLevel="1">
      <c r="B63" s="85"/>
      <c r="C63" s="112"/>
      <c r="D63" s="73"/>
      <c r="E63" s="114"/>
      <c r="F63" s="117"/>
      <c r="G63" s="116"/>
      <c r="H63" s="116"/>
      <c r="I63" s="116"/>
      <c r="J63" s="116"/>
      <c r="K63" s="116"/>
      <c r="L63" s="84"/>
    </row>
    <row r="64" spans="2:12" hidden="1" outlineLevel="1">
      <c r="B64" s="111" t="s">
        <v>94</v>
      </c>
      <c r="D64" s="113" t="e">
        <f>'Calcul Dommage'!#REF!</f>
        <v>#REF!</v>
      </c>
      <c r="E64" s="114"/>
      <c r="F64" s="535" t="s">
        <v>276</v>
      </c>
      <c r="G64" s="536"/>
      <c r="H64" s="536"/>
      <c r="I64" s="536"/>
      <c r="J64" s="536"/>
      <c r="K64" s="537"/>
      <c r="L64" s="84"/>
    </row>
    <row r="65" spans="2:12" hidden="1" outlineLevel="1">
      <c r="B65" s="85"/>
      <c r="D65" s="73"/>
      <c r="E65" s="114"/>
      <c r="F65" s="116"/>
      <c r="G65" s="121"/>
      <c r="H65" s="116"/>
      <c r="I65" s="121"/>
      <c r="J65" s="116"/>
      <c r="K65" s="116"/>
      <c r="L65" s="84"/>
    </row>
    <row r="66" spans="2:12" hidden="1" outlineLevel="1">
      <c r="B66" s="111" t="s">
        <v>277</v>
      </c>
      <c r="D66" s="113" t="e">
        <f>'Calcul Dommage'!#REF!</f>
        <v>#REF!</v>
      </c>
      <c r="F66" s="535" t="s">
        <v>278</v>
      </c>
      <c r="G66" s="536"/>
      <c r="H66" s="536"/>
      <c r="I66" s="536"/>
      <c r="J66" s="536"/>
      <c r="K66" s="537"/>
      <c r="L66" s="84"/>
    </row>
    <row r="67" spans="2:12" hidden="1" outlineLevel="1">
      <c r="B67" s="85"/>
      <c r="D67" s="73"/>
      <c r="F67" s="116"/>
      <c r="G67" s="121"/>
      <c r="H67" s="117"/>
      <c r="I67" s="117"/>
      <c r="J67" s="116"/>
      <c r="K67" s="116"/>
      <c r="L67" s="84"/>
    </row>
    <row r="68" spans="2:12" hidden="1" outlineLevel="1">
      <c r="B68" s="111" t="s">
        <v>279</v>
      </c>
      <c r="D68" s="113" t="e">
        <f>'Calcul Dommage'!#REF!</f>
        <v>#REF!</v>
      </c>
      <c r="F68" s="535"/>
      <c r="G68" s="536"/>
      <c r="H68" s="536"/>
      <c r="I68" s="536"/>
      <c r="J68" s="536"/>
      <c r="K68" s="537"/>
      <c r="L68" s="84"/>
    </row>
    <row r="69" spans="2:12" hidden="1" outlineLevel="1">
      <c r="B69" s="85"/>
      <c r="D69" s="73"/>
      <c r="F69" s="116"/>
      <c r="G69" s="121"/>
      <c r="H69" s="117"/>
      <c r="I69" s="117"/>
      <c r="J69" s="116"/>
      <c r="K69" s="116"/>
      <c r="L69" s="84"/>
    </row>
    <row r="70" spans="2:12" ht="15.75" hidden="1" outlineLevel="1" thickBot="1">
      <c r="B70" s="85"/>
      <c r="D70" s="73"/>
      <c r="F70" s="116"/>
      <c r="G70" s="121"/>
      <c r="H70" s="117"/>
      <c r="I70" s="117"/>
      <c r="J70" s="116"/>
      <c r="K70" s="116"/>
      <c r="L70" s="84"/>
    </row>
    <row r="71" spans="2:12" ht="15.75" hidden="1" outlineLevel="1" thickBot="1">
      <c r="B71" s="118" t="s">
        <v>280</v>
      </c>
      <c r="D71" s="122" t="e">
        <f>SUM(D58,D60,D62,D64,,D66,D68)</f>
        <v>#REF!</v>
      </c>
      <c r="F71" s="535"/>
      <c r="G71" s="536"/>
      <c r="H71" s="536"/>
      <c r="I71" s="536"/>
      <c r="J71" s="536"/>
      <c r="K71" s="537"/>
      <c r="L71" s="84"/>
    </row>
    <row r="72" spans="2:12" hidden="1" outlineLevel="1">
      <c r="B72" s="85"/>
      <c r="D72" s="73"/>
      <c r="F72" s="116"/>
      <c r="G72" s="121"/>
      <c r="H72" s="117"/>
      <c r="I72" s="117"/>
      <c r="J72" s="116"/>
      <c r="K72" s="116"/>
      <c r="L72" s="84"/>
    </row>
    <row r="73" spans="2:12" ht="15.75" hidden="1" outlineLevel="1" thickBot="1">
      <c r="B73" s="85"/>
      <c r="D73" s="73"/>
      <c r="F73" s="116"/>
      <c r="G73" s="121"/>
      <c r="H73" s="117"/>
      <c r="I73" s="117"/>
      <c r="J73" s="116"/>
      <c r="K73" s="116"/>
      <c r="L73" s="84"/>
    </row>
    <row r="74" spans="2:12" ht="16.5" hidden="1" outlineLevel="1" thickBot="1">
      <c r="B74" s="123" t="s">
        <v>281</v>
      </c>
      <c r="C74" s="124"/>
      <c r="D74" s="122" t="e">
        <f>D55-D71</f>
        <v>#REF!</v>
      </c>
      <c r="F74" s="535"/>
      <c r="G74" s="536"/>
      <c r="H74" s="536"/>
      <c r="I74" s="536"/>
      <c r="J74" s="536"/>
      <c r="K74" s="537"/>
      <c r="L74" s="84"/>
    </row>
    <row r="75" spans="2:12" ht="15.75" hidden="1" outlineLevel="1" thickBot="1">
      <c r="B75" s="85"/>
      <c r="D75" s="73"/>
      <c r="F75" s="116"/>
      <c r="G75" s="121"/>
      <c r="H75" s="117"/>
      <c r="I75" s="117"/>
      <c r="J75" s="116"/>
      <c r="K75" s="116"/>
      <c r="L75" s="84"/>
    </row>
    <row r="76" spans="2:12" ht="15.75" hidden="1" outlineLevel="1" thickBot="1">
      <c r="B76" s="88" t="s">
        <v>282</v>
      </c>
      <c r="C76" s="71"/>
      <c r="D76" s="125" t="e">
        <f>D74*0.8</f>
        <v>#REF!</v>
      </c>
      <c r="E76" s="71"/>
      <c r="F76" s="535"/>
      <c r="G76" s="536"/>
      <c r="H76" s="536"/>
      <c r="I76" s="536"/>
      <c r="J76" s="536"/>
      <c r="K76" s="537"/>
      <c r="L76" s="84"/>
    </row>
    <row r="77" spans="2:12" ht="15.75" hidden="1" outlineLevel="1" thickBot="1">
      <c r="B77" s="88"/>
      <c r="C77" s="71"/>
      <c r="D77" s="126"/>
      <c r="E77" s="71"/>
      <c r="F77" s="127"/>
      <c r="G77" s="127"/>
      <c r="H77" s="127"/>
      <c r="I77" s="127"/>
      <c r="J77" s="127"/>
      <c r="K77" s="127"/>
      <c r="L77" s="84"/>
    </row>
    <row r="78" spans="2:12" ht="15.75" hidden="1" outlineLevel="1" thickBot="1">
      <c r="B78" s="88" t="s">
        <v>283</v>
      </c>
      <c r="C78" s="71"/>
      <c r="D78" s="125">
        <f>IFERROR('[1]Calcul Dommage Requérant'!M82-'[2]Calcul Dommage selon RSM'!M82-IPFA!D84,0)</f>
        <v>0</v>
      </c>
      <c r="E78" s="71"/>
      <c r="F78" s="535"/>
      <c r="G78" s="536"/>
      <c r="H78" s="536"/>
      <c r="I78" s="536"/>
      <c r="J78" s="536"/>
      <c r="K78" s="537"/>
      <c r="L78" s="84"/>
    </row>
    <row r="79" spans="2:12" ht="15.75" hidden="1" outlineLevel="1" thickBot="1">
      <c r="B79" s="88"/>
      <c r="C79" s="71"/>
      <c r="D79" s="126"/>
      <c r="E79" s="71"/>
      <c r="F79" s="127"/>
      <c r="G79" s="127"/>
      <c r="H79" s="127"/>
      <c r="I79" s="127"/>
      <c r="J79" s="127"/>
      <c r="K79" s="127"/>
      <c r="L79" s="84"/>
    </row>
    <row r="80" spans="2:12" ht="15.75" hidden="1" outlineLevel="1" thickBot="1">
      <c r="B80" s="88" t="s">
        <v>284</v>
      </c>
      <c r="C80" s="71"/>
      <c r="D80" s="125" t="e">
        <f>D74-D78</f>
        <v>#REF!</v>
      </c>
      <c r="E80" s="71"/>
      <c r="F80" s="535"/>
      <c r="G80" s="536"/>
      <c r="H80" s="536"/>
      <c r="I80" s="536"/>
      <c r="J80" s="536"/>
      <c r="K80" s="537"/>
      <c r="L80" s="84"/>
    </row>
    <row r="81" spans="2:12" ht="15.75" hidden="1" outlineLevel="1" thickBot="1">
      <c r="B81" s="88"/>
      <c r="C81" s="71"/>
      <c r="D81" s="126"/>
      <c r="E81" s="71"/>
      <c r="F81" s="127"/>
      <c r="G81" s="127"/>
      <c r="H81" s="127"/>
      <c r="I81" s="127"/>
      <c r="J81" s="127"/>
      <c r="K81" s="127"/>
      <c r="L81" s="84"/>
    </row>
    <row r="82" spans="2:12" ht="15.75" hidden="1" outlineLevel="1" thickBot="1">
      <c r="B82" s="88" t="s">
        <v>285</v>
      </c>
      <c r="D82" s="122" t="e">
        <f>0.8*D80</f>
        <v>#REF!</v>
      </c>
      <c r="F82" s="551"/>
      <c r="G82" s="552"/>
      <c r="H82" s="552"/>
      <c r="I82" s="552"/>
      <c r="J82" s="552"/>
      <c r="K82" s="553"/>
      <c r="L82" s="84"/>
    </row>
    <row r="83" spans="2:12" ht="15.75" hidden="1" outlineLevel="1" thickBot="1">
      <c r="B83" s="98"/>
      <c r="D83" s="73"/>
      <c r="F83" s="116"/>
      <c r="G83" s="116"/>
      <c r="H83" s="116"/>
      <c r="I83" s="116"/>
      <c r="J83" s="116"/>
      <c r="K83" s="116"/>
      <c r="L83" s="84"/>
    </row>
    <row r="84" spans="2:12" ht="15.75" hidden="1" outlineLevel="1" thickBot="1">
      <c r="B84" s="88" t="s">
        <v>286</v>
      </c>
      <c r="D84" s="122">
        <f>IFERROR('[2]Calcul Dommage selon RSM'!M54-'[1]Calcul Dommage Requérant'!M54,0)</f>
        <v>0</v>
      </c>
      <c r="F84" s="535"/>
      <c r="G84" s="536"/>
      <c r="H84" s="536"/>
      <c r="I84" s="536"/>
      <c r="J84" s="536"/>
      <c r="K84" s="537"/>
      <c r="L84" s="84"/>
    </row>
    <row r="85" spans="2:12" ht="15.75" hidden="1" outlineLevel="1" thickBot="1">
      <c r="B85" s="98"/>
      <c r="D85" s="73"/>
      <c r="F85" s="127"/>
      <c r="G85" s="127"/>
      <c r="H85" s="127"/>
      <c r="I85" s="127"/>
      <c r="J85" s="127"/>
      <c r="K85" s="127"/>
      <c r="L85" s="84"/>
    </row>
    <row r="86" spans="2:12" ht="15.75" hidden="1" outlineLevel="1" thickBot="1">
      <c r="B86" s="88" t="s">
        <v>255</v>
      </c>
      <c r="C86" s="71"/>
      <c r="D86" s="120" t="e">
        <f>0.8*(D80-D84)</f>
        <v>#REF!</v>
      </c>
      <c r="E86" s="74"/>
      <c r="F86" s="535"/>
      <c r="G86" s="536"/>
      <c r="H86" s="536"/>
      <c r="I86" s="536"/>
      <c r="J86" s="536"/>
      <c r="K86" s="537"/>
      <c r="L86" s="84"/>
    </row>
    <row r="87" spans="2:12" hidden="1" outlineLevel="1">
      <c r="B87" s="85"/>
      <c r="D87" s="73"/>
      <c r="F87" s="116"/>
      <c r="G87" s="116"/>
      <c r="H87" s="116"/>
      <c r="I87" s="116"/>
      <c r="J87" s="116"/>
      <c r="K87" s="116"/>
      <c r="L87" s="84"/>
    </row>
    <row r="88" spans="2:12" hidden="1" outlineLevel="1">
      <c r="B88" s="85"/>
      <c r="D88" s="73"/>
      <c r="F88" s="116"/>
      <c r="G88" s="116"/>
      <c r="H88" s="116"/>
      <c r="I88" s="116"/>
      <c r="J88" s="116"/>
      <c r="K88" s="116"/>
      <c r="L88" s="84"/>
    </row>
    <row r="89" spans="2:12" hidden="1" outlineLevel="1">
      <c r="B89" s="85"/>
      <c r="D89" s="73"/>
      <c r="F89" s="116"/>
      <c r="G89" s="116"/>
      <c r="H89" s="116"/>
      <c r="I89" s="116"/>
      <c r="J89" s="116"/>
      <c r="K89" s="116"/>
      <c r="L89" s="84"/>
    </row>
    <row r="90" spans="2:12" hidden="1" outlineLevel="1">
      <c r="B90" s="98" t="s">
        <v>287</v>
      </c>
      <c r="D90" s="72" t="str">
        <f>IFERROR(E43/D74,"")</f>
        <v/>
      </c>
      <c r="F90" s="535"/>
      <c r="G90" s="536"/>
      <c r="H90" s="536"/>
      <c r="I90" s="536"/>
      <c r="J90" s="536"/>
      <c r="K90" s="537"/>
      <c r="L90" s="84"/>
    </row>
    <row r="91" spans="2:12" hidden="1" outlineLevel="1">
      <c r="B91" s="85"/>
      <c r="L91" s="84"/>
    </row>
    <row r="92" spans="2:12" hidden="1" outlineLevel="1">
      <c r="B92" s="85"/>
      <c r="L92" s="84"/>
    </row>
    <row r="93" spans="2:12" hidden="1" outlineLevel="1">
      <c r="B93" s="128" t="s">
        <v>288</v>
      </c>
      <c r="L93" s="84"/>
    </row>
    <row r="94" spans="2:12" hidden="1" outlineLevel="1">
      <c r="B94" s="98"/>
      <c r="F94" s="554" t="s">
        <v>258</v>
      </c>
      <c r="G94" s="555"/>
      <c r="H94" s="555"/>
      <c r="I94" s="555"/>
      <c r="J94" s="556"/>
      <c r="L94" s="84"/>
    </row>
    <row r="95" spans="2:12" hidden="1" outlineLevel="1">
      <c r="B95" s="98" t="s">
        <v>289</v>
      </c>
      <c r="D95" s="72" t="s">
        <v>290</v>
      </c>
      <c r="F95" s="535" t="s">
        <v>291</v>
      </c>
      <c r="G95" s="536"/>
      <c r="H95" s="536"/>
      <c r="I95" s="536"/>
      <c r="J95" s="537"/>
      <c r="L95" s="84"/>
    </row>
    <row r="96" spans="2:12" hidden="1" outlineLevel="1">
      <c r="B96" s="98"/>
      <c r="F96" s="116"/>
      <c r="G96" s="116"/>
      <c r="H96" s="116"/>
      <c r="I96" s="116"/>
      <c r="J96" s="116"/>
      <c r="L96" s="84"/>
    </row>
    <row r="97" spans="2:12" hidden="1" outlineLevel="1">
      <c r="B97" s="98" t="s">
        <v>292</v>
      </c>
      <c r="D97" s="72" t="s">
        <v>290</v>
      </c>
      <c r="F97" s="535" t="s">
        <v>293</v>
      </c>
      <c r="G97" s="536"/>
      <c r="H97" s="536"/>
      <c r="I97" s="536"/>
      <c r="J97" s="537"/>
      <c r="L97" s="84"/>
    </row>
    <row r="98" spans="2:12" hidden="1" outlineLevel="1">
      <c r="B98" s="98"/>
      <c r="F98" s="116"/>
      <c r="G98" s="116"/>
      <c r="H98" s="116"/>
      <c r="I98" s="116"/>
      <c r="J98" s="116"/>
      <c r="L98" s="84"/>
    </row>
    <row r="99" spans="2:12" hidden="1" outlineLevel="1">
      <c r="B99" s="98" t="s">
        <v>294</v>
      </c>
      <c r="D99" s="72" t="s">
        <v>290</v>
      </c>
      <c r="F99" s="535" t="s">
        <v>295</v>
      </c>
      <c r="G99" s="536"/>
      <c r="H99" s="536"/>
      <c r="I99" s="536"/>
      <c r="J99" s="537"/>
      <c r="L99" s="84"/>
    </row>
    <row r="100" spans="2:12" hidden="1" outlineLevel="1">
      <c r="B100" s="98"/>
      <c r="L100" s="84"/>
    </row>
    <row r="101" spans="2:12" hidden="1" outlineLevel="1">
      <c r="B101" s="129" t="s">
        <v>296</v>
      </c>
      <c r="F101" s="534"/>
      <c r="G101" s="534"/>
      <c r="H101" s="534"/>
      <c r="I101" s="534"/>
      <c r="J101" s="534"/>
      <c r="L101" s="84"/>
    </row>
    <row r="102" spans="2:12" hidden="1" outlineLevel="1">
      <c r="B102" s="85"/>
      <c r="L102" s="84"/>
    </row>
    <row r="103" spans="2:12" hidden="1" outlineLevel="1">
      <c r="B103" s="98" t="s">
        <v>297</v>
      </c>
      <c r="D103" s="72"/>
      <c r="F103" s="535" t="s">
        <v>298</v>
      </c>
      <c r="G103" s="536"/>
      <c r="H103" s="536"/>
      <c r="I103" s="536"/>
      <c r="J103" s="537"/>
      <c r="L103" s="84"/>
    </row>
    <row r="104" spans="2:12" hidden="1" outlineLevel="1">
      <c r="B104" s="85"/>
      <c r="L104" s="84"/>
    </row>
    <row r="105" spans="2:12" hidden="1" outlineLevel="1">
      <c r="B105" s="98" t="s">
        <v>299</v>
      </c>
      <c r="D105" s="72" t="s">
        <v>290</v>
      </c>
      <c r="F105" s="66" t="s">
        <v>300</v>
      </c>
      <c r="J105" s="70"/>
      <c r="L105" s="84"/>
    </row>
    <row r="106" spans="2:12" hidden="1" outlineLevel="1">
      <c r="B106" s="85"/>
      <c r="L106" s="84"/>
    </row>
    <row r="107" spans="2:12" hidden="1" outlineLevel="1">
      <c r="B107" s="98" t="s">
        <v>301</v>
      </c>
      <c r="D107" s="72"/>
      <c r="F107" s="535" t="s">
        <v>298</v>
      </c>
      <c r="G107" s="536"/>
      <c r="H107" s="536"/>
      <c r="I107" s="536"/>
      <c r="J107" s="537"/>
      <c r="L107" s="84"/>
    </row>
    <row r="108" spans="2:12" hidden="1" outlineLevel="1">
      <c r="B108" s="85"/>
      <c r="L108" s="84"/>
    </row>
    <row r="109" spans="2:12" hidden="1" outlineLevel="1">
      <c r="B109" s="85"/>
      <c r="L109" s="84"/>
    </row>
    <row r="110" spans="2:12" hidden="1" outlineLevel="1">
      <c r="B110" s="88" t="s">
        <v>252</v>
      </c>
      <c r="D110" s="72" t="s">
        <v>302</v>
      </c>
      <c r="L110" s="84"/>
    </row>
    <row r="111" spans="2:12" hidden="1" outlineLevel="1">
      <c r="B111" s="85"/>
      <c r="L111" s="84"/>
    </row>
    <row r="112" spans="2:12" hidden="1" outlineLevel="1">
      <c r="B112" s="85"/>
      <c r="D112" s="538" t="s">
        <v>303</v>
      </c>
      <c r="E112" s="539"/>
      <c r="F112" s="539"/>
      <c r="G112" s="539"/>
      <c r="H112" s="539"/>
      <c r="I112" s="539"/>
      <c r="J112" s="539"/>
      <c r="K112" s="540"/>
      <c r="L112" s="84"/>
    </row>
    <row r="113" spans="2:12" hidden="1" outlineLevel="1">
      <c r="B113" s="85"/>
      <c r="D113" s="541" t="s">
        <v>304</v>
      </c>
      <c r="E113" s="542"/>
      <c r="F113" s="542"/>
      <c r="G113" s="542"/>
      <c r="H113" s="542"/>
      <c r="I113" s="542"/>
      <c r="J113" s="542"/>
      <c r="K113" s="543"/>
      <c r="L113" s="84"/>
    </row>
    <row r="114" spans="2:12" hidden="1" outlineLevel="1">
      <c r="B114" s="85"/>
      <c r="D114" s="544"/>
      <c r="E114" s="545"/>
      <c r="F114" s="545"/>
      <c r="G114" s="545"/>
      <c r="H114" s="545"/>
      <c r="I114" s="545"/>
      <c r="J114" s="545"/>
      <c r="K114" s="546"/>
      <c r="L114" s="84"/>
    </row>
    <row r="115" spans="2:12" hidden="1" outlineLevel="1">
      <c r="B115" s="85"/>
      <c r="D115" s="544"/>
      <c r="E115" s="545"/>
      <c r="F115" s="545"/>
      <c r="G115" s="545"/>
      <c r="H115" s="545"/>
      <c r="I115" s="545"/>
      <c r="J115" s="545"/>
      <c r="K115" s="546"/>
      <c r="L115" s="84"/>
    </row>
    <row r="116" spans="2:12" hidden="1" outlineLevel="1">
      <c r="B116" s="85"/>
      <c r="D116" s="547"/>
      <c r="E116" s="548"/>
      <c r="F116" s="548"/>
      <c r="G116" s="548"/>
      <c r="H116" s="548"/>
      <c r="I116" s="548"/>
      <c r="J116" s="548"/>
      <c r="K116" s="549"/>
      <c r="L116" s="84"/>
    </row>
    <row r="117" spans="2:12" ht="15.75" hidden="1" outlineLevel="1" thickBot="1">
      <c r="B117" s="104"/>
      <c r="C117" s="105"/>
      <c r="D117" s="105"/>
      <c r="E117" s="105"/>
      <c r="F117" s="105"/>
      <c r="G117" s="105"/>
      <c r="H117" s="105"/>
      <c r="I117" s="105"/>
      <c r="J117" s="105"/>
      <c r="K117" s="105"/>
      <c r="L117" s="106"/>
    </row>
    <row r="118" spans="2:12" hidden="1" outlineLevel="1"/>
    <row r="119" spans="2:12" hidden="1" outlineLevel="1"/>
    <row r="120" spans="2:12" hidden="1" outlineLevel="1"/>
    <row r="121" spans="2:12" hidden="1" outlineLevel="1"/>
    <row r="122" spans="2:12" hidden="1" outlineLevel="1"/>
    <row r="123" spans="2:12" hidden="1" outlineLevel="1"/>
    <row r="124" spans="2:12" hidden="1" outlineLevel="1"/>
    <row r="125" spans="2:12" hidden="1" outlineLevel="1"/>
    <row r="126" spans="2:12" hidden="1" outlineLevel="1"/>
    <row r="127" spans="2:12" hidden="1" outlineLevel="1"/>
    <row r="128" spans="2:12" hidden="1" outlineLevel="1"/>
    <row r="129" spans="9:9" hidden="1" outlineLevel="1"/>
    <row r="130" spans="9:9" hidden="1" outlineLevel="1"/>
    <row r="131" spans="9:9" hidden="1" outlineLevel="1"/>
    <row r="132" spans="9:9" hidden="1" outlineLevel="1"/>
    <row r="133" spans="9:9" hidden="1" outlineLevel="1"/>
    <row r="134" spans="9:9" hidden="1" outlineLevel="1"/>
    <row r="135" spans="9:9" hidden="1" outlineLevel="1">
      <c r="I135" s="82"/>
    </row>
    <row r="136" spans="9:9" hidden="1" outlineLevel="1"/>
    <row r="137" spans="9:9" hidden="1" outlineLevel="1"/>
    <row r="138" spans="9:9" hidden="1" outlineLevel="1"/>
    <row r="139" spans="9:9" hidden="1" outlineLevel="1"/>
    <row r="140" spans="9:9" hidden="1" outlineLevel="1"/>
    <row r="141" spans="9:9" hidden="1" outlineLevel="1"/>
    <row r="142" spans="9:9" hidden="1" outlineLevel="1"/>
    <row r="143" spans="9:9" hidden="1" outlineLevel="1"/>
    <row r="144" spans="9:9" hidden="1" outlineLevel="1"/>
    <row r="145" spans="4:8" hidden="1" outlineLevel="1"/>
    <row r="146" spans="4:8" hidden="1" outlineLevel="1"/>
    <row r="147" spans="4:8" hidden="1" outlineLevel="1"/>
    <row r="148" spans="4:8" ht="14.45" hidden="1" customHeight="1" outlineLevel="1">
      <c r="D148" s="550" t="s">
        <v>305</v>
      </c>
      <c r="E148" s="550"/>
      <c r="F148" s="550"/>
      <c r="G148" s="550"/>
      <c r="H148" s="550"/>
    </row>
    <row r="149" spans="4:8" hidden="1" outlineLevel="1">
      <c r="D149" s="550"/>
      <c r="E149" s="550"/>
      <c r="F149" s="550"/>
      <c r="G149" s="550"/>
      <c r="H149" s="550"/>
    </row>
    <row r="150" spans="4:8" hidden="1" outlineLevel="1">
      <c r="D150" s="550"/>
      <c r="E150" s="550"/>
      <c r="F150" s="550"/>
      <c r="G150" s="550"/>
      <c r="H150" s="550"/>
    </row>
    <row r="151" spans="4:8" hidden="1" outlineLevel="1">
      <c r="D151" s="550"/>
      <c r="E151" s="550"/>
      <c r="F151" s="550"/>
      <c r="G151" s="550"/>
      <c r="H151" s="550"/>
    </row>
    <row r="152" spans="4:8" hidden="1" outlineLevel="1">
      <c r="D152" s="550"/>
      <c r="E152" s="550"/>
      <c r="F152" s="550"/>
      <c r="G152" s="550"/>
      <c r="H152" s="550"/>
    </row>
    <row r="153" spans="4:8" hidden="1" outlineLevel="1"/>
    <row r="154" spans="4:8" hidden="1" outlineLevel="1"/>
    <row r="155" spans="4:8" ht="409.15" hidden="1" customHeight="1" outlineLevel="1">
      <c r="D155" s="533"/>
      <c r="E155" s="533"/>
      <c r="F155" s="533"/>
    </row>
    <row r="156" spans="4:8" hidden="1" outlineLevel="1"/>
    <row r="157" spans="4:8" collapsed="1"/>
  </sheetData>
  <sheetProtection algorithmName="SHA-512" hashValue="CxSW1WGvUxuxOsI5JKAWhu8dtSxDuer83dE/n+T5EiUayvB2nXZdfOhqn/LJ0QAC26W6iKAkobpvF0W624fYJQ==" saltValue="XJh0/XvsS2jcVk6Xxrspvw==" spinCount="100000" sheet="1" objects="1" scenarios="1"/>
  <mergeCells count="36">
    <mergeCell ref="F60:K60"/>
    <mergeCell ref="H22:J22"/>
    <mergeCell ref="H23:J27"/>
    <mergeCell ref="H29:J29"/>
    <mergeCell ref="H30:J39"/>
    <mergeCell ref="H42:J42"/>
    <mergeCell ref="H43:J44"/>
    <mergeCell ref="F49:K49"/>
    <mergeCell ref="F50:K50"/>
    <mergeCell ref="F52:K52"/>
    <mergeCell ref="F55:K55"/>
    <mergeCell ref="F58:K58"/>
    <mergeCell ref="F62:K62"/>
    <mergeCell ref="F64:K64"/>
    <mergeCell ref="F66:K66"/>
    <mergeCell ref="F68:K68"/>
    <mergeCell ref="F71:K71"/>
    <mergeCell ref="F99:J99"/>
    <mergeCell ref="F74:K74"/>
    <mergeCell ref="F76:K76"/>
    <mergeCell ref="F78:K78"/>
    <mergeCell ref="F80:K80"/>
    <mergeCell ref="F82:K82"/>
    <mergeCell ref="F84:K84"/>
    <mergeCell ref="F86:K86"/>
    <mergeCell ref="F90:K90"/>
    <mergeCell ref="F94:J94"/>
    <mergeCell ref="F95:J95"/>
    <mergeCell ref="F97:J97"/>
    <mergeCell ref="D155:F155"/>
    <mergeCell ref="F101:J101"/>
    <mergeCell ref="F103:J103"/>
    <mergeCell ref="F107:J107"/>
    <mergeCell ref="D112:K112"/>
    <mergeCell ref="D113:K116"/>
    <mergeCell ref="D148:H152"/>
  </mergeCells>
  <conditionalFormatting sqref="D110">
    <cfRule type="containsText" dxfId="14" priority="11" operator="containsText" text="documentés">
      <formula>NOT(ISERROR(SEARCH("documentés",D110)))</formula>
    </cfRule>
    <cfRule type="containsText" dxfId="13" priority="12" operator="containsText" text="subsidiarité">
      <formula>NOT(ISERROR(SEARCH("subsidiarité",D110)))</formula>
    </cfRule>
    <cfRule type="containsText" dxfId="12" priority="13" operator="containsText" text="préavis">
      <formula>NOT(ISERROR(SEARCH("préavis",D110)))</formula>
    </cfRule>
    <cfRule type="containsText" dxfId="11" priority="14" operator="containsText" text="à discuter">
      <formula>NOT(ISERROR(SEARCH("à discuter",D110)))</formula>
    </cfRule>
    <cfRule type="containsText" dxfId="10" priority="15" operator="containsText" text="COVID-19">
      <formula>NOT(ISERROR(SEARCH("COVID-19",D110)))</formula>
    </cfRule>
  </conditionalFormatting>
  <conditionalFormatting sqref="F11 F15 F13">
    <cfRule type="containsText" dxfId="9" priority="6" operator="containsText" text="documentés">
      <formula>NOT(ISERROR(SEARCH("documentés",F11)))</formula>
    </cfRule>
    <cfRule type="containsText" dxfId="8" priority="7" operator="containsText" text="subsidiarité">
      <formula>NOT(ISERROR(SEARCH("subsidiarité",F11)))</formula>
    </cfRule>
    <cfRule type="containsText" dxfId="7" priority="8" operator="containsText" text="préavis">
      <formula>NOT(ISERROR(SEARCH("préavis",F11)))</formula>
    </cfRule>
    <cfRule type="containsText" dxfId="6" priority="9" operator="containsText" text="à discuter">
      <formula>NOT(ISERROR(SEARCH("à discuter",F11)))</formula>
    </cfRule>
    <cfRule type="containsText" dxfId="5" priority="10" operator="containsText" text="COVID-19">
      <formula>NOT(ISERROR(SEARCH("COVID-19",F11)))</formula>
    </cfRule>
  </conditionalFormatting>
  <conditionalFormatting sqref="F10">
    <cfRule type="containsText" dxfId="4" priority="1" operator="containsText" text="documentés">
      <formula>NOT(ISERROR(SEARCH("documentés",F10)))</formula>
    </cfRule>
    <cfRule type="containsText" dxfId="3" priority="2" operator="containsText" text="subsidiarité">
      <formula>NOT(ISERROR(SEARCH("subsidiarité",F10)))</formula>
    </cfRule>
    <cfRule type="containsText" dxfId="2" priority="3" operator="containsText" text="préavis">
      <formula>NOT(ISERROR(SEARCH("préavis",F10)))</formula>
    </cfRule>
    <cfRule type="containsText" dxfId="1" priority="4" operator="containsText" text="à discuter">
      <formula>NOT(ISERROR(SEARCH("à discuter",F10)))</formula>
    </cfRule>
    <cfRule type="containsText" dxfId="0" priority="5" operator="containsText" text="COVID-19">
      <formula>NOT(ISERROR(SEARCH("COVID-19",F10)))</formula>
    </cfRule>
  </conditionalFormatting>
  <dataValidations count="2">
    <dataValidation type="list" allowBlank="1" showInputMessage="1" showErrorMessage="1" sqref="D95 D97 D99 D103 D105 D107">
      <formula1>"Oui,Non"</formula1>
    </dataValidation>
    <dataValidation type="list" allowBlank="1" showInputMessage="1" showErrorMessage="1" sqref="D21:E21">
      <formula1>"Oui, Non"</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D4"/>
  <sheetViews>
    <sheetView workbookViewId="0">
      <selection activeCell="CI3" sqref="CI3"/>
    </sheetView>
  </sheetViews>
  <sheetFormatPr baseColWidth="10" defaultColWidth="9.140625" defaultRowHeight="12.75"/>
  <cols>
    <col min="2" max="7" width="11.42578125" customWidth="1"/>
    <col min="8" max="8" width="12.85546875" bestFit="1" customWidth="1"/>
    <col min="9" max="9" width="20.28515625" bestFit="1" customWidth="1"/>
    <col min="10" max="10" width="8.7109375" bestFit="1" customWidth="1"/>
    <col min="11" max="11" width="8" bestFit="1" customWidth="1"/>
    <col min="12" max="12" width="12.140625" bestFit="1" customWidth="1"/>
    <col min="13" max="13" width="20.42578125" bestFit="1" customWidth="1"/>
    <col min="15" max="15" width="14.140625" bestFit="1" customWidth="1"/>
    <col min="16" max="17" width="10.140625" bestFit="1" customWidth="1"/>
    <col min="26" max="26" width="35.7109375" style="61" customWidth="1"/>
    <col min="27" max="38" width="9.140625" style="61"/>
    <col min="46" max="46" width="10.140625" bestFit="1" customWidth="1"/>
    <col min="47" max="47" width="12.5703125" customWidth="1"/>
    <col min="48" max="48" width="10.140625" bestFit="1" customWidth="1"/>
    <col min="52" max="52" width="11.85546875" customWidth="1"/>
    <col min="54" max="54" width="10.140625" bestFit="1" customWidth="1"/>
    <col min="58" max="58" width="10.140625" bestFit="1" customWidth="1"/>
    <col min="60" max="60" width="10.140625" bestFit="1" customWidth="1"/>
    <col min="64" max="66" width="10.140625" bestFit="1" customWidth="1"/>
    <col min="70" max="70" width="10.140625" bestFit="1" customWidth="1"/>
    <col min="72" max="72" width="10.140625" bestFit="1" customWidth="1"/>
    <col min="77" max="77" width="10.140625" bestFit="1" customWidth="1"/>
    <col min="79" max="79" width="10.140625" bestFit="1" customWidth="1"/>
    <col min="89" max="90" width="10.140625" bestFit="1" customWidth="1"/>
  </cols>
  <sheetData>
    <row r="1" spans="1:134">
      <c r="A1">
        <v>1</v>
      </c>
      <c r="B1">
        <v>2</v>
      </c>
      <c r="C1">
        <v>3</v>
      </c>
      <c r="D1">
        <v>4</v>
      </c>
      <c r="E1" s="179">
        <v>5</v>
      </c>
      <c r="F1" s="179">
        <v>6</v>
      </c>
      <c r="G1" s="179">
        <v>7</v>
      </c>
      <c r="H1" s="179">
        <v>8</v>
      </c>
      <c r="I1" s="179">
        <v>9</v>
      </c>
      <c r="J1" s="179">
        <v>10</v>
      </c>
      <c r="K1" s="179">
        <v>11</v>
      </c>
      <c r="L1" s="179">
        <v>12</v>
      </c>
      <c r="M1" s="179">
        <v>13</v>
      </c>
      <c r="N1" s="179">
        <v>14</v>
      </c>
      <c r="O1" s="179">
        <v>15</v>
      </c>
      <c r="P1" s="179">
        <v>16</v>
      </c>
      <c r="Q1" s="179">
        <v>17</v>
      </c>
      <c r="R1" s="179">
        <v>18</v>
      </c>
      <c r="S1" s="179">
        <v>19</v>
      </c>
      <c r="T1" s="179">
        <v>20</v>
      </c>
      <c r="U1" s="179">
        <v>21</v>
      </c>
      <c r="V1" s="179">
        <v>22</v>
      </c>
      <c r="W1" s="179">
        <v>23</v>
      </c>
      <c r="X1" s="179">
        <v>24</v>
      </c>
      <c r="Y1" s="179">
        <v>25</v>
      </c>
      <c r="Z1" s="179">
        <v>26</v>
      </c>
      <c r="AA1" s="179">
        <v>27</v>
      </c>
      <c r="AB1" s="179">
        <v>28</v>
      </c>
      <c r="AC1" s="179">
        <v>29</v>
      </c>
      <c r="AD1" s="179">
        <v>30</v>
      </c>
      <c r="AE1" s="179">
        <v>31</v>
      </c>
      <c r="AF1" s="179">
        <v>32</v>
      </c>
      <c r="AG1" s="179">
        <v>33</v>
      </c>
      <c r="AH1" s="179">
        <v>34</v>
      </c>
      <c r="AI1" s="179">
        <v>35</v>
      </c>
      <c r="AJ1" s="179">
        <v>36</v>
      </c>
      <c r="AK1" s="179">
        <v>37</v>
      </c>
      <c r="AL1" s="179">
        <v>38</v>
      </c>
      <c r="AM1" s="179">
        <v>39</v>
      </c>
      <c r="AN1" s="179">
        <v>40</v>
      </c>
      <c r="AO1" s="179">
        <v>41</v>
      </c>
      <c r="AP1" s="179">
        <v>42</v>
      </c>
      <c r="AQ1" s="179">
        <v>43</v>
      </c>
      <c r="AR1" s="179">
        <v>44</v>
      </c>
      <c r="AS1" s="179">
        <v>45</v>
      </c>
      <c r="AT1" s="179">
        <v>46</v>
      </c>
      <c r="AU1" s="179">
        <v>47</v>
      </c>
      <c r="AV1" s="179">
        <v>48</v>
      </c>
      <c r="AW1" s="179">
        <v>49</v>
      </c>
      <c r="AX1" s="179">
        <v>50</v>
      </c>
      <c r="AY1" s="179">
        <v>51</v>
      </c>
      <c r="AZ1" s="179">
        <v>52</v>
      </c>
      <c r="BA1" s="179">
        <v>53</v>
      </c>
      <c r="BB1" s="179">
        <v>54</v>
      </c>
      <c r="BC1" s="179">
        <v>55</v>
      </c>
      <c r="BD1" s="179">
        <v>56</v>
      </c>
      <c r="BE1" s="179">
        <v>57</v>
      </c>
      <c r="BF1" s="179">
        <v>58</v>
      </c>
      <c r="BG1" s="179">
        <v>59</v>
      </c>
      <c r="BH1" s="179">
        <v>60</v>
      </c>
      <c r="BI1" s="179">
        <v>61</v>
      </c>
      <c r="BJ1" s="179">
        <v>62</v>
      </c>
      <c r="BK1" s="179">
        <v>63</v>
      </c>
      <c r="BL1" s="179">
        <v>64</v>
      </c>
      <c r="BM1" s="179">
        <v>65</v>
      </c>
      <c r="BN1" s="179">
        <v>66</v>
      </c>
      <c r="BO1" s="179">
        <v>67</v>
      </c>
      <c r="BP1" s="179">
        <v>68</v>
      </c>
      <c r="BQ1" s="179">
        <v>69</v>
      </c>
      <c r="BR1" s="179">
        <v>70</v>
      </c>
      <c r="BS1" s="179">
        <v>71</v>
      </c>
      <c r="BT1" s="179">
        <v>72</v>
      </c>
      <c r="BU1" s="179">
        <v>73</v>
      </c>
      <c r="BV1" s="179">
        <v>74</v>
      </c>
      <c r="BW1" s="179">
        <v>75</v>
      </c>
      <c r="BX1" s="179">
        <v>76</v>
      </c>
      <c r="BY1" s="179">
        <v>77</v>
      </c>
      <c r="BZ1" s="179">
        <v>78</v>
      </c>
      <c r="CA1" s="179">
        <v>79</v>
      </c>
      <c r="CB1" s="179">
        <v>80</v>
      </c>
      <c r="CC1" s="179">
        <v>81</v>
      </c>
      <c r="CD1" s="179">
        <v>82</v>
      </c>
      <c r="CE1" s="179">
        <v>83</v>
      </c>
      <c r="CF1" s="179">
        <v>84</v>
      </c>
      <c r="CG1" s="179">
        <v>85</v>
      </c>
      <c r="CH1" s="179">
        <v>86</v>
      </c>
      <c r="CI1" s="179">
        <v>87</v>
      </c>
      <c r="CJ1" s="179">
        <v>88</v>
      </c>
      <c r="CK1" s="179">
        <v>89</v>
      </c>
      <c r="CL1" s="179">
        <v>90</v>
      </c>
      <c r="CM1" s="179">
        <v>91</v>
      </c>
      <c r="CN1" s="179">
        <v>92</v>
      </c>
      <c r="CO1" s="179">
        <v>93</v>
      </c>
      <c r="CP1" s="179">
        <v>94</v>
      </c>
      <c r="CQ1" s="179">
        <v>95</v>
      </c>
      <c r="CR1" s="179">
        <v>96</v>
      </c>
      <c r="CS1" s="179">
        <v>97</v>
      </c>
      <c r="CT1" s="179">
        <v>98</v>
      </c>
      <c r="CU1" s="179">
        <v>99</v>
      </c>
      <c r="CV1" s="179">
        <v>100</v>
      </c>
      <c r="CW1" s="179">
        <v>101</v>
      </c>
      <c r="CX1" s="179">
        <v>102</v>
      </c>
      <c r="CY1" s="179">
        <v>103</v>
      </c>
      <c r="CZ1" s="179">
        <v>104</v>
      </c>
      <c r="DA1" s="179">
        <v>105</v>
      </c>
      <c r="DB1" s="179">
        <v>106</v>
      </c>
      <c r="DC1" s="179">
        <v>107</v>
      </c>
      <c r="DD1" s="179">
        <v>108</v>
      </c>
      <c r="DE1" s="179">
        <v>109</v>
      </c>
      <c r="DF1" s="179">
        <v>110</v>
      </c>
      <c r="DG1" s="179">
        <v>111</v>
      </c>
      <c r="DH1" s="179">
        <v>112</v>
      </c>
      <c r="DI1" s="179">
        <v>113</v>
      </c>
      <c r="DJ1" s="179">
        <v>114</v>
      </c>
      <c r="DK1" s="179">
        <v>115</v>
      </c>
      <c r="DL1" s="179">
        <v>116</v>
      </c>
      <c r="DM1" s="179">
        <v>117</v>
      </c>
      <c r="DN1" s="179">
        <v>118</v>
      </c>
      <c r="DO1" s="179">
        <v>119</v>
      </c>
      <c r="DP1" s="179">
        <v>120</v>
      </c>
      <c r="DQ1" s="179">
        <v>121</v>
      </c>
      <c r="DR1" s="179">
        <v>122</v>
      </c>
      <c r="DS1" s="179">
        <v>123</v>
      </c>
      <c r="DT1" s="179">
        <v>124</v>
      </c>
      <c r="DU1" s="179">
        <v>125</v>
      </c>
      <c r="DV1" s="179">
        <v>126</v>
      </c>
      <c r="DW1" s="179">
        <v>127</v>
      </c>
      <c r="DX1" s="179">
        <v>128</v>
      </c>
      <c r="DY1" s="179">
        <v>129</v>
      </c>
      <c r="DZ1" s="179">
        <v>130</v>
      </c>
      <c r="EA1" s="179">
        <v>131</v>
      </c>
      <c r="EB1" s="179">
        <v>132</v>
      </c>
      <c r="EC1" s="179">
        <v>133</v>
      </c>
      <c r="ED1" s="179">
        <v>134</v>
      </c>
    </row>
    <row r="2" spans="1:134" ht="15" customHeight="1">
      <c r="A2" t="s">
        <v>107</v>
      </c>
      <c r="B2" t="s">
        <v>108</v>
      </c>
      <c r="C2" t="s">
        <v>109</v>
      </c>
      <c r="D2" t="s">
        <v>209</v>
      </c>
      <c r="E2" t="s">
        <v>110</v>
      </c>
      <c r="F2" t="s">
        <v>182</v>
      </c>
      <c r="G2" t="s">
        <v>181</v>
      </c>
      <c r="H2" s="26" t="s">
        <v>183</v>
      </c>
      <c r="I2" s="26" t="s">
        <v>111</v>
      </c>
      <c r="J2" s="26" t="s">
        <v>112</v>
      </c>
      <c r="K2" s="26" t="s">
        <v>113</v>
      </c>
      <c r="L2" s="26" t="s">
        <v>114</v>
      </c>
      <c r="M2" s="26" t="s">
        <v>115</v>
      </c>
      <c r="N2" s="26" t="s">
        <v>116</v>
      </c>
      <c r="O2" s="26" t="s">
        <v>210</v>
      </c>
      <c r="P2" s="26" t="s">
        <v>117</v>
      </c>
      <c r="Q2" s="26" t="s">
        <v>118</v>
      </c>
      <c r="R2" s="26" t="s">
        <v>119</v>
      </c>
      <c r="S2" s="26" t="s">
        <v>120</v>
      </c>
      <c r="T2" s="26" t="s">
        <v>211</v>
      </c>
      <c r="U2" s="26" t="s">
        <v>191</v>
      </c>
      <c r="V2" s="26" t="s">
        <v>212</v>
      </c>
      <c r="W2" s="26" t="s">
        <v>213</v>
      </c>
      <c r="X2" s="26" t="s">
        <v>214</v>
      </c>
      <c r="Y2" s="26" t="s">
        <v>215</v>
      </c>
      <c r="Z2" s="62" t="s">
        <v>216</v>
      </c>
      <c r="AA2" s="62" t="s">
        <v>189</v>
      </c>
      <c r="AB2" s="62" t="s">
        <v>217</v>
      </c>
      <c r="AC2" s="62" t="s">
        <v>190</v>
      </c>
      <c r="AD2" s="62" t="s">
        <v>191</v>
      </c>
      <c r="AE2" s="62" t="s">
        <v>218</v>
      </c>
      <c r="AF2" s="62" t="s">
        <v>219</v>
      </c>
      <c r="AG2" s="62" t="s">
        <v>192</v>
      </c>
      <c r="AH2" s="62" t="s">
        <v>193</v>
      </c>
      <c r="AI2" s="62" t="s">
        <v>220</v>
      </c>
      <c r="AJ2" s="62" t="s">
        <v>194</v>
      </c>
      <c r="AK2" s="62" t="s">
        <v>195</v>
      </c>
      <c r="AL2" s="62" t="s">
        <v>221</v>
      </c>
      <c r="AM2" s="26" t="s">
        <v>121</v>
      </c>
      <c r="AN2" s="26" t="s">
        <v>329</v>
      </c>
      <c r="AO2" s="26" t="s">
        <v>330</v>
      </c>
      <c r="AP2" s="26" t="s">
        <v>331</v>
      </c>
      <c r="AQ2" s="26" t="s">
        <v>332</v>
      </c>
      <c r="AR2" t="s">
        <v>122</v>
      </c>
      <c r="AS2" s="26" t="s">
        <v>123</v>
      </c>
      <c r="AT2" t="s">
        <v>124</v>
      </c>
      <c r="AU2" t="s">
        <v>125</v>
      </c>
      <c r="AV2" t="s">
        <v>126</v>
      </c>
      <c r="AW2" t="s">
        <v>127</v>
      </c>
      <c r="AX2" t="s">
        <v>128</v>
      </c>
      <c r="AY2" t="s">
        <v>129</v>
      </c>
      <c r="AZ2" t="s">
        <v>130</v>
      </c>
      <c r="BA2" t="s">
        <v>131</v>
      </c>
      <c r="BB2" t="s">
        <v>132</v>
      </c>
      <c r="BC2" t="s">
        <v>133</v>
      </c>
      <c r="BD2" t="s">
        <v>134</v>
      </c>
      <c r="BE2" t="s">
        <v>135</v>
      </c>
      <c r="BF2" t="s">
        <v>136</v>
      </c>
      <c r="BG2" t="s">
        <v>137</v>
      </c>
      <c r="BH2" t="s">
        <v>138</v>
      </c>
      <c r="BI2" t="s">
        <v>139</v>
      </c>
      <c r="BJ2" t="s">
        <v>140</v>
      </c>
      <c r="BK2" t="s">
        <v>141</v>
      </c>
      <c r="BL2" t="s">
        <v>142</v>
      </c>
      <c r="BM2" t="s">
        <v>143</v>
      </c>
      <c r="BN2" t="s">
        <v>144</v>
      </c>
      <c r="BO2" t="s">
        <v>145</v>
      </c>
      <c r="BP2" t="s">
        <v>146</v>
      </c>
      <c r="BQ2" t="s">
        <v>147</v>
      </c>
      <c r="BR2" t="s">
        <v>148</v>
      </c>
      <c r="BS2" t="s">
        <v>149</v>
      </c>
      <c r="BT2" t="s">
        <v>150</v>
      </c>
      <c r="BU2" t="s">
        <v>151</v>
      </c>
      <c r="BV2" t="s">
        <v>152</v>
      </c>
      <c r="BW2" t="s">
        <v>153</v>
      </c>
      <c r="BX2" t="s">
        <v>154</v>
      </c>
      <c r="BY2" t="s">
        <v>155</v>
      </c>
      <c r="BZ2" t="s">
        <v>156</v>
      </c>
      <c r="CA2" t="s">
        <v>157</v>
      </c>
      <c r="CB2" t="s">
        <v>158</v>
      </c>
      <c r="CC2" t="s">
        <v>159</v>
      </c>
      <c r="CD2" t="s">
        <v>160</v>
      </c>
      <c r="CE2" t="s">
        <v>161</v>
      </c>
      <c r="CF2" t="s">
        <v>162</v>
      </c>
      <c r="CG2" t="s">
        <v>163</v>
      </c>
      <c r="CH2" t="s">
        <v>164</v>
      </c>
      <c r="CI2" t="s">
        <v>165</v>
      </c>
      <c r="CJ2" t="s">
        <v>333</v>
      </c>
      <c r="CK2" t="s">
        <v>334</v>
      </c>
      <c r="CL2" t="s">
        <v>335</v>
      </c>
      <c r="CM2" t="s">
        <v>166</v>
      </c>
      <c r="CN2" t="s">
        <v>167</v>
      </c>
      <c r="CO2" t="s">
        <v>168</v>
      </c>
      <c r="CP2" t="s">
        <v>169</v>
      </c>
      <c r="CQ2" t="s">
        <v>170</v>
      </c>
      <c r="CR2" t="s">
        <v>222</v>
      </c>
      <c r="CS2" t="s">
        <v>223</v>
      </c>
      <c r="CT2" t="s">
        <v>224</v>
      </c>
      <c r="CU2" t="s">
        <v>225</v>
      </c>
      <c r="CV2" t="s">
        <v>226</v>
      </c>
      <c r="CW2" t="s">
        <v>227</v>
      </c>
      <c r="CX2" t="s">
        <v>200</v>
      </c>
      <c r="CY2" t="s">
        <v>228</v>
      </c>
      <c r="CZ2" t="s">
        <v>229</v>
      </c>
      <c r="DA2" t="s">
        <v>204</v>
      </c>
      <c r="DB2" t="s">
        <v>225</v>
      </c>
      <c r="DC2" t="s">
        <v>205</v>
      </c>
      <c r="DD2" t="s">
        <v>225</v>
      </c>
      <c r="DE2" t="s">
        <v>230</v>
      </c>
      <c r="DF2" t="s">
        <v>231</v>
      </c>
      <c r="DG2" t="s">
        <v>225</v>
      </c>
      <c r="DH2" t="s">
        <v>232</v>
      </c>
      <c r="DI2" t="s">
        <v>233</v>
      </c>
      <c r="DJ2" t="s">
        <v>225</v>
      </c>
      <c r="DK2" t="s">
        <v>171</v>
      </c>
      <c r="DL2" t="s">
        <v>234</v>
      </c>
      <c r="DM2" t="s">
        <v>235</v>
      </c>
      <c r="DN2" t="s">
        <v>236</v>
      </c>
      <c r="DO2" t="s">
        <v>336</v>
      </c>
      <c r="DP2" t="s">
        <v>337</v>
      </c>
      <c r="DQ2" t="s">
        <v>338</v>
      </c>
      <c r="DR2" t="s">
        <v>339</v>
      </c>
      <c r="DS2" t="s">
        <v>237</v>
      </c>
      <c r="DT2" t="s">
        <v>238</v>
      </c>
      <c r="DU2" t="s">
        <v>239</v>
      </c>
      <c r="DV2" t="s">
        <v>140</v>
      </c>
      <c r="DW2" t="s">
        <v>146</v>
      </c>
      <c r="DX2" t="s">
        <v>240</v>
      </c>
      <c r="DY2" t="s">
        <v>241</v>
      </c>
      <c r="DZ2" t="s">
        <v>242</v>
      </c>
      <c r="EA2" t="s">
        <v>243</v>
      </c>
      <c r="EB2" t="s">
        <v>244</v>
      </c>
      <c r="EC2" t="s">
        <v>245</v>
      </c>
      <c r="ED2" t="s">
        <v>191</v>
      </c>
    </row>
    <row r="3" spans="1:134">
      <c r="A3" t="str">
        <f>LEFT(Demande!K14,LEN(Demande!K14)-1)</f>
        <v>IPFA</v>
      </c>
      <c r="B3" t="str">
        <f>(TEXT(Demande!$L$14,"0000"))</f>
        <v>0000</v>
      </c>
      <c r="C3" t="str">
        <f>A3&amp;B3</f>
        <v>IPFA0000</v>
      </c>
      <c r="D3">
        <f>Demande!$L$12</f>
        <v>0</v>
      </c>
      <c r="E3" s="63">
        <f>Attestation!$I$16</f>
        <v>0</v>
      </c>
      <c r="F3" s="63">
        <f>Demande!$F$17</f>
        <v>0</v>
      </c>
      <c r="G3" s="63" t="str">
        <f>UPPER(Demande!$F$19)</f>
        <v/>
      </c>
      <c r="H3">
        <f>Demande!$F$21</f>
        <v>0</v>
      </c>
      <c r="I3">
        <f>Demande!$F$25</f>
        <v>0</v>
      </c>
      <c r="J3">
        <f>Demande!$F$27</f>
        <v>0</v>
      </c>
      <c r="K3">
        <f>Demande!$F$29</f>
        <v>0</v>
      </c>
      <c r="L3">
        <f>Demande!$F$31</f>
        <v>0</v>
      </c>
      <c r="M3">
        <f>Demande!$F$33</f>
        <v>0</v>
      </c>
      <c r="N3">
        <f>Demande!$F$35</f>
        <v>0</v>
      </c>
      <c r="O3" t="e">
        <f>Demande!#REF!</f>
        <v>#REF!</v>
      </c>
      <c r="P3" s="63">
        <f>Demande!$H$37</f>
        <v>0</v>
      </c>
      <c r="Q3" s="63">
        <f>Demande!$H$39</f>
        <v>0</v>
      </c>
      <c r="R3">
        <f>Demande!$F$43</f>
        <v>0</v>
      </c>
      <c r="S3">
        <f>Demande!$F$45</f>
        <v>0</v>
      </c>
      <c r="T3">
        <f>Demande!$G$50</f>
        <v>0</v>
      </c>
      <c r="U3">
        <f>Demande!$G$52</f>
        <v>0</v>
      </c>
      <c r="V3">
        <f>Demande!$G$54</f>
        <v>0</v>
      </c>
      <c r="W3">
        <f>Demande!$G$56</f>
        <v>0</v>
      </c>
      <c r="X3">
        <f>Demande!$G$58</f>
        <v>0</v>
      </c>
      <c r="Y3">
        <f>Demande!$G$60</f>
        <v>0</v>
      </c>
      <c r="Z3" s="61" t="e">
        <f>Demande!#REF!</f>
        <v>#REF!</v>
      </c>
      <c r="AA3" s="61" t="e">
        <f>Demande!#REF!</f>
        <v>#REF!</v>
      </c>
      <c r="AB3" s="61" t="e">
        <f>Demande!#REF!</f>
        <v>#REF!</v>
      </c>
      <c r="AC3" s="61" t="e">
        <f>Demande!#REF!</f>
        <v>#REF!</v>
      </c>
      <c r="AD3" s="61" t="e">
        <f>Demande!#REF!</f>
        <v>#REF!</v>
      </c>
      <c r="AE3" s="61" t="e">
        <f>Demande!#REF!</f>
        <v>#REF!</v>
      </c>
      <c r="AF3" s="61" t="e">
        <f>Demande!#REF!</f>
        <v>#REF!</v>
      </c>
      <c r="AG3" s="61" t="e">
        <f>Demande!#REF!</f>
        <v>#REF!</v>
      </c>
      <c r="AH3" s="61" t="e">
        <f>Demande!#REF!</f>
        <v>#REF!</v>
      </c>
      <c r="AI3" s="61" t="e">
        <f>Demande!#REF!</f>
        <v>#REF!</v>
      </c>
      <c r="AJ3" s="61" t="e">
        <f>Demande!#REF!</f>
        <v>#REF!</v>
      </c>
      <c r="AK3" s="61" t="e">
        <f>Demande!#REF!</f>
        <v>#REF!</v>
      </c>
      <c r="AL3" s="61" t="e">
        <f>Demande!#REF!</f>
        <v>#REF!</v>
      </c>
      <c r="AM3">
        <f>Demande!$C$77</f>
        <v>0</v>
      </c>
      <c r="AN3">
        <f>Demande!$L$90</f>
        <v>0</v>
      </c>
      <c r="AO3">
        <f>Demande!$L$94</f>
        <v>0</v>
      </c>
      <c r="AP3">
        <f>Demande!$L$116</f>
        <v>0</v>
      </c>
      <c r="AQ3" t="e">
        <f>Demande!#REF!</f>
        <v>#REF!</v>
      </c>
      <c r="AR3">
        <f>Demande!$L$132</f>
        <v>0</v>
      </c>
      <c r="AS3">
        <f>Demande!$L$134</f>
        <v>0</v>
      </c>
      <c r="AT3" s="63">
        <f>Demande!$L$136</f>
        <v>0</v>
      </c>
      <c r="AU3" s="63">
        <f>Demande!$L$138</f>
        <v>0</v>
      </c>
      <c r="AV3" s="63">
        <f>Demande!$L$140</f>
        <v>0</v>
      </c>
      <c r="AW3">
        <f>Demande!$L$142</f>
        <v>0</v>
      </c>
      <c r="AX3">
        <f>Demande!$L$148</f>
        <v>0</v>
      </c>
      <c r="AY3">
        <f>Demande!$L$150</f>
        <v>0</v>
      </c>
      <c r="AZ3" s="63">
        <f>Demande!$L$152</f>
        <v>0</v>
      </c>
      <c r="BA3">
        <f>Demande!$L$154</f>
        <v>0</v>
      </c>
      <c r="BB3" s="63">
        <f>Demande!$L$156</f>
        <v>0</v>
      </c>
      <c r="BC3">
        <f>Demande!$L$158</f>
        <v>0</v>
      </c>
      <c r="BD3" t="e">
        <f>Demande!#REF!</f>
        <v>#REF!</v>
      </c>
      <c r="BE3" t="e">
        <f>Demande!#REF!</f>
        <v>#REF!</v>
      </c>
      <c r="BF3" s="63" t="e">
        <f>Demande!#REF!</f>
        <v>#REF!</v>
      </c>
      <c r="BG3" t="e">
        <f>Demande!#REF!</f>
        <v>#REF!</v>
      </c>
      <c r="BH3" s="63" t="e">
        <f>Demande!#REF!</f>
        <v>#REF!</v>
      </c>
      <c r="BI3" t="e">
        <f>Demande!#REF!</f>
        <v>#REF!</v>
      </c>
      <c r="BJ3">
        <f>Demande!$L$164</f>
        <v>0</v>
      </c>
      <c r="BK3">
        <f>Demande!$L$166</f>
        <v>0</v>
      </c>
      <c r="BL3" s="63">
        <f>Demande!$L$168</f>
        <v>0</v>
      </c>
      <c r="BM3" s="63">
        <f>Demande!$L$170</f>
        <v>0</v>
      </c>
      <c r="BN3" s="63">
        <f>Demande!$L$172</f>
        <v>0</v>
      </c>
      <c r="BO3">
        <f>Demande!$L$174</f>
        <v>0</v>
      </c>
      <c r="BP3">
        <f>Demande!$L$179</f>
        <v>0</v>
      </c>
      <c r="BQ3">
        <f>Demande!$L$181</f>
        <v>0</v>
      </c>
      <c r="BR3" s="63">
        <f>Demande!$L$183</f>
        <v>0</v>
      </c>
      <c r="BS3">
        <f>Demande!$L$185</f>
        <v>0</v>
      </c>
      <c r="BT3" s="63">
        <f>Demande!$L$187</f>
        <v>0</v>
      </c>
      <c r="BU3">
        <f>Demande!$L$189</f>
        <v>0</v>
      </c>
      <c r="BV3">
        <f>Demande!$L$193</f>
        <v>0</v>
      </c>
      <c r="BW3">
        <f>Demande!$G$194</f>
        <v>0</v>
      </c>
      <c r="BX3">
        <f>Demande!$L$196</f>
        <v>0</v>
      </c>
      <c r="BY3" s="63">
        <f>Demande!$L$198</f>
        <v>0</v>
      </c>
      <c r="BZ3">
        <f>Demande!$L$200</f>
        <v>0</v>
      </c>
      <c r="CA3" s="63">
        <f>Demande!$L$202</f>
        <v>0</v>
      </c>
      <c r="CB3">
        <f>Demande!$L$204</f>
        <v>0</v>
      </c>
      <c r="CC3">
        <f>Demande!$C$213</f>
        <v>0</v>
      </c>
      <c r="CD3">
        <f>Demande!$C$218</f>
        <v>0</v>
      </c>
      <c r="CE3">
        <f>Demande!$C$223</f>
        <v>0</v>
      </c>
      <c r="CF3">
        <f>Demande!$C$228</f>
        <v>0</v>
      </c>
      <c r="CG3">
        <f>Demande!$I$232</f>
        <v>0</v>
      </c>
      <c r="CH3">
        <f>Demande!$E$236</f>
        <v>0</v>
      </c>
      <c r="CI3">
        <f>Demande!$I$236</f>
        <v>0</v>
      </c>
      <c r="CJ3">
        <f>Demande!$L$240</f>
        <v>0</v>
      </c>
      <c r="CK3" s="63">
        <f>Demande!$L$246</f>
        <v>0</v>
      </c>
      <c r="CL3" s="63">
        <f>Demande!$L$248</f>
        <v>0</v>
      </c>
      <c r="CM3">
        <f>Demande!$C$252</f>
        <v>0</v>
      </c>
      <c r="CN3">
        <f>Demande!$C$259</f>
        <v>0</v>
      </c>
      <c r="CO3">
        <f>Demande!$L$269</f>
        <v>0</v>
      </c>
      <c r="CP3">
        <f>Demande!$L$271</f>
        <v>0</v>
      </c>
      <c r="CQ3">
        <f>Demande!$I$274</f>
        <v>0</v>
      </c>
      <c r="CR3">
        <f>Demande!$G$283</f>
        <v>0</v>
      </c>
      <c r="CS3">
        <f>Demande!$L$283</f>
        <v>0</v>
      </c>
      <c r="CT3">
        <f>Demande!$G$288</f>
        <v>0</v>
      </c>
      <c r="CU3">
        <f>Demande!$L$288</f>
        <v>0</v>
      </c>
      <c r="CV3">
        <f>Demande!$D$293</f>
        <v>0</v>
      </c>
      <c r="CW3">
        <f>Demande!$G$295</f>
        <v>0</v>
      </c>
      <c r="CX3">
        <f>Demande!$L$295</f>
        <v>0</v>
      </c>
      <c r="CY3">
        <f>Demande!$G$301</f>
        <v>0</v>
      </c>
      <c r="CZ3">
        <f>Demande!$L$301</f>
        <v>0</v>
      </c>
      <c r="DA3">
        <f>Demande!$G$306</f>
        <v>0</v>
      </c>
      <c r="DB3">
        <f>Demande!$L$306</f>
        <v>0</v>
      </c>
      <c r="DC3">
        <f>Demande!$G$311</f>
        <v>0</v>
      </c>
      <c r="DD3">
        <f>Demande!$L$311</f>
        <v>0</v>
      </c>
      <c r="DE3">
        <f>Demande!$D$317</f>
        <v>0</v>
      </c>
      <c r="DF3">
        <f>Demande!$G$319</f>
        <v>0</v>
      </c>
      <c r="DG3">
        <f>Demande!$L$319</f>
        <v>0</v>
      </c>
      <c r="DH3">
        <f>Demande!$D$325</f>
        <v>0</v>
      </c>
      <c r="DI3">
        <f>Demande!$G$327</f>
        <v>0</v>
      </c>
      <c r="DJ3">
        <f>Demande!$L$327</f>
        <v>0</v>
      </c>
      <c r="DK3">
        <f>Demande!$C$332</f>
        <v>0</v>
      </c>
      <c r="DL3" t="e">
        <f>Attestation!#REF!</f>
        <v>#REF!</v>
      </c>
      <c r="DM3" t="e">
        <f>Attestation!#REF!</f>
        <v>#REF!</v>
      </c>
      <c r="DN3" t="e">
        <f>Attestation!#REF!</f>
        <v>#REF!</v>
      </c>
      <c r="DO3" t="e">
        <f>Attestation!#REF!</f>
        <v>#REF!</v>
      </c>
      <c r="DP3" t="e">
        <f>Attestation!#REF!</f>
        <v>#REF!</v>
      </c>
      <c r="DQ3" t="e">
        <f>Attestation!#REF!</f>
        <v>#REF!</v>
      </c>
      <c r="DR3" t="e">
        <f>Attestation!#REF!</f>
        <v>#REF!</v>
      </c>
      <c r="DS3" t="e">
        <f>Attestation!#REF!</f>
        <v>#REF!</v>
      </c>
      <c r="DT3" t="e">
        <f>Attestation!#REF!</f>
        <v>#REF!</v>
      </c>
      <c r="DU3" t="e">
        <f>Attestation!#REF!</f>
        <v>#REF!</v>
      </c>
      <c r="DV3" t="e">
        <f>Attestation!#REF!</f>
        <v>#REF!</v>
      </c>
      <c r="DW3" t="e">
        <f>Attestation!#REF!</f>
        <v>#REF!</v>
      </c>
      <c r="DX3" t="e">
        <f>Attestation!#REF!</f>
        <v>#REF!</v>
      </c>
      <c r="DY3" t="e">
        <f>Attestation!#REF!</f>
        <v>#REF!</v>
      </c>
      <c r="DZ3" t="e">
        <f>Attestation!#REF!</f>
        <v>#REF!</v>
      </c>
      <c r="EA3" t="e">
        <f>Attestation!#REF!</f>
        <v>#REF!</v>
      </c>
      <c r="EB3" t="e">
        <f>Attestation!#REF!</f>
        <v>#REF!</v>
      </c>
      <c r="EC3" t="e">
        <f>Attestation!#REF!</f>
        <v>#REF!</v>
      </c>
      <c r="ED3" t="e">
        <f>Attestation!#REF!</f>
        <v>#REF!</v>
      </c>
    </row>
    <row r="4" spans="1:134">
      <c r="A4" t="str">
        <f>IF(A3=0,"",A3)</f>
        <v>IPFA</v>
      </c>
      <c r="B4" t="str">
        <f t="shared" ref="B4:BQ4" si="0">IF(B3=0,"",B3)</f>
        <v>0000</v>
      </c>
      <c r="C4" t="str">
        <f t="shared" si="0"/>
        <v>IPFA0000</v>
      </c>
      <c r="D4" t="str">
        <f t="shared" si="0"/>
        <v/>
      </c>
      <c r="E4" t="str">
        <f t="shared" si="0"/>
        <v/>
      </c>
      <c r="F4" t="str">
        <f t="shared" si="0"/>
        <v/>
      </c>
      <c r="G4" t="str">
        <f t="shared" si="0"/>
        <v/>
      </c>
      <c r="H4" t="str">
        <f t="shared" si="0"/>
        <v/>
      </c>
      <c r="I4" t="str">
        <f t="shared" si="0"/>
        <v/>
      </c>
      <c r="J4" t="str">
        <f t="shared" si="0"/>
        <v/>
      </c>
      <c r="K4" t="str">
        <f t="shared" si="0"/>
        <v/>
      </c>
      <c r="L4" t="str">
        <f t="shared" si="0"/>
        <v/>
      </c>
      <c r="M4" t="str">
        <f t="shared" si="0"/>
        <v/>
      </c>
      <c r="N4" t="str">
        <f t="shared" si="0"/>
        <v/>
      </c>
      <c r="O4" t="e">
        <f t="shared" si="0"/>
        <v>#REF!</v>
      </c>
      <c r="P4" t="str">
        <f t="shared" si="0"/>
        <v/>
      </c>
      <c r="Q4" t="str">
        <f t="shared" si="0"/>
        <v/>
      </c>
      <c r="R4" t="str">
        <f t="shared" si="0"/>
        <v/>
      </c>
      <c r="S4" t="str">
        <f t="shared" si="0"/>
        <v/>
      </c>
      <c r="T4" t="str">
        <f t="shared" si="0"/>
        <v/>
      </c>
      <c r="U4" t="str">
        <f t="shared" si="0"/>
        <v/>
      </c>
      <c r="V4" t="str">
        <f t="shared" si="0"/>
        <v/>
      </c>
      <c r="W4" t="str">
        <f t="shared" si="0"/>
        <v/>
      </c>
      <c r="X4" t="str">
        <f t="shared" si="0"/>
        <v/>
      </c>
      <c r="Y4" t="str">
        <f t="shared" si="0"/>
        <v/>
      </c>
      <c r="Z4" t="e">
        <f t="shared" si="0"/>
        <v>#REF!</v>
      </c>
      <c r="AA4" t="e">
        <f t="shared" si="0"/>
        <v>#REF!</v>
      </c>
      <c r="AB4" t="e">
        <f t="shared" si="0"/>
        <v>#REF!</v>
      </c>
      <c r="AC4" t="e">
        <f t="shared" si="0"/>
        <v>#REF!</v>
      </c>
      <c r="AD4" t="e">
        <f t="shared" si="0"/>
        <v>#REF!</v>
      </c>
      <c r="AE4" t="e">
        <f t="shared" si="0"/>
        <v>#REF!</v>
      </c>
      <c r="AF4" t="e">
        <f t="shared" si="0"/>
        <v>#REF!</v>
      </c>
      <c r="AG4" t="e">
        <f t="shared" si="0"/>
        <v>#REF!</v>
      </c>
      <c r="AH4" t="e">
        <f t="shared" si="0"/>
        <v>#REF!</v>
      </c>
      <c r="AI4" t="e">
        <f t="shared" si="0"/>
        <v>#REF!</v>
      </c>
      <c r="AJ4" t="e">
        <f t="shared" si="0"/>
        <v>#REF!</v>
      </c>
      <c r="AK4" t="e">
        <f t="shared" si="0"/>
        <v>#REF!</v>
      </c>
      <c r="AL4" t="e">
        <f t="shared" si="0"/>
        <v>#REF!</v>
      </c>
      <c r="AM4" t="str">
        <f t="shared" si="0"/>
        <v/>
      </c>
      <c r="AN4" t="str">
        <f t="shared" si="0"/>
        <v/>
      </c>
      <c r="AO4" t="str">
        <f t="shared" si="0"/>
        <v/>
      </c>
      <c r="AP4" t="str">
        <f t="shared" si="0"/>
        <v/>
      </c>
      <c r="AQ4" t="e">
        <f t="shared" si="0"/>
        <v>#REF!</v>
      </c>
      <c r="AR4" t="str">
        <f t="shared" si="0"/>
        <v/>
      </c>
      <c r="AS4" t="str">
        <f t="shared" si="0"/>
        <v/>
      </c>
      <c r="AT4" t="str">
        <f t="shared" si="0"/>
        <v/>
      </c>
      <c r="AU4" t="str">
        <f t="shared" si="0"/>
        <v/>
      </c>
      <c r="AV4" t="str">
        <f t="shared" si="0"/>
        <v/>
      </c>
      <c r="AW4" t="str">
        <f t="shared" si="0"/>
        <v/>
      </c>
      <c r="AX4" t="str">
        <f t="shared" si="0"/>
        <v/>
      </c>
      <c r="AY4" t="str">
        <f t="shared" si="0"/>
        <v/>
      </c>
      <c r="AZ4" t="str">
        <f t="shared" si="0"/>
        <v/>
      </c>
      <c r="BA4" t="str">
        <f t="shared" si="0"/>
        <v/>
      </c>
      <c r="BB4" t="str">
        <f t="shared" si="0"/>
        <v/>
      </c>
      <c r="BC4" t="str">
        <f t="shared" si="0"/>
        <v/>
      </c>
      <c r="BD4" t="e">
        <f t="shared" si="0"/>
        <v>#REF!</v>
      </c>
      <c r="BE4" t="e">
        <f t="shared" si="0"/>
        <v>#REF!</v>
      </c>
      <c r="BF4" t="e">
        <f t="shared" si="0"/>
        <v>#REF!</v>
      </c>
      <c r="BG4" t="e">
        <f t="shared" si="0"/>
        <v>#REF!</v>
      </c>
      <c r="BH4" t="e">
        <f t="shared" si="0"/>
        <v>#REF!</v>
      </c>
      <c r="BI4" t="e">
        <f t="shared" si="0"/>
        <v>#REF!</v>
      </c>
      <c r="BJ4" t="str">
        <f t="shared" si="0"/>
        <v/>
      </c>
      <c r="BK4" t="str">
        <f t="shared" si="0"/>
        <v/>
      </c>
      <c r="BL4" t="str">
        <f t="shared" si="0"/>
        <v/>
      </c>
      <c r="BM4" t="str">
        <f t="shared" si="0"/>
        <v/>
      </c>
      <c r="BN4" t="str">
        <f t="shared" si="0"/>
        <v/>
      </c>
      <c r="BO4" t="str">
        <f t="shared" si="0"/>
        <v/>
      </c>
      <c r="BP4" t="str">
        <f t="shared" si="0"/>
        <v/>
      </c>
      <c r="BQ4" t="str">
        <f t="shared" si="0"/>
        <v/>
      </c>
      <c r="BR4" t="str">
        <f t="shared" ref="BR4:ED4" si="1">IF(BR3=0,"",BR3)</f>
        <v/>
      </c>
      <c r="BS4" t="str">
        <f t="shared" si="1"/>
        <v/>
      </c>
      <c r="BT4" t="str">
        <f t="shared" si="1"/>
        <v/>
      </c>
      <c r="BU4" t="str">
        <f t="shared" si="1"/>
        <v/>
      </c>
      <c r="BV4" t="str">
        <f t="shared" si="1"/>
        <v/>
      </c>
      <c r="BW4" t="str">
        <f t="shared" si="1"/>
        <v/>
      </c>
      <c r="BX4" t="str">
        <f t="shared" si="1"/>
        <v/>
      </c>
      <c r="BY4" t="str">
        <f t="shared" si="1"/>
        <v/>
      </c>
      <c r="BZ4" t="str">
        <f t="shared" si="1"/>
        <v/>
      </c>
      <c r="CA4" t="str">
        <f t="shared" si="1"/>
        <v/>
      </c>
      <c r="CB4" t="str">
        <f t="shared" si="1"/>
        <v/>
      </c>
      <c r="CC4" t="str">
        <f t="shared" si="1"/>
        <v/>
      </c>
      <c r="CD4" t="str">
        <f t="shared" si="1"/>
        <v/>
      </c>
      <c r="CE4" t="str">
        <f t="shared" si="1"/>
        <v/>
      </c>
      <c r="CF4" t="str">
        <f t="shared" si="1"/>
        <v/>
      </c>
      <c r="CG4" t="str">
        <f t="shared" si="1"/>
        <v/>
      </c>
      <c r="CH4" t="str">
        <f t="shared" si="1"/>
        <v/>
      </c>
      <c r="CI4" t="str">
        <f t="shared" si="1"/>
        <v/>
      </c>
      <c r="CJ4" t="str">
        <f t="shared" si="1"/>
        <v/>
      </c>
      <c r="CK4" t="str">
        <f t="shared" si="1"/>
        <v/>
      </c>
      <c r="CL4" t="str">
        <f t="shared" si="1"/>
        <v/>
      </c>
      <c r="CM4" t="str">
        <f t="shared" si="1"/>
        <v/>
      </c>
      <c r="CN4" t="str">
        <f t="shared" si="1"/>
        <v/>
      </c>
      <c r="CO4" t="str">
        <f t="shared" si="1"/>
        <v/>
      </c>
      <c r="CP4" t="str">
        <f t="shared" si="1"/>
        <v/>
      </c>
      <c r="CQ4" t="str">
        <f t="shared" si="1"/>
        <v/>
      </c>
      <c r="CR4" t="str">
        <f t="shared" si="1"/>
        <v/>
      </c>
      <c r="CS4" t="str">
        <f t="shared" si="1"/>
        <v/>
      </c>
      <c r="CT4" t="str">
        <f t="shared" si="1"/>
        <v/>
      </c>
      <c r="CU4" t="str">
        <f t="shared" si="1"/>
        <v/>
      </c>
      <c r="CV4" t="str">
        <f t="shared" si="1"/>
        <v/>
      </c>
      <c r="CW4" t="str">
        <f t="shared" si="1"/>
        <v/>
      </c>
      <c r="CX4" t="str">
        <f t="shared" si="1"/>
        <v/>
      </c>
      <c r="CY4" t="str">
        <f t="shared" si="1"/>
        <v/>
      </c>
      <c r="CZ4" t="str">
        <f t="shared" si="1"/>
        <v/>
      </c>
      <c r="DA4" t="str">
        <f t="shared" si="1"/>
        <v/>
      </c>
      <c r="DB4" t="str">
        <f t="shared" si="1"/>
        <v/>
      </c>
      <c r="DC4" t="str">
        <f t="shared" si="1"/>
        <v/>
      </c>
      <c r="DD4" t="str">
        <f t="shared" si="1"/>
        <v/>
      </c>
      <c r="DE4" t="str">
        <f t="shared" si="1"/>
        <v/>
      </c>
      <c r="DF4" t="str">
        <f t="shared" si="1"/>
        <v/>
      </c>
      <c r="DG4" t="str">
        <f t="shared" si="1"/>
        <v/>
      </c>
      <c r="DH4" t="str">
        <f t="shared" si="1"/>
        <v/>
      </c>
      <c r="DI4" t="str">
        <f t="shared" si="1"/>
        <v/>
      </c>
      <c r="DJ4" t="str">
        <f t="shared" si="1"/>
        <v/>
      </c>
      <c r="DK4" t="str">
        <f t="shared" si="1"/>
        <v/>
      </c>
      <c r="DL4" t="e">
        <f t="shared" si="1"/>
        <v>#REF!</v>
      </c>
      <c r="DM4" t="e">
        <f t="shared" si="1"/>
        <v>#REF!</v>
      </c>
      <c r="DN4" t="e">
        <f t="shared" si="1"/>
        <v>#REF!</v>
      </c>
      <c r="DO4" t="e">
        <f t="shared" si="1"/>
        <v>#REF!</v>
      </c>
      <c r="DP4" t="e">
        <f t="shared" si="1"/>
        <v>#REF!</v>
      </c>
      <c r="DQ4" t="e">
        <f t="shared" si="1"/>
        <v>#REF!</v>
      </c>
      <c r="DR4" t="e">
        <f t="shared" si="1"/>
        <v>#REF!</v>
      </c>
      <c r="DS4" t="e">
        <f t="shared" si="1"/>
        <v>#REF!</v>
      </c>
      <c r="DT4" t="e">
        <f t="shared" si="1"/>
        <v>#REF!</v>
      </c>
      <c r="DU4" t="e">
        <f t="shared" si="1"/>
        <v>#REF!</v>
      </c>
      <c r="DV4" t="e">
        <f t="shared" si="1"/>
        <v>#REF!</v>
      </c>
      <c r="DW4" t="e">
        <f t="shared" si="1"/>
        <v>#REF!</v>
      </c>
      <c r="DX4" t="e">
        <f t="shared" si="1"/>
        <v>#REF!</v>
      </c>
      <c r="DY4" t="e">
        <f t="shared" si="1"/>
        <v>#REF!</v>
      </c>
      <c r="DZ4" t="e">
        <f t="shared" si="1"/>
        <v>#REF!</v>
      </c>
      <c r="EA4" t="e">
        <f t="shared" si="1"/>
        <v>#REF!</v>
      </c>
      <c r="EB4" t="e">
        <f t="shared" si="1"/>
        <v>#REF!</v>
      </c>
      <c r="EC4" t="e">
        <f t="shared" si="1"/>
        <v>#REF!</v>
      </c>
      <c r="ED4" t="e">
        <f t="shared" si="1"/>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Marche à suivre</vt:lpstr>
      <vt:lpstr>Demande</vt:lpstr>
      <vt:lpstr>Calcul Dommage</vt:lpstr>
      <vt:lpstr>Annexes</vt:lpstr>
      <vt:lpstr>Attestation</vt:lpstr>
      <vt:lpstr>IPFA</vt:lpstr>
      <vt:lpstr>Data_IPFA</vt:lpstr>
      <vt:lpstr>Annexes!Zone_d_impression</vt:lpstr>
      <vt:lpstr>Attestation!Zone_d_impression</vt:lpstr>
      <vt:lpstr>Demande!Zone_d_impression</vt:lpstr>
      <vt:lpstr>'Marche à suivre'!Zone_d_impression</vt:lpstr>
    </vt:vector>
  </TitlesOfParts>
  <Company>Investintech.com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A2E_Engine</dc:creator>
  <cp:lastModifiedBy>Mégevand Carole (DCS)</cp:lastModifiedBy>
  <cp:lastPrinted>2021-04-23T13:53:21Z</cp:lastPrinted>
  <dcterms:created xsi:type="dcterms:W3CDTF">2020-04-19T11:17:51Z</dcterms:created>
  <dcterms:modified xsi:type="dcterms:W3CDTF">2021-05-09T12:11:15Z</dcterms:modified>
</cp:coreProperties>
</file>