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4.xml" ContentType="application/vnd.openxmlformats-officedocument.drawing+xml"/>
  <Override PartName="/xl/ctrlProps/ctrlProp8.xml" ContentType="application/vnd.ms-excel.controlproperties+xml"/>
  <Override PartName="/xl/comments8.xml" ContentType="application/vnd.openxmlformats-officedocument.spreadsheetml.comments+xml"/>
  <Override PartName="/xl/calcChain.xml" ContentType="application/vnd.openxmlformats-officedocument.spreadsheetml.calcChain+xml"/>
  <Override PartName="/xl/vbaProject.bin" ContentType="application/vnd.ms-office.vbaProject"/>
  <Override PartName="/xl/vbaProjectSignature.bin" ContentType="application/vnd.ms-office.vbaProjectSignature"/>
  <Override PartName="/xl/vbaProjectSignatureAgile.bin" ContentType="application/vnd.ms-office.vbaProjectSignatureAgile"/>
  <Override PartName="/xl/vbaProjectSignatureV3.bin" ContentType="application/vnd.ms-office.vbaProjectSignatureV3"/>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customUIRelID" Type="http://schemas.microsoft.com/office/2006/relationships/ui/extensibility" Target="customUI/customUI.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codeName="{51196F13-6AD0-C1B8-E2B4-A1F9AE17003E}"/>
  <workbookPr codeName="ThisWorkbook" defaultThemeVersion="124226"/>
  <mc:AlternateContent xmlns:mc="http://schemas.openxmlformats.org/markup-compatibility/2006">
    <mc:Choice Requires="x15">
      <x15ac:absPath xmlns:x15ac="http://schemas.microsoft.com/office/spreadsheetml/2010/11/ac" url="D:\"/>
    </mc:Choice>
  </mc:AlternateContent>
  <xr:revisionPtr revIDLastSave="0" documentId="13_ncr:1_{7C018686-72F2-4058-A403-9A2AE1476FBA}" xr6:coauthVersionLast="47" xr6:coauthVersionMax="47" xr10:uidLastSave="{00000000-0000-0000-0000-000000000000}"/>
  <bookViews>
    <workbookView xWindow="7350" yWindow="795" windowWidth="27345" windowHeight="18480" xr2:uid="{00000000-000D-0000-FFFF-FFFF00000000}"/>
  </bookViews>
  <sheets>
    <sheet name="Aide" sheetId="14" r:id="rId1"/>
    <sheet name="Identification" sheetId="5" r:id="rId2"/>
    <sheet name="Collecte" sheetId="1" r:id="rId3"/>
    <sheet name="Codes déchets internes" sheetId="12" r:id="rId4"/>
    <sheet name="Codes trait. internes" sheetId="15" r:id="rId5"/>
    <sheet name="Entreprises sondées" sheetId="6" state="veryHidden" r:id="rId6"/>
    <sheet name="Codes déchets" sheetId="8" state="veryHidden" r:id="rId7"/>
    <sheet name="Clients" sheetId="13" state="veryHidden" r:id="rId8"/>
    <sheet name="Destinations" sheetId="9" state="veryHidden" r:id="rId9"/>
    <sheet name="Archives" sheetId="16" state="veryHidden" r:id="rId10"/>
    <sheet name="Paramètres privés" sheetId="3" state="veryHidden" r:id="rId11"/>
    <sheet name="Paramètres" sheetId="4" state="veryHidden" r:id="rId12"/>
    <sheet name="vide" sheetId="2" state="veryHidden" r:id="rId13"/>
  </sheets>
  <functionGroups builtInGroupCount="19"/>
  <definedNames>
    <definedName name="_xlnm._FilterDatabase" localSheetId="9" hidden="1">Archives!$A$8:$H$12</definedName>
    <definedName name="_xlnm._FilterDatabase" localSheetId="7" hidden="1">Clients!$A$5:$J$6</definedName>
    <definedName name="_xlnm._FilterDatabase" localSheetId="6" hidden="1">'Codes déchets'!$A$14:$K$1001</definedName>
    <definedName name="_xlnm._FilterDatabase" localSheetId="3" hidden="1">'Codes déchets internes'!$A$7:$E$33</definedName>
    <definedName name="_xlnm._FilterDatabase" localSheetId="4" hidden="1">'Codes trait. internes'!$A$7:$D$33</definedName>
    <definedName name="_xlnm._FilterDatabase" localSheetId="2" hidden="1">Collecte!$B$21:$AU$126</definedName>
    <definedName name="_xlnm._FilterDatabase" localSheetId="8" hidden="1">Destinations!$A$5:$K$168</definedName>
    <definedName name="_xlnm._FilterDatabase" localSheetId="5" hidden="1">'Entreprises sondées'!$A$8:$U$229</definedName>
    <definedName name="AreaHelpMacros">Aide!$A$12:$J$61</definedName>
    <definedName name="CellIdentificationAuthorization">Identification!$C$15</definedName>
    <definedName name="CellIdentificationAuthorization_New">Identification!$E$15</definedName>
    <definedName name="CellIdentificationCompanyAddress">Identification!$C$17</definedName>
    <definedName name="CellIdentificationCompanyAddress_New">Identification!$E$17</definedName>
    <definedName name="CellIdentificationCompanyEmail">Identification!$C$20</definedName>
    <definedName name="CellIdentificationCompanyEmail_New">Identification!$E$20</definedName>
    <definedName name="CellIdentificationCompanyInstallation">Identification!$C$21</definedName>
    <definedName name="CellIdentificationCompanyInstallation_New">Identification!$E$21</definedName>
    <definedName name="CellIdentificationCompanyName">Identification!$C$16</definedName>
    <definedName name="CellIdentificationCompanyName_New">Identification!$E$16</definedName>
    <definedName name="CellIdentificationCompanyNPA">Identification!$C$19</definedName>
    <definedName name="CellIdentificationCompanyNPA_New">Identification!$E$19</definedName>
    <definedName name="CellIdentificationCompanyPostBox">Identification!$C$18</definedName>
    <definedName name="CellIdentificationCompanyPostBox_New">Identification!$E$18</definedName>
    <definedName name="CellIdentificationContactEmail">Identification!$C$34</definedName>
    <definedName name="CellIdentificationContactEmail_New">Identification!$E$34</definedName>
    <definedName name="CellIdentificationContactFirstName">Identification!$C$31</definedName>
    <definedName name="CellIdentificationContactFirstName_New">Identification!$E$31</definedName>
    <definedName name="CellIdentificationContactFunction">Identification!$C$32</definedName>
    <definedName name="CellIdentificationContactFunction_New">Identification!$E$32</definedName>
    <definedName name="CellIdentificationContactLastName">Identification!$C$30</definedName>
    <definedName name="CellIdentificationContactLastName_New">Identification!$E$30</definedName>
    <definedName name="CellIdentificationContactPhone">Identification!$C$33</definedName>
    <definedName name="CellIdentificationContactPhone_New">Identification!$E$33</definedName>
    <definedName name="CellSendCompanyEmailBody">'Entreprises sondées'!$A$254</definedName>
    <definedName name="CellSendCompanyEmailCC">'Entreprises sondées'!$A$244</definedName>
    <definedName name="CellSendCompanyEmailFilename">'Entreprises sondées'!$A$247</definedName>
    <definedName name="CellSendCompanyEmailSubject">'Entreprises sondées'!$A$241</definedName>
    <definedName name="CellSendCompanyEmailUseHTML">'Entreprises sondées'!$E$251</definedName>
    <definedName name="CellTemplateOrigin1">'Entreprises sondées'!$B$270</definedName>
    <definedName name="CellTemplateOrigin2">'Entreprises sondées'!$B$286</definedName>
    <definedName name="CellTemplateOrigin3">'Entreprises sondées'!$B$302</definedName>
    <definedName name="colInOutEntry" localSheetId="2">Collecte!$D1</definedName>
    <definedName name="DataArchivesCompaniesDate">Archives!$A$8:$A$12</definedName>
    <definedName name="DataArchivesCompaniesRowKey">Archives!$G$8:$G$12</definedName>
    <definedName name="DataDestinationsID">Destinations!$A$5:$A$168</definedName>
    <definedName name="DataDestinationsName">Destinations!$B$5:$B$168</definedName>
    <definedName name="DataDestinationsNameList">Destinations!$J$5:$J$168</definedName>
    <definedName name="DataDestinationsNeedManual">Destinations!$H$5:$H$168</definedName>
    <definedName name="DataDestinationsShowInList">Destinations!$G$5:$G$168</definedName>
    <definedName name="DataDestinationsType">Destinations!$C$5:$C$168</definedName>
    <definedName name="DataInternalTreatmentsCodes">'Codes trait. internes'!$A$7:$A$34</definedName>
    <definedName name="DataInternalTreatmentsOLED">'Codes trait. internes'!$C$7:$C$34</definedName>
    <definedName name="DataInternalWastesCodes">'Codes déchets internes'!$A$7:$A$34</definedName>
    <definedName name="DataInternalWastesLMOD">'Codes déchets internes'!$C$7:$C$34</definedName>
    <definedName name="DataInternalWastesNames">'Codes déchets internes'!$D$7:$D$34</definedName>
    <definedName name="DataSourcesID">Clients!$A$5:$A$117</definedName>
    <definedName name="DataSourcesName">Clients!$B$5:$B$117</definedName>
    <definedName name="DataSourcesNameList">Clients!$I$5:$I$117</definedName>
    <definedName name="DataSourcesShowInList">Clients!$G$5:$G$117</definedName>
    <definedName name="DataWasteCodesID">'Codes déchets'!$A$14:$A$1002</definedName>
    <definedName name="DataWasteCodesName">'Codes déchets'!$B$14:$B$1002</definedName>
    <definedName name="DataWasteCodesOLED">'Codes déchets'!$D$14:$D$1002</definedName>
    <definedName name="DataWastesErrorCount">Collecte!$AC$21:$AC$123</definedName>
    <definedName name="DataWastesErrors">Collecte!$P$21:$P$123</definedName>
    <definedName name="DataWastesLMODCode">Collecte!$C$21:$C$123</definedName>
    <definedName name="DataWastesUID">Collecte!$Y$21:$Y$123</definedName>
    <definedName name="ErrorCommuneInvalid">'Paramètres privés'!$A$132</definedName>
    <definedName name="ErrorDestinationConfidentialInvalid">'Paramètres privés'!#REF!</definedName>
    <definedName name="ErrorDestinationNameInvalid">'Paramètres privés'!$A$134</definedName>
    <definedName name="ErrorInOutInvalid">'Paramètres privés'!$A$124</definedName>
    <definedName name="ErrorInputDataShallBeEmpty">'Paramètres privés'!$A$136</definedName>
    <definedName name="ErrorInternalTreatmentInputCodeDontMatch">'Paramètres privés'!$A$139</definedName>
    <definedName name="ErrorInternalTreatmentInputCodeInvalid">'Paramètres privés'!$A$138</definedName>
    <definedName name="ErrorInternalTreatmentOutputCodeDontMatch">'Paramètres privés'!$A$141</definedName>
    <definedName name="ErrorInternalTreatmentOutputCodeInvalid">'Paramètres privés'!$A$140</definedName>
    <definedName name="ErrorInternalWasteCodeDontMatch">'Paramètres privés'!$A$126</definedName>
    <definedName name="ErrorInternalWasteCodeInvalid">'Paramètres privés'!$A$128</definedName>
    <definedName name="ErrorInternalWasteCodeMissing">'Paramètres privés'!$A$127</definedName>
    <definedName name="ErrorInvalidLMOD">'Paramètres privés'!$A$125</definedName>
    <definedName name="ErrorOutputDataShallBeEmpty">'Paramètres privés'!$A$137</definedName>
    <definedName name="ErrorQuantityMissing">'Paramètres privés'!$A$129</definedName>
    <definedName name="ErrorSourceOriginInvalid">'Paramètres privés'!$A$131</definedName>
    <definedName name="ErrorTreatmentExternalInvalid">'Paramètres privés'!$A$135</definedName>
    <definedName name="ErrorTreatmentInternalInvalid">'Paramètres privés'!$A$133</definedName>
    <definedName name="ErrorUnitsMissing">'Paramètres privés'!$A$130</definedName>
    <definedName name="ListCodesLMOD">'Codes déchets'!$A$14:$A$1001</definedName>
    <definedName name="ListCommunes">'Paramètres privés'!$A$154:$A$199</definedName>
    <definedName name="ListDestinationTypes">'Paramètres privés'!$A$147:$A$149</definedName>
    <definedName name="ListInOutEntry">'Paramètres privés'!$A$49:$A$52</definedName>
    <definedName name="ListQuantityUnits">'Paramètres privés'!$A$71:$A$76</definedName>
    <definedName name="ListSourceOrigins">'Paramètres privés'!$A$57:$A$67</definedName>
    <definedName name="ListTreatments">'Paramètres privés'!$A$80:$A$120</definedName>
    <definedName name="ListTrueFalse">'Paramètres privés'!$A$43:$A$45</definedName>
    <definedName name="NextUIDDestination">'Paramètres privés'!$B$31</definedName>
    <definedName name="NextUIDWaste">'Paramètres privés'!$B$30</definedName>
    <definedName name="ParamAutoCleanLMODCode">'Paramètres privés'!$B$23</definedName>
    <definedName name="ParamAutoOpenSelector">'Paramètres privés'!$B$24</definedName>
    <definedName name="ParamCodeUnknown">'Paramètres privés'!$B$14</definedName>
    <definedName name="ParamCompanyIdentificationChangeAlertDuration">'Paramètres privés'!$B$28</definedName>
    <definedName name="ParamCompanyLogin">'Paramètres privés'!$B$26</definedName>
    <definedName name="ParamDefaultPasswordLength">'Paramètres privés'!$B$13</definedName>
    <definedName name="ParamEncodingVersion">'Paramètres privés'!$B$12</definedName>
    <definedName name="ParamHeaderConfidentialityLevel">'Paramètres privés'!$B$39</definedName>
    <definedName name="ParamHeaderDepartment">'Paramètres privés'!$B$37</definedName>
    <definedName name="ParamHeaderService">'Paramètres privés'!$B$38</definedName>
    <definedName name="ParamImportVersion">'Paramètres privés'!$B$6</definedName>
    <definedName name="ParamImportVersion2">Collecte!$B$126</definedName>
    <definedName name="ParamIsInProduction">'Paramètres privés'!$B$11</definedName>
    <definedName name="ParamLastImportFolderCompanies">'Paramètres privés'!$B$27</definedName>
    <definedName name="ParamProductionSheetPasswordClear">'Paramètres privés'!$B$20</definedName>
    <definedName name="ParamProductionSheetPasswordCoded">'Paramètres privés'!$B$21</definedName>
    <definedName name="ParamProjectCustomer">'Paramètres privés'!$B$8</definedName>
    <definedName name="ParamProjectGUID">'Paramètres privés'!$B$9</definedName>
    <definedName name="ParamProjectName">'Paramètres privés'!$B$10</definedName>
    <definedName name="ParamReferenceYear">'Paramètres privés'!$B$15</definedName>
    <definedName name="ParamReturnEmailAddress">'Paramètres privés'!$B$17</definedName>
    <definedName name="ParamReturnEmailBody">'Paramètres privés'!$B$19</definedName>
    <definedName name="ParamReturnEmailSubject">'Paramètres privés'!$B$18</definedName>
    <definedName name="ParamReturnFilename">'Paramètres privés'!$B$25</definedName>
    <definedName name="ParamRowsToCreateInWastes">'Paramètres privés'!$B$22</definedName>
    <definedName name="ParamShowFullLMOD">'Paramètres privés'!$B$16</definedName>
    <definedName name="ParamVersion">'Paramètres privés'!$B$7</definedName>
    <definedName name="self" localSheetId="2">Collecte!A1</definedName>
    <definedName name="ShowInstructions" localSheetId="6">'Codes déchets'!$A$4:$K$9</definedName>
    <definedName name="ShowInstructions" localSheetId="2">Collecte!$A$4:$AU$15</definedName>
    <definedName name="TableArchivesCompanies">Archives!$A$7:$H$12</definedName>
    <definedName name="TableCompanies">'Entreprises sondées'!$A$6:$U$229</definedName>
    <definedName name="TableDestinations">Destinations!$A$4:$K$168</definedName>
    <definedName name="TableInternalTreatments">'Codes trait. internes'!$A$6:$D$34</definedName>
    <definedName name="TableInternalWastes">'Codes déchets internes'!$A$6:$E$34</definedName>
    <definedName name="TableSources">Clients!$A$4:$J$117</definedName>
    <definedName name="TableTreatments">'Paramètres privés'!$A$79:$C$120</definedName>
    <definedName name="TableWasteCodes">'Codes déchets'!$A$12:$K$1002</definedName>
    <definedName name="TableWastes">Collecte!$B$19:$AU$123</definedName>
    <definedName name="ValueDestinationTypeUnknown">'Paramètres privés'!$A$150</definedName>
    <definedName name="ValueFalse">'Paramètres privés'!$A$44</definedName>
    <definedName name="ValueInOutEntryBoth">'Paramètres privés'!$A$50</definedName>
    <definedName name="ValueInOutEntryIn">'Paramètres privés'!$A$49</definedName>
    <definedName name="ValueInOutEntryOut">'Paramètres privés'!$A$51</definedName>
    <definedName name="ValueSourceOriginChantier">'Paramètres privés'!$A$57</definedName>
    <definedName name="ValueSourceOriginCommuneCH">'Paramètres privés'!$A$62</definedName>
    <definedName name="ValueSourceOriginCommuneGE">'Paramètres privés'!$A$55</definedName>
    <definedName name="ValueSourceOriginCommuneGELen">'Paramètres privés'!$B$55</definedName>
    <definedName name="ValueSourceOriginCompanyCH">'Paramètres privés'!$A$64</definedName>
    <definedName name="ValueSourceOriginCompanyGE">'Paramètres privés'!$A$63</definedName>
    <definedName name="ValueSourceOriginOther">'Paramètres privés'!$A$66</definedName>
    <definedName name="ValueSourceOriginPrivate">'Paramètres privés'!$A$58</definedName>
    <definedName name="ValueSourceOriginSorted">'Paramètres privés'!#REF!</definedName>
    <definedName name="ValueTreatmentsTransport">'Paramètres privés'!$A$118</definedName>
    <definedName name="ValueTrue">'Paramètres privés'!$A$43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3" i="12" l="1"/>
  <c r="D32" i="12"/>
  <c r="D31" i="12"/>
  <c r="D30" i="12"/>
  <c r="D29" i="12"/>
  <c r="D28" i="12"/>
  <c r="D27" i="12"/>
  <c r="D26" i="12"/>
  <c r="D25" i="12"/>
  <c r="D24" i="12"/>
  <c r="D23" i="12"/>
  <c r="D22" i="12"/>
  <c r="D21" i="12"/>
  <c r="D20" i="12"/>
  <c r="D19" i="12"/>
  <c r="D18" i="12"/>
  <c r="D17" i="12"/>
  <c r="D16" i="12"/>
  <c r="D15" i="12"/>
  <c r="D14" i="12"/>
  <c r="D13" i="12"/>
  <c r="D12" i="12"/>
  <c r="D11" i="12"/>
  <c r="D10" i="12"/>
  <c r="D9" i="12"/>
  <c r="D8" i="12"/>
  <c r="W122" i="1"/>
  <c r="W121" i="1"/>
  <c r="W120" i="1"/>
  <c r="W119" i="1"/>
  <c r="W118" i="1"/>
  <c r="W117" i="1"/>
  <c r="W116" i="1"/>
  <c r="W115" i="1"/>
  <c r="W114" i="1"/>
  <c r="W113" i="1"/>
  <c r="W112" i="1"/>
  <c r="W111" i="1"/>
  <c r="W110" i="1"/>
  <c r="W109" i="1"/>
  <c r="W108" i="1"/>
  <c r="W107" i="1"/>
  <c r="W106" i="1"/>
  <c r="W105" i="1"/>
  <c r="W104" i="1"/>
  <c r="W103" i="1"/>
  <c r="W102" i="1"/>
  <c r="W101" i="1"/>
  <c r="W100" i="1"/>
  <c r="W99" i="1"/>
  <c r="W98" i="1"/>
  <c r="W97" i="1"/>
  <c r="W96" i="1"/>
  <c r="W95" i="1"/>
  <c r="W94" i="1"/>
  <c r="W93" i="1"/>
  <c r="W92" i="1"/>
  <c r="W91" i="1"/>
  <c r="W90" i="1"/>
  <c r="W89" i="1"/>
  <c r="W88" i="1"/>
  <c r="W87" i="1"/>
  <c r="W86" i="1"/>
  <c r="W85" i="1"/>
  <c r="W84" i="1"/>
  <c r="W83" i="1"/>
  <c r="W82" i="1"/>
  <c r="W81" i="1"/>
  <c r="W80" i="1"/>
  <c r="W79" i="1"/>
  <c r="W78" i="1"/>
  <c r="W77" i="1"/>
  <c r="W76" i="1"/>
  <c r="W75" i="1"/>
  <c r="W74" i="1"/>
  <c r="W73" i="1"/>
  <c r="W72" i="1"/>
  <c r="W71" i="1"/>
  <c r="W70" i="1"/>
  <c r="W69" i="1"/>
  <c r="W68" i="1"/>
  <c r="W67" i="1"/>
  <c r="W66" i="1"/>
  <c r="W65" i="1"/>
  <c r="W64" i="1"/>
  <c r="W63" i="1"/>
  <c r="W62" i="1"/>
  <c r="W61" i="1"/>
  <c r="W60" i="1"/>
  <c r="W59" i="1"/>
  <c r="W58" i="1"/>
  <c r="W57" i="1"/>
  <c r="W56" i="1"/>
  <c r="W55" i="1"/>
  <c r="W54" i="1"/>
  <c r="W53" i="1"/>
  <c r="W52" i="1"/>
  <c r="W51" i="1"/>
  <c r="W50" i="1"/>
  <c r="W49" i="1"/>
  <c r="W48" i="1"/>
  <c r="W47" i="1"/>
  <c r="W46" i="1"/>
  <c r="W45" i="1"/>
  <c r="W44" i="1"/>
  <c r="W43" i="1"/>
  <c r="W42" i="1"/>
  <c r="W41" i="1"/>
  <c r="W40" i="1"/>
  <c r="W39" i="1"/>
  <c r="W38" i="1"/>
  <c r="W37" i="1"/>
  <c r="W36" i="1"/>
  <c r="W35" i="1"/>
  <c r="W34" i="1"/>
  <c r="W33" i="1"/>
  <c r="W32" i="1"/>
  <c r="W31" i="1"/>
  <c r="W30" i="1"/>
  <c r="W29" i="1"/>
  <c r="W28" i="1"/>
  <c r="W27" i="1"/>
  <c r="W26" i="1"/>
  <c r="W25" i="1"/>
  <c r="W24" i="1"/>
  <c r="W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V48" i="1"/>
  <c r="V47" i="1"/>
  <c r="V46" i="1"/>
  <c r="V45" i="1"/>
  <c r="V44" i="1"/>
  <c r="V43" i="1"/>
  <c r="V42" i="1"/>
  <c r="V41" i="1"/>
  <c r="V40" i="1"/>
  <c r="V39" i="1"/>
  <c r="V38" i="1"/>
  <c r="V37" i="1"/>
  <c r="V36" i="1"/>
  <c r="V35" i="1"/>
  <c r="V34" i="1"/>
  <c r="V33" i="1"/>
  <c r="V32" i="1"/>
  <c r="V31" i="1"/>
  <c r="V30" i="1"/>
  <c r="V29" i="1"/>
  <c r="V28" i="1"/>
  <c r="V27" i="1"/>
  <c r="V26" i="1"/>
  <c r="V25" i="1"/>
  <c r="V24" i="1"/>
  <c r="V23" i="1"/>
  <c r="U122" i="1"/>
  <c r="U121" i="1"/>
  <c r="U120" i="1"/>
  <c r="U119" i="1"/>
  <c r="U118" i="1"/>
  <c r="U117" i="1"/>
  <c r="U116" i="1"/>
  <c r="U115" i="1"/>
  <c r="U114" i="1"/>
  <c r="U113" i="1"/>
  <c r="U112" i="1"/>
  <c r="U111" i="1"/>
  <c r="U110" i="1"/>
  <c r="U109" i="1"/>
  <c r="U108" i="1"/>
  <c r="U107" i="1"/>
  <c r="U106" i="1"/>
  <c r="U105" i="1"/>
  <c r="U104" i="1"/>
  <c r="U103" i="1"/>
  <c r="U102" i="1"/>
  <c r="U101" i="1"/>
  <c r="U100" i="1"/>
  <c r="U99" i="1"/>
  <c r="U98" i="1"/>
  <c r="U97" i="1"/>
  <c r="U96" i="1"/>
  <c r="U95" i="1"/>
  <c r="U94" i="1"/>
  <c r="U93" i="1"/>
  <c r="U92" i="1"/>
  <c r="U91" i="1"/>
  <c r="U90" i="1"/>
  <c r="U89" i="1"/>
  <c r="U88" i="1"/>
  <c r="U87" i="1"/>
  <c r="U86" i="1"/>
  <c r="U85" i="1"/>
  <c r="U84" i="1"/>
  <c r="U83" i="1"/>
  <c r="U82" i="1"/>
  <c r="U81" i="1"/>
  <c r="U80" i="1"/>
  <c r="U79" i="1"/>
  <c r="U78" i="1"/>
  <c r="U77" i="1"/>
  <c r="U76" i="1"/>
  <c r="U75" i="1"/>
  <c r="U74" i="1"/>
  <c r="U73" i="1"/>
  <c r="U72" i="1"/>
  <c r="U71" i="1"/>
  <c r="U70" i="1"/>
  <c r="U69" i="1"/>
  <c r="U68" i="1"/>
  <c r="U67" i="1"/>
  <c r="U66" i="1"/>
  <c r="U65" i="1"/>
  <c r="U64" i="1"/>
  <c r="U63" i="1"/>
  <c r="U62" i="1"/>
  <c r="U61" i="1"/>
  <c r="U60" i="1"/>
  <c r="U59" i="1"/>
  <c r="U58" i="1"/>
  <c r="U57" i="1"/>
  <c r="U56" i="1"/>
  <c r="U55" i="1"/>
  <c r="U54" i="1"/>
  <c r="U53" i="1"/>
  <c r="U52" i="1"/>
  <c r="U51" i="1"/>
  <c r="U50" i="1"/>
  <c r="U49" i="1"/>
  <c r="U48" i="1"/>
  <c r="U47" i="1"/>
  <c r="U46" i="1"/>
  <c r="U45" i="1"/>
  <c r="U44" i="1"/>
  <c r="U43" i="1"/>
  <c r="U42" i="1"/>
  <c r="U41" i="1"/>
  <c r="U40" i="1"/>
  <c r="U39" i="1"/>
  <c r="U38" i="1"/>
  <c r="U37" i="1"/>
  <c r="U36" i="1"/>
  <c r="U35" i="1"/>
  <c r="U34" i="1"/>
  <c r="U33" i="1"/>
  <c r="U32" i="1"/>
  <c r="U31" i="1"/>
  <c r="U30" i="1"/>
  <c r="U29" i="1"/>
  <c r="U28" i="1"/>
  <c r="U27" i="1"/>
  <c r="U26" i="1"/>
  <c r="U25" i="1"/>
  <c r="U24" i="1"/>
  <c r="U23" i="1"/>
  <c r="N122" i="1"/>
  <c r="T122" i="1" s="1"/>
  <c r="N121" i="1"/>
  <c r="T121" i="1" s="1"/>
  <c r="N120" i="1"/>
  <c r="T120" i="1" s="1"/>
  <c r="N119" i="1"/>
  <c r="T119" i="1" s="1"/>
  <c r="N118" i="1"/>
  <c r="T118" i="1" s="1"/>
  <c r="N117" i="1"/>
  <c r="T117" i="1" s="1"/>
  <c r="N116" i="1"/>
  <c r="T116" i="1" s="1"/>
  <c r="N115" i="1"/>
  <c r="T115" i="1" s="1"/>
  <c r="N114" i="1"/>
  <c r="T114" i="1" s="1"/>
  <c r="N113" i="1"/>
  <c r="T113" i="1" s="1"/>
  <c r="N112" i="1"/>
  <c r="T112" i="1" s="1"/>
  <c r="N111" i="1"/>
  <c r="T111" i="1" s="1"/>
  <c r="N110" i="1"/>
  <c r="T110" i="1" s="1"/>
  <c r="N109" i="1"/>
  <c r="T109" i="1" s="1"/>
  <c r="N108" i="1"/>
  <c r="T108" i="1" s="1"/>
  <c r="N107" i="1"/>
  <c r="T107" i="1" s="1"/>
  <c r="N106" i="1"/>
  <c r="T106" i="1" s="1"/>
  <c r="N105" i="1"/>
  <c r="T105" i="1" s="1"/>
  <c r="N104" i="1"/>
  <c r="T104" i="1" s="1"/>
  <c r="N103" i="1"/>
  <c r="T103" i="1" s="1"/>
  <c r="N102" i="1"/>
  <c r="T102" i="1" s="1"/>
  <c r="N101" i="1"/>
  <c r="T101" i="1" s="1"/>
  <c r="N100" i="1"/>
  <c r="T100" i="1" s="1"/>
  <c r="N99" i="1"/>
  <c r="T99" i="1" s="1"/>
  <c r="N98" i="1"/>
  <c r="T98" i="1" s="1"/>
  <c r="N97" i="1"/>
  <c r="T97" i="1" s="1"/>
  <c r="N96" i="1"/>
  <c r="T96" i="1" s="1"/>
  <c r="N95" i="1"/>
  <c r="T95" i="1" s="1"/>
  <c r="N94" i="1"/>
  <c r="T94" i="1" s="1"/>
  <c r="N93" i="1"/>
  <c r="T93" i="1" s="1"/>
  <c r="N92" i="1"/>
  <c r="T92" i="1" s="1"/>
  <c r="N91" i="1"/>
  <c r="T91" i="1" s="1"/>
  <c r="N90" i="1"/>
  <c r="T90" i="1" s="1"/>
  <c r="N89" i="1"/>
  <c r="T89" i="1" s="1"/>
  <c r="N88" i="1"/>
  <c r="T88" i="1" s="1"/>
  <c r="N87" i="1"/>
  <c r="T87" i="1" s="1"/>
  <c r="N86" i="1"/>
  <c r="T86" i="1" s="1"/>
  <c r="N85" i="1"/>
  <c r="T85" i="1" s="1"/>
  <c r="N84" i="1"/>
  <c r="T84" i="1" s="1"/>
  <c r="N83" i="1"/>
  <c r="T83" i="1" s="1"/>
  <c r="N82" i="1"/>
  <c r="T82" i="1" s="1"/>
  <c r="N81" i="1"/>
  <c r="T81" i="1" s="1"/>
  <c r="N80" i="1"/>
  <c r="T80" i="1" s="1"/>
  <c r="N79" i="1"/>
  <c r="T79" i="1" s="1"/>
  <c r="N78" i="1"/>
  <c r="T78" i="1" s="1"/>
  <c r="N77" i="1"/>
  <c r="T77" i="1" s="1"/>
  <c r="N76" i="1"/>
  <c r="T76" i="1" s="1"/>
  <c r="N75" i="1"/>
  <c r="T75" i="1" s="1"/>
  <c r="N74" i="1"/>
  <c r="T74" i="1" s="1"/>
  <c r="N73" i="1"/>
  <c r="T73" i="1" s="1"/>
  <c r="N72" i="1"/>
  <c r="T72" i="1" s="1"/>
  <c r="N71" i="1"/>
  <c r="T71" i="1" s="1"/>
  <c r="N70" i="1"/>
  <c r="T70" i="1" s="1"/>
  <c r="N69" i="1"/>
  <c r="T69" i="1" s="1"/>
  <c r="N68" i="1"/>
  <c r="T68" i="1" s="1"/>
  <c r="N67" i="1"/>
  <c r="T67" i="1" s="1"/>
  <c r="N66" i="1"/>
  <c r="T66" i="1" s="1"/>
  <c r="N65" i="1"/>
  <c r="T65" i="1" s="1"/>
  <c r="N64" i="1"/>
  <c r="T64" i="1" s="1"/>
  <c r="N63" i="1"/>
  <c r="T63" i="1" s="1"/>
  <c r="N62" i="1"/>
  <c r="T62" i="1" s="1"/>
  <c r="N61" i="1"/>
  <c r="T61" i="1" s="1"/>
  <c r="N60" i="1"/>
  <c r="T60" i="1" s="1"/>
  <c r="N59" i="1"/>
  <c r="T59" i="1" s="1"/>
  <c r="N58" i="1"/>
  <c r="T58" i="1" s="1"/>
  <c r="N57" i="1"/>
  <c r="T57" i="1" s="1"/>
  <c r="N56" i="1"/>
  <c r="T56" i="1" s="1"/>
  <c r="N55" i="1"/>
  <c r="T55" i="1" s="1"/>
  <c r="N54" i="1"/>
  <c r="T54" i="1" s="1"/>
  <c r="N53" i="1"/>
  <c r="T53" i="1" s="1"/>
  <c r="N52" i="1"/>
  <c r="T52" i="1" s="1"/>
  <c r="N51" i="1"/>
  <c r="T51" i="1" s="1"/>
  <c r="N50" i="1"/>
  <c r="T50" i="1" s="1"/>
  <c r="N49" i="1"/>
  <c r="T49" i="1" s="1"/>
  <c r="N48" i="1"/>
  <c r="T48" i="1" s="1"/>
  <c r="N47" i="1"/>
  <c r="T47" i="1" s="1"/>
  <c r="N46" i="1"/>
  <c r="T46" i="1" s="1"/>
  <c r="N45" i="1"/>
  <c r="T45" i="1" s="1"/>
  <c r="N44" i="1"/>
  <c r="T44" i="1" s="1"/>
  <c r="N43" i="1"/>
  <c r="T43" i="1" s="1"/>
  <c r="N42" i="1"/>
  <c r="T42" i="1" s="1"/>
  <c r="N41" i="1"/>
  <c r="T41" i="1" s="1"/>
  <c r="N40" i="1"/>
  <c r="T40" i="1" s="1"/>
  <c r="N39" i="1"/>
  <c r="T39" i="1" s="1"/>
  <c r="N38" i="1"/>
  <c r="T38" i="1" s="1"/>
  <c r="N37" i="1"/>
  <c r="T37" i="1" s="1"/>
  <c r="N36" i="1"/>
  <c r="T36" i="1" s="1"/>
  <c r="N35" i="1"/>
  <c r="T35" i="1" s="1"/>
  <c r="N34" i="1"/>
  <c r="T34" i="1" s="1"/>
  <c r="N33" i="1"/>
  <c r="T33" i="1" s="1"/>
  <c r="N32" i="1"/>
  <c r="T32" i="1" s="1"/>
  <c r="N31" i="1"/>
  <c r="T31" i="1" s="1"/>
  <c r="N30" i="1"/>
  <c r="T30" i="1" s="1"/>
  <c r="N29" i="1"/>
  <c r="T29" i="1" s="1"/>
  <c r="N28" i="1"/>
  <c r="T28" i="1" s="1"/>
  <c r="N27" i="1"/>
  <c r="T27" i="1" s="1"/>
  <c r="N26" i="1"/>
  <c r="T26" i="1" s="1"/>
  <c r="N25" i="1"/>
  <c r="T25" i="1" s="1"/>
  <c r="N24" i="1"/>
  <c r="T24" i="1" s="1"/>
  <c r="N23" i="1"/>
  <c r="T23" i="1" s="1"/>
  <c r="K122" i="1"/>
  <c r="K121" i="1"/>
  <c r="K120" i="1"/>
  <c r="K119" i="1"/>
  <c r="K118" i="1"/>
  <c r="K117" i="1"/>
  <c r="K116" i="1"/>
  <c r="K115" i="1"/>
  <c r="K114" i="1"/>
  <c r="K113" i="1"/>
  <c r="K112" i="1"/>
  <c r="K111" i="1"/>
  <c r="K110" i="1"/>
  <c r="K109" i="1"/>
  <c r="K108" i="1"/>
  <c r="K107" i="1"/>
  <c r="K106" i="1"/>
  <c r="K105" i="1"/>
  <c r="K104" i="1"/>
  <c r="K103"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C122" i="1"/>
  <c r="C121" i="1"/>
  <c r="Q121" i="1" s="1"/>
  <c r="C120" i="1"/>
  <c r="S120" i="1" s="1"/>
  <c r="C119" i="1"/>
  <c r="C118" i="1"/>
  <c r="C117" i="1"/>
  <c r="C116" i="1"/>
  <c r="S116" i="1" s="1"/>
  <c r="C115" i="1"/>
  <c r="C114" i="1"/>
  <c r="C113" i="1"/>
  <c r="Q113" i="1" s="1"/>
  <c r="C112" i="1"/>
  <c r="S112" i="1" s="1"/>
  <c r="C111" i="1"/>
  <c r="C110" i="1"/>
  <c r="C109" i="1"/>
  <c r="C108" i="1"/>
  <c r="S108" i="1" s="1"/>
  <c r="C107" i="1"/>
  <c r="C106" i="1"/>
  <c r="C105" i="1"/>
  <c r="Q105" i="1" s="1"/>
  <c r="C104" i="1"/>
  <c r="S104" i="1" s="1"/>
  <c r="C103" i="1"/>
  <c r="C102" i="1"/>
  <c r="C101" i="1"/>
  <c r="C100" i="1"/>
  <c r="S100" i="1" s="1"/>
  <c r="C99" i="1"/>
  <c r="C98" i="1"/>
  <c r="C97" i="1"/>
  <c r="Q97" i="1" s="1"/>
  <c r="C96" i="1"/>
  <c r="S96" i="1" s="1"/>
  <c r="C95" i="1"/>
  <c r="C94" i="1"/>
  <c r="C93" i="1"/>
  <c r="C92" i="1"/>
  <c r="S92" i="1" s="1"/>
  <c r="C91" i="1"/>
  <c r="C90" i="1"/>
  <c r="C89" i="1"/>
  <c r="Q89" i="1" s="1"/>
  <c r="C88" i="1"/>
  <c r="S88" i="1" s="1"/>
  <c r="C87" i="1"/>
  <c r="C86" i="1"/>
  <c r="C85" i="1"/>
  <c r="C84" i="1"/>
  <c r="S84" i="1" s="1"/>
  <c r="C83" i="1"/>
  <c r="C82" i="1"/>
  <c r="C81" i="1"/>
  <c r="Q81" i="1" s="1"/>
  <c r="C80" i="1"/>
  <c r="S80" i="1" s="1"/>
  <c r="C79" i="1"/>
  <c r="C78" i="1"/>
  <c r="C77" i="1"/>
  <c r="C76" i="1"/>
  <c r="S76" i="1" s="1"/>
  <c r="C75" i="1"/>
  <c r="C74" i="1"/>
  <c r="C73" i="1"/>
  <c r="Q73" i="1" s="1"/>
  <c r="C72" i="1"/>
  <c r="S72" i="1" s="1"/>
  <c r="C71" i="1"/>
  <c r="C70" i="1"/>
  <c r="C69" i="1"/>
  <c r="C68" i="1"/>
  <c r="S68" i="1" s="1"/>
  <c r="C67" i="1"/>
  <c r="C66" i="1"/>
  <c r="C65" i="1"/>
  <c r="Q65" i="1" s="1"/>
  <c r="C64" i="1"/>
  <c r="S64" i="1" s="1"/>
  <c r="C63" i="1"/>
  <c r="C62" i="1"/>
  <c r="C61" i="1"/>
  <c r="C60" i="1"/>
  <c r="S60" i="1" s="1"/>
  <c r="C59" i="1"/>
  <c r="C58" i="1"/>
  <c r="C57" i="1"/>
  <c r="Q57" i="1" s="1"/>
  <c r="C56" i="1"/>
  <c r="Q56" i="1" s="1"/>
  <c r="C55" i="1"/>
  <c r="C54" i="1"/>
  <c r="C53" i="1"/>
  <c r="C52" i="1"/>
  <c r="S52" i="1" s="1"/>
  <c r="C51" i="1"/>
  <c r="C50" i="1"/>
  <c r="C49" i="1"/>
  <c r="Q49" i="1" s="1"/>
  <c r="C48" i="1"/>
  <c r="R48" i="1" s="1"/>
  <c r="C47" i="1"/>
  <c r="C46" i="1"/>
  <c r="C45" i="1"/>
  <c r="C44" i="1"/>
  <c r="S44" i="1" s="1"/>
  <c r="C43" i="1"/>
  <c r="C42" i="1"/>
  <c r="C41" i="1"/>
  <c r="Q41" i="1" s="1"/>
  <c r="C40" i="1"/>
  <c r="Q40" i="1" s="1"/>
  <c r="C39" i="1"/>
  <c r="C38" i="1"/>
  <c r="C37" i="1"/>
  <c r="S37" i="1" s="1"/>
  <c r="C36" i="1"/>
  <c r="R36" i="1" s="1"/>
  <c r="C35" i="1"/>
  <c r="C34" i="1"/>
  <c r="C33" i="1"/>
  <c r="S33" i="1" s="1"/>
  <c r="C32" i="1"/>
  <c r="Q32" i="1" s="1"/>
  <c r="C31" i="1"/>
  <c r="C30" i="1"/>
  <c r="C29" i="1"/>
  <c r="S29" i="1" s="1"/>
  <c r="C28" i="1"/>
  <c r="S28" i="1" s="1"/>
  <c r="C27" i="1"/>
  <c r="C26" i="1"/>
  <c r="C25" i="1"/>
  <c r="S25" i="1" s="1"/>
  <c r="C24" i="1"/>
  <c r="Q24" i="1" s="1"/>
  <c r="C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W22" i="1"/>
  <c r="V22" i="1"/>
  <c r="U22" i="1"/>
  <c r="N22" i="1"/>
  <c r="T22" i="1" s="1"/>
  <c r="K22" i="1"/>
  <c r="C22" i="1"/>
  <c r="B22" i="1" s="1"/>
  <c r="AB122" i="1" a="1"/>
  <c r="AB115" i="1" a="1"/>
  <c r="AB99" i="1" a="1"/>
  <c r="AB83" i="1" a="1"/>
  <c r="AB67" i="1" a="1"/>
  <c r="AB51" i="1" a="1"/>
  <c r="AB35" i="1" a="1"/>
  <c r="AB108" i="1" a="1"/>
  <c r="AB56" i="1" a="1"/>
  <c r="AB119" i="1" a="1"/>
  <c r="AB102" i="1" a="1"/>
  <c r="AB86" i="1" a="1"/>
  <c r="AB70" i="1" a="1"/>
  <c r="AB54" i="1" a="1"/>
  <c r="AB37" i="1" a="1"/>
  <c r="AB116" i="1" a="1"/>
  <c r="AB92" i="1" a="1"/>
  <c r="AB60" i="1" a="1"/>
  <c r="AB85" i="1" a="1"/>
  <c r="AB53" i="1" a="1"/>
  <c r="AB95" i="1" a="1"/>
  <c r="AB32" i="1" a="1"/>
  <c r="AB98" i="1" a="1"/>
  <c r="AB34" i="1" a="1"/>
  <c r="AB113" i="1" a="1"/>
  <c r="AB49" i="1" a="1"/>
  <c r="AB120" i="1" a="1"/>
  <c r="AB118" i="1" a="1"/>
  <c r="AB107" i="1" a="1"/>
  <c r="AB91" i="1" a="1"/>
  <c r="AB75" i="1" a="1"/>
  <c r="AB59" i="1" a="1"/>
  <c r="AB43" i="1" a="1"/>
  <c r="AB27" i="1" a="1"/>
  <c r="AB76" i="1" a="1"/>
  <c r="AB41" i="1" a="1"/>
  <c r="AB110" i="1" a="1"/>
  <c r="AB94" i="1" a="1"/>
  <c r="AB78" i="1" a="1"/>
  <c r="AB62" i="1" a="1"/>
  <c r="AB46" i="1" a="1"/>
  <c r="AB29" i="1" a="1"/>
  <c r="AB100" i="1" a="1"/>
  <c r="AB80" i="1" a="1"/>
  <c r="AB38" i="1" a="1"/>
  <c r="AB109" i="1" a="1"/>
  <c r="AB93" i="1" a="1"/>
  <c r="AB77" i="1" a="1"/>
  <c r="AB61" i="1" a="1"/>
  <c r="AB45" i="1" a="1"/>
  <c r="AB28" i="1" a="1"/>
  <c r="AB44" i="1" a="1"/>
  <c r="AB72" i="1" a="1"/>
  <c r="AB89" i="1" a="1"/>
  <c r="AB57" i="1" a="1"/>
  <c r="AB39" i="1" a="1"/>
  <c r="AB30" i="1" a="1"/>
  <c r="AB117" i="1" a="1"/>
  <c r="AB69" i="1" a="1"/>
  <c r="AB112" i="1" a="1"/>
  <c r="AB111" i="1" a="1"/>
  <c r="AB47" i="1" a="1"/>
  <c r="AB52" i="1" a="1"/>
  <c r="AB82" i="1" a="1"/>
  <c r="AB50" i="1" a="1"/>
  <c r="AB104" i="1" a="1"/>
  <c r="AB48" i="1" a="1"/>
  <c r="AB81" i="1" a="1"/>
  <c r="AB31" i="1" a="1"/>
  <c r="AB121" i="1" a="1"/>
  <c r="AB103" i="1" a="1"/>
  <c r="AB87" i="1" a="1"/>
  <c r="AB71" i="1" a="1"/>
  <c r="AB55" i="1" a="1"/>
  <c r="AB40" i="1" a="1"/>
  <c r="AB24" i="1" a="1"/>
  <c r="AB68" i="1" a="1"/>
  <c r="AB33" i="1" a="1"/>
  <c r="AB106" i="1" a="1"/>
  <c r="AB90" i="1" a="1"/>
  <c r="AB74" i="1" a="1"/>
  <c r="AB58" i="1" a="1"/>
  <c r="AB42" i="1" a="1"/>
  <c r="AB26" i="1" a="1"/>
  <c r="AB96" i="1" a="1"/>
  <c r="AB25" i="1" a="1"/>
  <c r="AB105" i="1" a="1"/>
  <c r="AB73" i="1" a="1"/>
  <c r="AB23" i="1" a="1"/>
  <c r="AB101" i="1" a="1"/>
  <c r="AB36" i="1" a="1"/>
  <c r="AB22" i="1" a="1"/>
  <c r="AB79" i="1" a="1"/>
  <c r="AB63" i="1" a="1"/>
  <c r="AB84" i="1" a="1"/>
  <c r="AB114" i="1" a="1"/>
  <c r="AB66" i="1" a="1"/>
  <c r="AB88" i="1" a="1"/>
  <c r="AB97" i="1" a="1"/>
  <c r="AB65" i="1" a="1"/>
  <c r="AB64" i="1" a="1"/>
  <c r="S26" i="1" l="1"/>
  <c r="R26" i="1"/>
  <c r="Q26" i="1"/>
  <c r="S34" i="1"/>
  <c r="R34" i="1"/>
  <c r="Q34" i="1"/>
  <c r="S23" i="1"/>
  <c r="R23" i="1"/>
  <c r="Q23" i="1"/>
  <c r="S27" i="1"/>
  <c r="R27" i="1"/>
  <c r="Q27" i="1"/>
  <c r="S31" i="1"/>
  <c r="R31" i="1"/>
  <c r="Q31" i="1"/>
  <c r="S35" i="1"/>
  <c r="R35" i="1"/>
  <c r="Q35" i="1"/>
  <c r="S39" i="1"/>
  <c r="R39" i="1"/>
  <c r="Q39" i="1"/>
  <c r="S43" i="1"/>
  <c r="R43" i="1"/>
  <c r="Q43" i="1"/>
  <c r="S47" i="1"/>
  <c r="R47" i="1"/>
  <c r="Q47" i="1"/>
  <c r="S51" i="1"/>
  <c r="R51" i="1"/>
  <c r="Q51" i="1"/>
  <c r="S55" i="1"/>
  <c r="R55" i="1"/>
  <c r="Q55" i="1"/>
  <c r="S59" i="1"/>
  <c r="R59" i="1"/>
  <c r="Q59" i="1"/>
  <c r="S63" i="1"/>
  <c r="R63" i="1"/>
  <c r="Q63" i="1"/>
  <c r="S67" i="1"/>
  <c r="R67" i="1"/>
  <c r="Q67" i="1"/>
  <c r="S71" i="1"/>
  <c r="R71" i="1"/>
  <c r="Q71" i="1"/>
  <c r="S75" i="1"/>
  <c r="R75" i="1"/>
  <c r="Q75" i="1"/>
  <c r="S79" i="1"/>
  <c r="R79" i="1"/>
  <c r="Q79" i="1"/>
  <c r="S83" i="1"/>
  <c r="R83" i="1"/>
  <c r="Q83" i="1"/>
  <c r="S87" i="1"/>
  <c r="R87" i="1"/>
  <c r="Q87" i="1"/>
  <c r="S91" i="1"/>
  <c r="R91" i="1"/>
  <c r="Q91" i="1"/>
  <c r="S95" i="1"/>
  <c r="R95" i="1"/>
  <c r="Q95" i="1"/>
  <c r="S99" i="1"/>
  <c r="R99" i="1"/>
  <c r="Q99" i="1"/>
  <c r="S103" i="1"/>
  <c r="R103" i="1"/>
  <c r="Q103" i="1"/>
  <c r="S107" i="1"/>
  <c r="R107" i="1"/>
  <c r="Q107" i="1"/>
  <c r="S111" i="1"/>
  <c r="R111" i="1"/>
  <c r="Q111" i="1"/>
  <c r="S115" i="1"/>
  <c r="R115" i="1"/>
  <c r="Q115" i="1"/>
  <c r="S119" i="1"/>
  <c r="R119" i="1"/>
  <c r="Q119" i="1"/>
  <c r="Q25" i="1"/>
  <c r="Q33" i="1"/>
  <c r="R29" i="1"/>
  <c r="R37" i="1"/>
  <c r="R52" i="1"/>
  <c r="R68" i="1"/>
  <c r="R84" i="1"/>
  <c r="R100" i="1"/>
  <c r="R116" i="1"/>
  <c r="S32" i="1"/>
  <c r="S48" i="1"/>
  <c r="Q28" i="1"/>
  <c r="Q36" i="1"/>
  <c r="Q44" i="1"/>
  <c r="Q52" i="1"/>
  <c r="Q60" i="1"/>
  <c r="Q68" i="1"/>
  <c r="Q76" i="1"/>
  <c r="Q84" i="1"/>
  <c r="Q92" i="1"/>
  <c r="Q100" i="1"/>
  <c r="Q108" i="1"/>
  <c r="Q116" i="1"/>
  <c r="R24" i="1"/>
  <c r="R32" i="1"/>
  <c r="R40" i="1"/>
  <c r="R56" i="1"/>
  <c r="R72" i="1"/>
  <c r="R88" i="1"/>
  <c r="R104" i="1"/>
  <c r="R120" i="1"/>
  <c r="S36" i="1"/>
  <c r="S41" i="1"/>
  <c r="R41" i="1"/>
  <c r="S45" i="1"/>
  <c r="R45" i="1"/>
  <c r="S49" i="1"/>
  <c r="R49" i="1"/>
  <c r="S53" i="1"/>
  <c r="R53" i="1"/>
  <c r="S57" i="1"/>
  <c r="R57" i="1"/>
  <c r="S61" i="1"/>
  <c r="R61" i="1"/>
  <c r="S65" i="1"/>
  <c r="R65" i="1"/>
  <c r="S69" i="1"/>
  <c r="R69" i="1"/>
  <c r="S73" i="1"/>
  <c r="R73" i="1"/>
  <c r="S77" i="1"/>
  <c r="R77" i="1"/>
  <c r="S81" i="1"/>
  <c r="R81" i="1"/>
  <c r="S85" i="1"/>
  <c r="R85" i="1"/>
  <c r="S89" i="1"/>
  <c r="R89" i="1"/>
  <c r="S93" i="1"/>
  <c r="R93" i="1"/>
  <c r="S97" i="1"/>
  <c r="R97" i="1"/>
  <c r="S101" i="1"/>
  <c r="R101" i="1"/>
  <c r="S105" i="1"/>
  <c r="R105" i="1"/>
  <c r="S109" i="1"/>
  <c r="R109" i="1"/>
  <c r="S113" i="1"/>
  <c r="R113" i="1"/>
  <c r="S117" i="1"/>
  <c r="R117" i="1"/>
  <c r="S121" i="1"/>
  <c r="R121" i="1"/>
  <c r="Q29" i="1"/>
  <c r="Q37" i="1"/>
  <c r="Q45" i="1"/>
  <c r="Q53" i="1"/>
  <c r="Q61" i="1"/>
  <c r="Q69" i="1"/>
  <c r="Q77" i="1"/>
  <c r="Q85" i="1"/>
  <c r="Q93" i="1"/>
  <c r="Q101" i="1"/>
  <c r="Q109" i="1"/>
  <c r="Q117" i="1"/>
  <c r="R25" i="1"/>
  <c r="R33" i="1"/>
  <c r="R44" i="1"/>
  <c r="R60" i="1"/>
  <c r="R76" i="1"/>
  <c r="R92" i="1"/>
  <c r="R108" i="1"/>
  <c r="S24" i="1"/>
  <c r="S40" i="1"/>
  <c r="S56" i="1"/>
  <c r="S30" i="1"/>
  <c r="R30" i="1"/>
  <c r="Q30" i="1"/>
  <c r="S38" i="1"/>
  <c r="R38" i="1"/>
  <c r="Q38" i="1"/>
  <c r="S42" i="1"/>
  <c r="R42" i="1"/>
  <c r="Q42" i="1"/>
  <c r="S46" i="1"/>
  <c r="R46" i="1"/>
  <c r="Q46" i="1"/>
  <c r="S50" i="1"/>
  <c r="R50" i="1"/>
  <c r="Q50" i="1"/>
  <c r="S54" i="1"/>
  <c r="R54" i="1"/>
  <c r="Q54" i="1"/>
  <c r="S58" i="1"/>
  <c r="R58" i="1"/>
  <c r="Q58" i="1"/>
  <c r="S62" i="1"/>
  <c r="R62" i="1"/>
  <c r="Q62" i="1"/>
  <c r="S66" i="1"/>
  <c r="R66" i="1"/>
  <c r="Q66" i="1"/>
  <c r="S70" i="1"/>
  <c r="R70" i="1"/>
  <c r="Q70" i="1"/>
  <c r="S74" i="1"/>
  <c r="R74" i="1"/>
  <c r="Q74" i="1"/>
  <c r="S78" i="1"/>
  <c r="R78" i="1"/>
  <c r="Q78" i="1"/>
  <c r="S82" i="1"/>
  <c r="R82" i="1"/>
  <c r="Q82" i="1"/>
  <c r="S86" i="1"/>
  <c r="R86" i="1"/>
  <c r="Q86" i="1"/>
  <c r="S90" i="1"/>
  <c r="R90" i="1"/>
  <c r="Q90" i="1"/>
  <c r="S94" i="1"/>
  <c r="R94" i="1"/>
  <c r="Q94" i="1"/>
  <c r="S98" i="1"/>
  <c r="R98" i="1"/>
  <c r="Q98" i="1"/>
  <c r="S102" i="1"/>
  <c r="R102" i="1"/>
  <c r="Q102" i="1"/>
  <c r="S106" i="1"/>
  <c r="R106" i="1"/>
  <c r="Q106" i="1"/>
  <c r="S110" i="1"/>
  <c r="R110" i="1"/>
  <c r="Q110" i="1"/>
  <c r="S114" i="1"/>
  <c r="R114" i="1"/>
  <c r="Q114" i="1"/>
  <c r="S118" i="1"/>
  <c r="R118" i="1"/>
  <c r="Q118" i="1"/>
  <c r="S122" i="1"/>
  <c r="R122" i="1"/>
  <c r="Q122" i="1"/>
  <c r="Q48" i="1"/>
  <c r="Q64" i="1"/>
  <c r="Q72" i="1"/>
  <c r="Q80" i="1"/>
  <c r="Q88" i="1"/>
  <c r="Q96" i="1"/>
  <c r="Q104" i="1"/>
  <c r="Q112" i="1"/>
  <c r="Q120" i="1"/>
  <c r="R28" i="1"/>
  <c r="R64" i="1"/>
  <c r="R80" i="1"/>
  <c r="R96" i="1"/>
  <c r="R112" i="1"/>
  <c r="AB30" i="1"/>
  <c r="AG30" i="1" s="1"/>
  <c r="AB44" i="1"/>
  <c r="AB64" i="1"/>
  <c r="AG64" i="1" s="1"/>
  <c r="AB112" i="1"/>
  <c r="AB23" i="1"/>
  <c r="AG23" i="1" s="1"/>
  <c r="AB28" i="1"/>
  <c r="AG28" i="1" s="1"/>
  <c r="AB31" i="1"/>
  <c r="AG31" i="1" s="1"/>
  <c r="AB36" i="1"/>
  <c r="AB39" i="1"/>
  <c r="AG39" i="1" s="1"/>
  <c r="AB45" i="1"/>
  <c r="AB49" i="1"/>
  <c r="AG49" i="1" s="1"/>
  <c r="AB53" i="1"/>
  <c r="AB57" i="1"/>
  <c r="AG57" i="1" s="1"/>
  <c r="AB61" i="1"/>
  <c r="AG61" i="1" s="1"/>
  <c r="AB65" i="1"/>
  <c r="AG65" i="1" s="1"/>
  <c r="AB69" i="1"/>
  <c r="AB73" i="1"/>
  <c r="AG73" i="1" s="1"/>
  <c r="AB77" i="1"/>
  <c r="AB81" i="1"/>
  <c r="AG81" i="1" s="1"/>
  <c r="AB85" i="1"/>
  <c r="AB89" i="1"/>
  <c r="AG89" i="1" s="1"/>
  <c r="AB93" i="1"/>
  <c r="AG93" i="1" s="1"/>
  <c r="AB97" i="1"/>
  <c r="AG97" i="1" s="1"/>
  <c r="AB101" i="1"/>
  <c r="AB105" i="1"/>
  <c r="AG105" i="1" s="1"/>
  <c r="AB109" i="1"/>
  <c r="AG109" i="1" s="1"/>
  <c r="AB113" i="1"/>
  <c r="AB117" i="1"/>
  <c r="AB25" i="1"/>
  <c r="AG25" i="1" s="1"/>
  <c r="AB38" i="1"/>
  <c r="AB48" i="1"/>
  <c r="AG48" i="1" s="1"/>
  <c r="AB60" i="1"/>
  <c r="AB72" i="1"/>
  <c r="AG72" i="1" s="1"/>
  <c r="AB80" i="1"/>
  <c r="AG80" i="1" s="1"/>
  <c r="AB88" i="1"/>
  <c r="AB92" i="1"/>
  <c r="AB96" i="1"/>
  <c r="AG96" i="1" s="1"/>
  <c r="AB100" i="1"/>
  <c r="AB104" i="1"/>
  <c r="AB116" i="1"/>
  <c r="AB26" i="1"/>
  <c r="AG26" i="1" s="1"/>
  <c r="AB29" i="1"/>
  <c r="AG29" i="1" s="1"/>
  <c r="AB34" i="1"/>
  <c r="AB37" i="1"/>
  <c r="AB42" i="1"/>
  <c r="AG42" i="1" s="1"/>
  <c r="AB46" i="1"/>
  <c r="AG46" i="1" s="1"/>
  <c r="AB50" i="1"/>
  <c r="AG50" i="1" s="1"/>
  <c r="AB54" i="1"/>
  <c r="AB58" i="1"/>
  <c r="AG58" i="1" s="1"/>
  <c r="AB62" i="1"/>
  <c r="AB66" i="1"/>
  <c r="AG66" i="1" s="1"/>
  <c r="AB70" i="1"/>
  <c r="AB74" i="1"/>
  <c r="AG74" i="1" s="1"/>
  <c r="AB78" i="1"/>
  <c r="AB82" i="1"/>
  <c r="AG82" i="1" s="1"/>
  <c r="AB86" i="1"/>
  <c r="AB90" i="1"/>
  <c r="AG90" i="1" s="1"/>
  <c r="AB94" i="1"/>
  <c r="AG94" i="1" s="1"/>
  <c r="AB98" i="1"/>
  <c r="AG98" i="1" s="1"/>
  <c r="AB102" i="1"/>
  <c r="AB106" i="1"/>
  <c r="AG106" i="1" s="1"/>
  <c r="AB110" i="1"/>
  <c r="AG110" i="1" s="1"/>
  <c r="AB114" i="1"/>
  <c r="AG114" i="1" s="1"/>
  <c r="AB119" i="1"/>
  <c r="AB33" i="1"/>
  <c r="AG33" i="1" s="1"/>
  <c r="AB41" i="1"/>
  <c r="AG41" i="1" s="1"/>
  <c r="AB52" i="1"/>
  <c r="AB56" i="1"/>
  <c r="AB68" i="1"/>
  <c r="AB76" i="1"/>
  <c r="AB84" i="1"/>
  <c r="AB108" i="1"/>
  <c r="AB24" i="1"/>
  <c r="AG24" i="1" s="1"/>
  <c r="AB27" i="1"/>
  <c r="AG27" i="1" s="1"/>
  <c r="AB32" i="1"/>
  <c r="AG32" i="1" s="1"/>
  <c r="AB35" i="1"/>
  <c r="AB40" i="1"/>
  <c r="AG40" i="1" s="1"/>
  <c r="AB43" i="1"/>
  <c r="AG43" i="1" s="1"/>
  <c r="AB47" i="1"/>
  <c r="AG47" i="1" s="1"/>
  <c r="AB51" i="1"/>
  <c r="AB55" i="1"/>
  <c r="AG55" i="1" s="1"/>
  <c r="AB59" i="1"/>
  <c r="AB63" i="1"/>
  <c r="AG63" i="1" s="1"/>
  <c r="AB67" i="1"/>
  <c r="AB71" i="1"/>
  <c r="AG71" i="1" s="1"/>
  <c r="AB75" i="1"/>
  <c r="AG75" i="1" s="1"/>
  <c r="AB79" i="1"/>
  <c r="AG79" i="1" s="1"/>
  <c r="AB83" i="1"/>
  <c r="AB87" i="1"/>
  <c r="AG87" i="1" s="1"/>
  <c r="AB91" i="1"/>
  <c r="AG91" i="1" s="1"/>
  <c r="AB95" i="1"/>
  <c r="AG95" i="1" s="1"/>
  <c r="AB99" i="1"/>
  <c r="AB103" i="1"/>
  <c r="AG103" i="1" s="1"/>
  <c r="AB107" i="1"/>
  <c r="AB111" i="1"/>
  <c r="AG111" i="1" s="1"/>
  <c r="AB115" i="1"/>
  <c r="AB121" i="1"/>
  <c r="AG121" i="1" s="1"/>
  <c r="AB118" i="1"/>
  <c r="AB120" i="1"/>
  <c r="AB122" i="1"/>
  <c r="AG122" i="1" s="1"/>
  <c r="S22" i="1"/>
  <c r="Q22" i="1"/>
  <c r="R22" i="1"/>
  <c r="AB22" i="1"/>
  <c r="AQ120" i="1" l="1"/>
  <c r="AO120" i="1"/>
  <c r="AN120" i="1"/>
  <c r="AK120" i="1"/>
  <c r="AJ120" i="1"/>
  <c r="AI120" i="1"/>
  <c r="AH120" i="1"/>
  <c r="AD120" i="1"/>
  <c r="AC120" i="1"/>
  <c r="AQ52" i="1"/>
  <c r="AO52" i="1"/>
  <c r="AN52" i="1"/>
  <c r="AK52" i="1"/>
  <c r="AJ52" i="1"/>
  <c r="AH52" i="1"/>
  <c r="AI52" i="1"/>
  <c r="AD52" i="1"/>
  <c r="AC52" i="1"/>
  <c r="AQ34" i="1"/>
  <c r="AO34" i="1"/>
  <c r="AN34" i="1"/>
  <c r="AK34" i="1"/>
  <c r="AJ34" i="1"/>
  <c r="AI34" i="1"/>
  <c r="AH34" i="1"/>
  <c r="AD34" i="1"/>
  <c r="AC34" i="1"/>
  <c r="AQ113" i="1"/>
  <c r="AO113" i="1"/>
  <c r="AN113" i="1"/>
  <c r="AK113" i="1"/>
  <c r="AJ113" i="1"/>
  <c r="AI113" i="1"/>
  <c r="AH113" i="1"/>
  <c r="AD113" i="1"/>
  <c r="AC113" i="1"/>
  <c r="AQ107" i="1"/>
  <c r="AO107" i="1"/>
  <c r="AN107" i="1"/>
  <c r="AK107" i="1"/>
  <c r="AJ107" i="1"/>
  <c r="AI107" i="1"/>
  <c r="AH107" i="1"/>
  <c r="AD107" i="1"/>
  <c r="AC107" i="1"/>
  <c r="AQ59" i="1"/>
  <c r="AO59" i="1"/>
  <c r="AN59" i="1"/>
  <c r="AK59" i="1"/>
  <c r="AJ59" i="1"/>
  <c r="AH59" i="1"/>
  <c r="AI59" i="1"/>
  <c r="AD59" i="1"/>
  <c r="AC59" i="1"/>
  <c r="AQ76" i="1"/>
  <c r="AO76" i="1"/>
  <c r="AN76" i="1"/>
  <c r="AK76" i="1"/>
  <c r="AJ76" i="1"/>
  <c r="AH76" i="1"/>
  <c r="AI76" i="1"/>
  <c r="AD76" i="1"/>
  <c r="AC76" i="1"/>
  <c r="AQ110" i="1"/>
  <c r="AO110" i="1"/>
  <c r="AN110" i="1"/>
  <c r="AK110" i="1"/>
  <c r="AJ110" i="1"/>
  <c r="AI110" i="1"/>
  <c r="AH110" i="1"/>
  <c r="AD110" i="1"/>
  <c r="AC110" i="1"/>
  <c r="AQ78" i="1"/>
  <c r="AO78" i="1"/>
  <c r="AN78" i="1"/>
  <c r="AK78" i="1"/>
  <c r="AJ78" i="1"/>
  <c r="AI78" i="1"/>
  <c r="AH78" i="1"/>
  <c r="AD78" i="1"/>
  <c r="AC78" i="1"/>
  <c r="AQ62" i="1"/>
  <c r="AO62" i="1"/>
  <c r="AN62" i="1"/>
  <c r="AK62" i="1"/>
  <c r="AJ62" i="1"/>
  <c r="AI62" i="1"/>
  <c r="AH62" i="1"/>
  <c r="AD62" i="1"/>
  <c r="AC62" i="1"/>
  <c r="AQ100" i="1"/>
  <c r="AO100" i="1"/>
  <c r="AN100" i="1"/>
  <c r="AK100" i="1"/>
  <c r="AJ100" i="1"/>
  <c r="AI100" i="1"/>
  <c r="AH100" i="1"/>
  <c r="AD100" i="1"/>
  <c r="AC100" i="1"/>
  <c r="AQ38" i="1"/>
  <c r="AO38" i="1"/>
  <c r="AN38" i="1"/>
  <c r="AK38" i="1"/>
  <c r="AJ38" i="1"/>
  <c r="AI38" i="1"/>
  <c r="AH38" i="1"/>
  <c r="AD38" i="1"/>
  <c r="AC38" i="1"/>
  <c r="AQ77" i="1"/>
  <c r="AO77" i="1"/>
  <c r="AN77" i="1"/>
  <c r="AJ77" i="1"/>
  <c r="AI77" i="1"/>
  <c r="AK77" i="1"/>
  <c r="AH77" i="1"/>
  <c r="AD77" i="1"/>
  <c r="AC77" i="1"/>
  <c r="AQ45" i="1"/>
  <c r="AO45" i="1"/>
  <c r="AN45" i="1"/>
  <c r="AK45" i="1"/>
  <c r="AJ45" i="1"/>
  <c r="AI45" i="1"/>
  <c r="AH45" i="1"/>
  <c r="AD45" i="1"/>
  <c r="AC45" i="1"/>
  <c r="AQ44" i="1"/>
  <c r="AO44" i="1"/>
  <c r="AN44" i="1"/>
  <c r="AK44" i="1"/>
  <c r="AJ44" i="1"/>
  <c r="AH44" i="1"/>
  <c r="AI44" i="1"/>
  <c r="AD44" i="1"/>
  <c r="AC44" i="1"/>
  <c r="AQ122" i="1"/>
  <c r="AO122" i="1"/>
  <c r="AN122" i="1"/>
  <c r="AK122" i="1"/>
  <c r="AJ122" i="1"/>
  <c r="AI122" i="1"/>
  <c r="AH122" i="1"/>
  <c r="AD122" i="1"/>
  <c r="AC122" i="1"/>
  <c r="AQ115" i="1"/>
  <c r="AO115" i="1"/>
  <c r="AN115" i="1"/>
  <c r="AK115" i="1"/>
  <c r="AJ115" i="1"/>
  <c r="AI115" i="1"/>
  <c r="AH115" i="1"/>
  <c r="AD115" i="1"/>
  <c r="AC115" i="1"/>
  <c r="AQ99" i="1"/>
  <c r="AO99" i="1"/>
  <c r="AN99" i="1"/>
  <c r="AK99" i="1"/>
  <c r="AJ99" i="1"/>
  <c r="AI99" i="1"/>
  <c r="AH99" i="1"/>
  <c r="AD99" i="1"/>
  <c r="AC99" i="1"/>
  <c r="AQ83" i="1"/>
  <c r="AO83" i="1"/>
  <c r="AN83" i="1"/>
  <c r="AK83" i="1"/>
  <c r="AJ83" i="1"/>
  <c r="AH83" i="1"/>
  <c r="AI83" i="1"/>
  <c r="AD83" i="1"/>
  <c r="AC83" i="1"/>
  <c r="AQ67" i="1"/>
  <c r="AO67" i="1"/>
  <c r="AN67" i="1"/>
  <c r="AK67" i="1"/>
  <c r="AJ67" i="1"/>
  <c r="AH67" i="1"/>
  <c r="AI67" i="1"/>
  <c r="AD67" i="1"/>
  <c r="AC67" i="1"/>
  <c r="AQ51" i="1"/>
  <c r="AO51" i="1"/>
  <c r="AN51" i="1"/>
  <c r="AK51" i="1"/>
  <c r="AJ51" i="1"/>
  <c r="AH51" i="1"/>
  <c r="AI51" i="1"/>
  <c r="AD51" i="1"/>
  <c r="AC51" i="1"/>
  <c r="AQ35" i="1"/>
  <c r="AO35" i="1"/>
  <c r="AN35" i="1"/>
  <c r="AK35" i="1"/>
  <c r="AJ35" i="1"/>
  <c r="AH35" i="1"/>
  <c r="AI35" i="1"/>
  <c r="AD35" i="1"/>
  <c r="AC35" i="1"/>
  <c r="AQ108" i="1"/>
  <c r="AO108" i="1"/>
  <c r="AN108" i="1"/>
  <c r="AK108" i="1"/>
  <c r="AJ108" i="1"/>
  <c r="AI108" i="1"/>
  <c r="AH108" i="1"/>
  <c r="AD108" i="1"/>
  <c r="AC108" i="1"/>
  <c r="AQ56" i="1"/>
  <c r="AO56" i="1"/>
  <c r="AN56" i="1"/>
  <c r="AK56" i="1"/>
  <c r="AJ56" i="1"/>
  <c r="AI56" i="1"/>
  <c r="AH56" i="1"/>
  <c r="AD56" i="1"/>
  <c r="AC56" i="1"/>
  <c r="AQ119" i="1"/>
  <c r="AO119" i="1"/>
  <c r="AN119" i="1"/>
  <c r="AJ119" i="1"/>
  <c r="AI119" i="1"/>
  <c r="AK119" i="1"/>
  <c r="AH119" i="1"/>
  <c r="AD119" i="1"/>
  <c r="AC119" i="1"/>
  <c r="AQ102" i="1"/>
  <c r="AO102" i="1"/>
  <c r="AN102" i="1"/>
  <c r="AK102" i="1"/>
  <c r="AJ102" i="1"/>
  <c r="AI102" i="1"/>
  <c r="AH102" i="1"/>
  <c r="AD102" i="1"/>
  <c r="AC102" i="1"/>
  <c r="AQ86" i="1"/>
  <c r="AO86" i="1"/>
  <c r="AN86" i="1"/>
  <c r="AK86" i="1"/>
  <c r="AJ86" i="1"/>
  <c r="AI86" i="1"/>
  <c r="AH86" i="1"/>
  <c r="AD86" i="1"/>
  <c r="AC86" i="1"/>
  <c r="AQ70" i="1"/>
  <c r="AO70" i="1"/>
  <c r="AN70" i="1"/>
  <c r="AK70" i="1"/>
  <c r="AJ70" i="1"/>
  <c r="AI70" i="1"/>
  <c r="AH70" i="1"/>
  <c r="AD70" i="1"/>
  <c r="AC70" i="1"/>
  <c r="AQ54" i="1"/>
  <c r="AO54" i="1"/>
  <c r="AN54" i="1"/>
  <c r="AK54" i="1"/>
  <c r="AJ54" i="1"/>
  <c r="AI54" i="1"/>
  <c r="AH54" i="1"/>
  <c r="AD54" i="1"/>
  <c r="AC54" i="1"/>
  <c r="AQ37" i="1"/>
  <c r="AO37" i="1"/>
  <c r="AN37" i="1"/>
  <c r="AK37" i="1"/>
  <c r="AJ37" i="1"/>
  <c r="AI37" i="1"/>
  <c r="AH37" i="1"/>
  <c r="AD37" i="1"/>
  <c r="AC37" i="1"/>
  <c r="AQ116" i="1"/>
  <c r="AO116" i="1"/>
  <c r="AN116" i="1"/>
  <c r="AK116" i="1"/>
  <c r="AJ116" i="1"/>
  <c r="AI116" i="1"/>
  <c r="AH116" i="1"/>
  <c r="AD116" i="1"/>
  <c r="AC116" i="1"/>
  <c r="AQ92" i="1"/>
  <c r="AO92" i="1"/>
  <c r="AN92" i="1"/>
  <c r="AK92" i="1"/>
  <c r="AJ92" i="1"/>
  <c r="AI92" i="1"/>
  <c r="AH92" i="1"/>
  <c r="AD92" i="1"/>
  <c r="AC92" i="1"/>
  <c r="AQ60" i="1"/>
  <c r="AO60" i="1"/>
  <c r="AN60" i="1"/>
  <c r="AK60" i="1"/>
  <c r="AJ60" i="1"/>
  <c r="AH60" i="1"/>
  <c r="AI60" i="1"/>
  <c r="AD60" i="1"/>
  <c r="AC60" i="1"/>
  <c r="AQ117" i="1"/>
  <c r="AO117" i="1"/>
  <c r="AN117" i="1"/>
  <c r="AJ117" i="1"/>
  <c r="AI117" i="1"/>
  <c r="AH117" i="1"/>
  <c r="AK117" i="1"/>
  <c r="AD117" i="1"/>
  <c r="AC117" i="1"/>
  <c r="AQ101" i="1"/>
  <c r="AO101" i="1"/>
  <c r="AN101" i="1"/>
  <c r="AJ101" i="1"/>
  <c r="AI101" i="1"/>
  <c r="AK101" i="1"/>
  <c r="AH101" i="1"/>
  <c r="AD101" i="1"/>
  <c r="AC101" i="1"/>
  <c r="AQ85" i="1"/>
  <c r="AO85" i="1"/>
  <c r="AN85" i="1"/>
  <c r="AJ85" i="1"/>
  <c r="AI85" i="1"/>
  <c r="AK85" i="1"/>
  <c r="AH85" i="1"/>
  <c r="AD85" i="1"/>
  <c r="AC85" i="1"/>
  <c r="AQ69" i="1"/>
  <c r="AO69" i="1"/>
  <c r="AN69" i="1"/>
  <c r="AJ69" i="1"/>
  <c r="AI69" i="1"/>
  <c r="AK69" i="1"/>
  <c r="AH69" i="1"/>
  <c r="AD69" i="1"/>
  <c r="AC69" i="1"/>
  <c r="AQ53" i="1"/>
  <c r="AO53" i="1"/>
  <c r="AN53" i="1"/>
  <c r="AK53" i="1"/>
  <c r="AJ53" i="1"/>
  <c r="AI53" i="1"/>
  <c r="AH53" i="1"/>
  <c r="AD53" i="1"/>
  <c r="AC53" i="1"/>
  <c r="AQ36" i="1"/>
  <c r="AO36" i="1"/>
  <c r="AN36" i="1"/>
  <c r="AK36" i="1"/>
  <c r="AJ36" i="1"/>
  <c r="AH36" i="1"/>
  <c r="AI36" i="1"/>
  <c r="AD36" i="1"/>
  <c r="AC36" i="1"/>
  <c r="AQ112" i="1"/>
  <c r="AO112" i="1"/>
  <c r="AN112" i="1"/>
  <c r="AK112" i="1"/>
  <c r="AJ112" i="1"/>
  <c r="AI112" i="1"/>
  <c r="AH112" i="1"/>
  <c r="AD112" i="1"/>
  <c r="AC112" i="1"/>
  <c r="AG34" i="1"/>
  <c r="AG113" i="1"/>
  <c r="AG112" i="1"/>
  <c r="AQ111" i="1"/>
  <c r="AO111" i="1"/>
  <c r="AN111" i="1"/>
  <c r="AK111" i="1"/>
  <c r="AJ111" i="1"/>
  <c r="AI111" i="1"/>
  <c r="AH111" i="1"/>
  <c r="AD111" i="1"/>
  <c r="AC111" i="1"/>
  <c r="AQ63" i="1"/>
  <c r="AO63" i="1"/>
  <c r="AN63" i="1"/>
  <c r="AK63" i="1"/>
  <c r="AJ63" i="1"/>
  <c r="AI63" i="1"/>
  <c r="AH63" i="1"/>
  <c r="AD63" i="1"/>
  <c r="AC63" i="1"/>
  <c r="AQ32" i="1"/>
  <c r="AO32" i="1"/>
  <c r="AN32" i="1"/>
  <c r="AK32" i="1"/>
  <c r="AJ32" i="1"/>
  <c r="AI32" i="1"/>
  <c r="AH32" i="1"/>
  <c r="AD32" i="1"/>
  <c r="AC32" i="1"/>
  <c r="AQ114" i="1"/>
  <c r="AO114" i="1"/>
  <c r="AN114" i="1"/>
  <c r="AK114" i="1"/>
  <c r="AJ114" i="1"/>
  <c r="AI114" i="1"/>
  <c r="AH114" i="1"/>
  <c r="AD114" i="1"/>
  <c r="AC114" i="1"/>
  <c r="AQ82" i="1"/>
  <c r="AO82" i="1"/>
  <c r="AN82" i="1"/>
  <c r="AK82" i="1"/>
  <c r="AJ82" i="1"/>
  <c r="AI82" i="1"/>
  <c r="AH82" i="1"/>
  <c r="AD82" i="1"/>
  <c r="AC82" i="1"/>
  <c r="AQ66" i="1"/>
  <c r="AO66" i="1"/>
  <c r="AN66" i="1"/>
  <c r="AK66" i="1"/>
  <c r="AJ66" i="1"/>
  <c r="AI66" i="1"/>
  <c r="AH66" i="1"/>
  <c r="AD66" i="1"/>
  <c r="AC66" i="1"/>
  <c r="AQ104" i="1"/>
  <c r="AO104" i="1"/>
  <c r="AN104" i="1"/>
  <c r="AK104" i="1"/>
  <c r="AJ104" i="1"/>
  <c r="AI104" i="1"/>
  <c r="AH104" i="1"/>
  <c r="AD104" i="1"/>
  <c r="AC104" i="1"/>
  <c r="AQ48" i="1"/>
  <c r="AO48" i="1"/>
  <c r="AN48" i="1"/>
  <c r="AK48" i="1"/>
  <c r="AJ48" i="1"/>
  <c r="AI48" i="1"/>
  <c r="AH48" i="1"/>
  <c r="AD48" i="1"/>
  <c r="AC48" i="1"/>
  <c r="AQ81" i="1"/>
  <c r="AO81" i="1"/>
  <c r="AN81" i="1"/>
  <c r="AK81" i="1"/>
  <c r="AJ81" i="1"/>
  <c r="AI81" i="1"/>
  <c r="AH81" i="1"/>
  <c r="AD81" i="1"/>
  <c r="AC81" i="1"/>
  <c r="AQ65" i="1"/>
  <c r="AO65" i="1"/>
  <c r="AN65" i="1"/>
  <c r="AK65" i="1"/>
  <c r="AJ65" i="1"/>
  <c r="AI65" i="1"/>
  <c r="AH65" i="1"/>
  <c r="AD65" i="1"/>
  <c r="AC65" i="1"/>
  <c r="AQ49" i="1"/>
  <c r="AO49" i="1"/>
  <c r="AN49" i="1"/>
  <c r="AK49" i="1"/>
  <c r="AJ49" i="1"/>
  <c r="AI49" i="1"/>
  <c r="AH49" i="1"/>
  <c r="AD49" i="1"/>
  <c r="AC49" i="1"/>
  <c r="AQ31" i="1"/>
  <c r="AO31" i="1"/>
  <c r="AN31" i="1"/>
  <c r="AK31" i="1"/>
  <c r="AJ31" i="1"/>
  <c r="AI31" i="1"/>
  <c r="AH31" i="1"/>
  <c r="AD31" i="1"/>
  <c r="AC31" i="1"/>
  <c r="AG78" i="1"/>
  <c r="AG62" i="1"/>
  <c r="AG77" i="1"/>
  <c r="AG45" i="1"/>
  <c r="AG108" i="1"/>
  <c r="AG92" i="1"/>
  <c r="AG76" i="1"/>
  <c r="AG60" i="1"/>
  <c r="AG44" i="1"/>
  <c r="AG107" i="1"/>
  <c r="AG59" i="1"/>
  <c r="AQ79" i="1"/>
  <c r="AO79" i="1"/>
  <c r="AN79" i="1"/>
  <c r="AK79" i="1"/>
  <c r="AJ79" i="1"/>
  <c r="AI79" i="1"/>
  <c r="AH79" i="1"/>
  <c r="AD79" i="1"/>
  <c r="AC79" i="1"/>
  <c r="AQ47" i="1"/>
  <c r="AO47" i="1"/>
  <c r="AN47" i="1"/>
  <c r="AK47" i="1"/>
  <c r="AJ47" i="1"/>
  <c r="AI47" i="1"/>
  <c r="AH47" i="1"/>
  <c r="AD47" i="1"/>
  <c r="AC47" i="1"/>
  <c r="AQ84" i="1"/>
  <c r="AO84" i="1"/>
  <c r="AN84" i="1"/>
  <c r="AK84" i="1"/>
  <c r="AJ84" i="1"/>
  <c r="AH84" i="1"/>
  <c r="AI84" i="1"/>
  <c r="AD84" i="1"/>
  <c r="AC84" i="1"/>
  <c r="AQ98" i="1"/>
  <c r="AO98" i="1"/>
  <c r="AN98" i="1"/>
  <c r="AK98" i="1"/>
  <c r="AJ98" i="1"/>
  <c r="AI98" i="1"/>
  <c r="AH98" i="1"/>
  <c r="AD98" i="1"/>
  <c r="AC98" i="1"/>
  <c r="AQ50" i="1"/>
  <c r="AO50" i="1"/>
  <c r="AN50" i="1"/>
  <c r="AK50" i="1"/>
  <c r="AJ50" i="1"/>
  <c r="AI50" i="1"/>
  <c r="AH50" i="1"/>
  <c r="AD50" i="1"/>
  <c r="AC50" i="1"/>
  <c r="AQ88" i="1"/>
  <c r="AN88" i="1"/>
  <c r="AK88" i="1"/>
  <c r="AO88" i="1"/>
  <c r="AJ88" i="1"/>
  <c r="AI88" i="1"/>
  <c r="AH88" i="1"/>
  <c r="AD88" i="1"/>
  <c r="AC88" i="1"/>
  <c r="AQ97" i="1"/>
  <c r="AO97" i="1"/>
  <c r="AN97" i="1"/>
  <c r="AK97" i="1"/>
  <c r="AJ97" i="1"/>
  <c r="AI97" i="1"/>
  <c r="AH97" i="1"/>
  <c r="AD97" i="1"/>
  <c r="AC97" i="1"/>
  <c r="AQ64" i="1"/>
  <c r="AO64" i="1"/>
  <c r="AN64" i="1"/>
  <c r="AK64" i="1"/>
  <c r="AJ64" i="1"/>
  <c r="AI64" i="1"/>
  <c r="AH64" i="1"/>
  <c r="AD64" i="1"/>
  <c r="AC64" i="1"/>
  <c r="AQ29" i="1"/>
  <c r="AO29" i="1"/>
  <c r="AN29" i="1"/>
  <c r="AK29" i="1"/>
  <c r="AJ29" i="1"/>
  <c r="AI29" i="1"/>
  <c r="AH29" i="1"/>
  <c r="AD29" i="1"/>
  <c r="AC29" i="1"/>
  <c r="AG120" i="1"/>
  <c r="AG104" i="1"/>
  <c r="AG88" i="1"/>
  <c r="AG56" i="1"/>
  <c r="AG119" i="1"/>
  <c r="AQ95" i="1"/>
  <c r="AO95" i="1"/>
  <c r="AN95" i="1"/>
  <c r="AK95" i="1"/>
  <c r="AJ95" i="1"/>
  <c r="AI95" i="1"/>
  <c r="AH95" i="1"/>
  <c r="AD95" i="1"/>
  <c r="AC95" i="1"/>
  <c r="AQ118" i="1"/>
  <c r="AO118" i="1"/>
  <c r="AN118" i="1"/>
  <c r="AK118" i="1"/>
  <c r="AJ118" i="1"/>
  <c r="AI118" i="1"/>
  <c r="AH118" i="1"/>
  <c r="AD118" i="1"/>
  <c r="AC118" i="1"/>
  <c r="AQ91" i="1"/>
  <c r="AO91" i="1"/>
  <c r="AN91" i="1"/>
  <c r="AK91" i="1"/>
  <c r="AJ91" i="1"/>
  <c r="AH91" i="1"/>
  <c r="AI91" i="1"/>
  <c r="AD91" i="1"/>
  <c r="AC91" i="1"/>
  <c r="AQ75" i="1"/>
  <c r="AO75" i="1"/>
  <c r="AN75" i="1"/>
  <c r="AK75" i="1"/>
  <c r="AJ75" i="1"/>
  <c r="AH75" i="1"/>
  <c r="AI75" i="1"/>
  <c r="AD75" i="1"/>
  <c r="AC75" i="1"/>
  <c r="AQ43" i="1"/>
  <c r="AO43" i="1"/>
  <c r="AN43" i="1"/>
  <c r="AK43" i="1"/>
  <c r="AJ43" i="1"/>
  <c r="AH43" i="1"/>
  <c r="AI43" i="1"/>
  <c r="AD43" i="1"/>
  <c r="AC43" i="1"/>
  <c r="AQ27" i="1"/>
  <c r="AO27" i="1"/>
  <c r="AN27" i="1"/>
  <c r="AK27" i="1"/>
  <c r="AJ27" i="1"/>
  <c r="AH27" i="1"/>
  <c r="AI27" i="1"/>
  <c r="AD27" i="1"/>
  <c r="AC27" i="1"/>
  <c r="AQ41" i="1"/>
  <c r="AO41" i="1"/>
  <c r="AN41" i="1"/>
  <c r="AK41" i="1"/>
  <c r="AJ41" i="1"/>
  <c r="AI41" i="1"/>
  <c r="AH41" i="1"/>
  <c r="AD41" i="1"/>
  <c r="AC41" i="1"/>
  <c r="AQ94" i="1"/>
  <c r="AO94" i="1"/>
  <c r="AN94" i="1"/>
  <c r="AK94" i="1"/>
  <c r="AJ94" i="1"/>
  <c r="AI94" i="1"/>
  <c r="AH94" i="1"/>
  <c r="AD94" i="1"/>
  <c r="AC94" i="1"/>
  <c r="AQ46" i="1"/>
  <c r="AO46" i="1"/>
  <c r="AN46" i="1"/>
  <c r="AK46" i="1"/>
  <c r="AJ46" i="1"/>
  <c r="AI46" i="1"/>
  <c r="AH46" i="1"/>
  <c r="AD46" i="1"/>
  <c r="AC46" i="1"/>
  <c r="AQ80" i="1"/>
  <c r="AO80" i="1"/>
  <c r="AN80" i="1"/>
  <c r="AK80" i="1"/>
  <c r="AJ80" i="1"/>
  <c r="AI80" i="1"/>
  <c r="AH80" i="1"/>
  <c r="AD80" i="1"/>
  <c r="AC80" i="1"/>
  <c r="AQ109" i="1"/>
  <c r="AO109" i="1"/>
  <c r="AN109" i="1"/>
  <c r="AJ109" i="1"/>
  <c r="AI109" i="1"/>
  <c r="AK109" i="1"/>
  <c r="AH109" i="1"/>
  <c r="AD109" i="1"/>
  <c r="AC109" i="1"/>
  <c r="AQ93" i="1"/>
  <c r="AO93" i="1"/>
  <c r="AN93" i="1"/>
  <c r="AJ93" i="1"/>
  <c r="AI93" i="1"/>
  <c r="AK93" i="1"/>
  <c r="AH93" i="1"/>
  <c r="AD93" i="1"/>
  <c r="AC93" i="1"/>
  <c r="AQ61" i="1"/>
  <c r="AO61" i="1"/>
  <c r="AN61" i="1"/>
  <c r="AK61" i="1"/>
  <c r="AJ61" i="1"/>
  <c r="AI61" i="1"/>
  <c r="AH61" i="1"/>
  <c r="AD61" i="1"/>
  <c r="AC61" i="1"/>
  <c r="AQ28" i="1"/>
  <c r="AO28" i="1"/>
  <c r="AN28" i="1"/>
  <c r="AK28" i="1"/>
  <c r="AJ28" i="1"/>
  <c r="AH28" i="1"/>
  <c r="AI28" i="1"/>
  <c r="AD28" i="1"/>
  <c r="AC28" i="1"/>
  <c r="AQ121" i="1"/>
  <c r="AO121" i="1"/>
  <c r="AN121" i="1"/>
  <c r="AJ121" i="1"/>
  <c r="AI121" i="1"/>
  <c r="AH121" i="1"/>
  <c r="AK121" i="1"/>
  <c r="AD121" i="1"/>
  <c r="AC121" i="1"/>
  <c r="AQ103" i="1"/>
  <c r="AO103" i="1"/>
  <c r="AN103" i="1"/>
  <c r="AJ103" i="1"/>
  <c r="AK103" i="1"/>
  <c r="AI103" i="1"/>
  <c r="AH103" i="1"/>
  <c r="AD103" i="1"/>
  <c r="AC103" i="1"/>
  <c r="AQ87" i="1"/>
  <c r="AO87" i="1"/>
  <c r="AN87" i="1"/>
  <c r="AJ87" i="1"/>
  <c r="AK87" i="1"/>
  <c r="AI87" i="1"/>
  <c r="AH87" i="1"/>
  <c r="AD87" i="1"/>
  <c r="AC87" i="1"/>
  <c r="AQ71" i="1"/>
  <c r="AO71" i="1"/>
  <c r="AN71" i="1"/>
  <c r="AJ71" i="1"/>
  <c r="AK71" i="1"/>
  <c r="AI71" i="1"/>
  <c r="AH71" i="1"/>
  <c r="AD71" i="1"/>
  <c r="AC71" i="1"/>
  <c r="AQ55" i="1"/>
  <c r="AO55" i="1"/>
  <c r="AN55" i="1"/>
  <c r="AK55" i="1"/>
  <c r="AJ55" i="1"/>
  <c r="AI55" i="1"/>
  <c r="AH55" i="1"/>
  <c r="AD55" i="1"/>
  <c r="AC55" i="1"/>
  <c r="AQ40" i="1"/>
  <c r="AO40" i="1"/>
  <c r="AN40" i="1"/>
  <c r="AK40" i="1"/>
  <c r="AJ40" i="1"/>
  <c r="AI40" i="1"/>
  <c r="AH40" i="1"/>
  <c r="AD40" i="1"/>
  <c r="AC40" i="1"/>
  <c r="AQ24" i="1"/>
  <c r="AO24" i="1"/>
  <c r="AN24" i="1"/>
  <c r="AK24" i="1"/>
  <c r="AJ24" i="1"/>
  <c r="AI24" i="1"/>
  <c r="AH24" i="1"/>
  <c r="AD24" i="1"/>
  <c r="AC24" i="1"/>
  <c r="AQ68" i="1"/>
  <c r="AO68" i="1"/>
  <c r="AN68" i="1"/>
  <c r="AK68" i="1"/>
  <c r="AJ68" i="1"/>
  <c r="AH68" i="1"/>
  <c r="AI68" i="1"/>
  <c r="AD68" i="1"/>
  <c r="AC68" i="1"/>
  <c r="AQ33" i="1"/>
  <c r="AO33" i="1"/>
  <c r="AN33" i="1"/>
  <c r="AK33" i="1"/>
  <c r="AJ33" i="1"/>
  <c r="AI33" i="1"/>
  <c r="AH33" i="1"/>
  <c r="AD33" i="1"/>
  <c r="AC33" i="1"/>
  <c r="AQ106" i="1"/>
  <c r="AO106" i="1"/>
  <c r="AN106" i="1"/>
  <c r="AK106" i="1"/>
  <c r="AJ106" i="1"/>
  <c r="AI106" i="1"/>
  <c r="AH106" i="1"/>
  <c r="AD106" i="1"/>
  <c r="AC106" i="1"/>
  <c r="AQ90" i="1"/>
  <c r="AO90" i="1"/>
  <c r="AN90" i="1"/>
  <c r="AK90" i="1"/>
  <c r="AJ90" i="1"/>
  <c r="AI90" i="1"/>
  <c r="AH90" i="1"/>
  <c r="AD90" i="1"/>
  <c r="AC90" i="1"/>
  <c r="AQ74" i="1"/>
  <c r="AO74" i="1"/>
  <c r="AN74" i="1"/>
  <c r="AK74" i="1"/>
  <c r="AJ74" i="1"/>
  <c r="AI74" i="1"/>
  <c r="AH74" i="1"/>
  <c r="AD74" i="1"/>
  <c r="AC74" i="1"/>
  <c r="AQ58" i="1"/>
  <c r="AO58" i="1"/>
  <c r="AN58" i="1"/>
  <c r="AK58" i="1"/>
  <c r="AJ58" i="1"/>
  <c r="AI58" i="1"/>
  <c r="AH58" i="1"/>
  <c r="AD58" i="1"/>
  <c r="AC58" i="1"/>
  <c r="AQ42" i="1"/>
  <c r="AO42" i="1"/>
  <c r="AN42" i="1"/>
  <c r="AK42" i="1"/>
  <c r="AJ42" i="1"/>
  <c r="AI42" i="1"/>
  <c r="AH42" i="1"/>
  <c r="AD42" i="1"/>
  <c r="AC42" i="1"/>
  <c r="AQ26" i="1"/>
  <c r="AO26" i="1"/>
  <c r="AN26" i="1"/>
  <c r="AK26" i="1"/>
  <c r="AJ26" i="1"/>
  <c r="AI26" i="1"/>
  <c r="AH26" i="1"/>
  <c r="AD26" i="1"/>
  <c r="AC26" i="1"/>
  <c r="AQ96" i="1"/>
  <c r="AO96" i="1"/>
  <c r="AN96" i="1"/>
  <c r="AK96" i="1"/>
  <c r="AJ96" i="1"/>
  <c r="AI96" i="1"/>
  <c r="AH96" i="1"/>
  <c r="AD96" i="1"/>
  <c r="AC96" i="1"/>
  <c r="AQ72" i="1"/>
  <c r="AO72" i="1"/>
  <c r="AN72" i="1"/>
  <c r="AK72" i="1"/>
  <c r="AJ72" i="1"/>
  <c r="AI72" i="1"/>
  <c r="AH72" i="1"/>
  <c r="AD72" i="1"/>
  <c r="AC72" i="1"/>
  <c r="AQ25" i="1"/>
  <c r="AO25" i="1"/>
  <c r="AN25" i="1"/>
  <c r="AK25" i="1"/>
  <c r="AJ25" i="1"/>
  <c r="AI25" i="1"/>
  <c r="AH25" i="1"/>
  <c r="AD25" i="1"/>
  <c r="AC25" i="1"/>
  <c r="AQ105" i="1"/>
  <c r="AO105" i="1"/>
  <c r="AN105" i="1"/>
  <c r="AJ105" i="1"/>
  <c r="AI105" i="1"/>
  <c r="AK105" i="1"/>
  <c r="AH105" i="1"/>
  <c r="AD105" i="1"/>
  <c r="AC105" i="1"/>
  <c r="AQ89" i="1"/>
  <c r="AO89" i="1"/>
  <c r="AN89" i="1"/>
  <c r="AJ89" i="1"/>
  <c r="AI89" i="1"/>
  <c r="AK89" i="1"/>
  <c r="AH89" i="1"/>
  <c r="AD89" i="1"/>
  <c r="AC89" i="1"/>
  <c r="AQ73" i="1"/>
  <c r="AO73" i="1"/>
  <c r="AN73" i="1"/>
  <c r="AJ73" i="1"/>
  <c r="AI73" i="1"/>
  <c r="AK73" i="1"/>
  <c r="AH73" i="1"/>
  <c r="AD73" i="1"/>
  <c r="AC73" i="1"/>
  <c r="AQ57" i="1"/>
  <c r="AO57" i="1"/>
  <c r="AN57" i="1"/>
  <c r="AK57" i="1"/>
  <c r="AJ57" i="1"/>
  <c r="AI57" i="1"/>
  <c r="AH57" i="1"/>
  <c r="AD57" i="1"/>
  <c r="AC57" i="1"/>
  <c r="AQ39" i="1"/>
  <c r="AO39" i="1"/>
  <c r="AN39" i="1"/>
  <c r="AK39" i="1"/>
  <c r="AJ39" i="1"/>
  <c r="AI39" i="1"/>
  <c r="AH39" i="1"/>
  <c r="AD39" i="1"/>
  <c r="AC39" i="1"/>
  <c r="AQ23" i="1"/>
  <c r="AO23" i="1"/>
  <c r="AN23" i="1"/>
  <c r="AK23" i="1"/>
  <c r="AJ23" i="1"/>
  <c r="AI23" i="1"/>
  <c r="AH23" i="1"/>
  <c r="AD23" i="1"/>
  <c r="AC23" i="1"/>
  <c r="AQ30" i="1"/>
  <c r="AO30" i="1"/>
  <c r="AN30" i="1"/>
  <c r="AK30" i="1"/>
  <c r="AJ30" i="1"/>
  <c r="AI30" i="1"/>
  <c r="AH30" i="1"/>
  <c r="AD30" i="1"/>
  <c r="AC30" i="1"/>
  <c r="AG118" i="1"/>
  <c r="AG102" i="1"/>
  <c r="AG86" i="1"/>
  <c r="AG70" i="1"/>
  <c r="AG54" i="1"/>
  <c r="AG38" i="1"/>
  <c r="AG117" i="1"/>
  <c r="AG101" i="1"/>
  <c r="AG85" i="1"/>
  <c r="AG69" i="1"/>
  <c r="AG53" i="1"/>
  <c r="AG37" i="1"/>
  <c r="AG116" i="1"/>
  <c r="AG100" i="1"/>
  <c r="AG84" i="1"/>
  <c r="AG68" i="1"/>
  <c r="AG52" i="1"/>
  <c r="AG36" i="1"/>
  <c r="AG115" i="1"/>
  <c r="AG99" i="1"/>
  <c r="AG83" i="1"/>
  <c r="AG67" i="1"/>
  <c r="AG51" i="1"/>
  <c r="AG35" i="1"/>
  <c r="AA122" i="1"/>
  <c r="Z122" i="1"/>
  <c r="AA99" i="1"/>
  <c r="Z99" i="1"/>
  <c r="AA67" i="1"/>
  <c r="Z67" i="1"/>
  <c r="AA35" i="1"/>
  <c r="Z35" i="1"/>
  <c r="AA56" i="1"/>
  <c r="Z56" i="1"/>
  <c r="Z119" i="1"/>
  <c r="AA119" i="1"/>
  <c r="AA86" i="1"/>
  <c r="Z86" i="1"/>
  <c r="AA70" i="1"/>
  <c r="Z70" i="1"/>
  <c r="Z92" i="1"/>
  <c r="AA92" i="1"/>
  <c r="AA60" i="1"/>
  <c r="Z60" i="1"/>
  <c r="Z117" i="1"/>
  <c r="AA117" i="1"/>
  <c r="Z101" i="1"/>
  <c r="AA101" i="1"/>
  <c r="Z85" i="1"/>
  <c r="AA85" i="1"/>
  <c r="Z69" i="1"/>
  <c r="AA69" i="1"/>
  <c r="Z53" i="1"/>
  <c r="AA53" i="1"/>
  <c r="AA36" i="1"/>
  <c r="Z36" i="1"/>
  <c r="Z112" i="1"/>
  <c r="AA112" i="1"/>
  <c r="AA115" i="1"/>
  <c r="Z115" i="1"/>
  <c r="AA83" i="1"/>
  <c r="Z83" i="1"/>
  <c r="AA51" i="1"/>
  <c r="Z51" i="1"/>
  <c r="Z108" i="1"/>
  <c r="AA108" i="1"/>
  <c r="AA102" i="1"/>
  <c r="Z102" i="1"/>
  <c r="AA54" i="1"/>
  <c r="Z54" i="1"/>
  <c r="AA120" i="1"/>
  <c r="Z120" i="1"/>
  <c r="Z111" i="1"/>
  <c r="AA111" i="1"/>
  <c r="AA95" i="1"/>
  <c r="Z95" i="1"/>
  <c r="AA79" i="1"/>
  <c r="Z79" i="1"/>
  <c r="Z63" i="1"/>
  <c r="AA63" i="1"/>
  <c r="Z47" i="1"/>
  <c r="AA47" i="1"/>
  <c r="AA32" i="1"/>
  <c r="Z32" i="1"/>
  <c r="Z84" i="1"/>
  <c r="AA84" i="1"/>
  <c r="AA52" i="1"/>
  <c r="Z52" i="1"/>
  <c r="AA114" i="1"/>
  <c r="Z114" i="1"/>
  <c r="AA98" i="1"/>
  <c r="Z98" i="1"/>
  <c r="AA82" i="1"/>
  <c r="Z82" i="1"/>
  <c r="AA66" i="1"/>
  <c r="Z66" i="1"/>
  <c r="AA50" i="1"/>
  <c r="Z50" i="1"/>
  <c r="AA34" i="1"/>
  <c r="Z34" i="1"/>
  <c r="AA104" i="1"/>
  <c r="Z104" i="1"/>
  <c r="AA88" i="1"/>
  <c r="Z88" i="1"/>
  <c r="AA48" i="1"/>
  <c r="Z48" i="1"/>
  <c r="Z113" i="1"/>
  <c r="AA113" i="1"/>
  <c r="Z97" i="1"/>
  <c r="AA97" i="1"/>
  <c r="AA81" i="1"/>
  <c r="Z81" i="1"/>
  <c r="AA65" i="1"/>
  <c r="Z65" i="1"/>
  <c r="AA49" i="1"/>
  <c r="Z49" i="1"/>
  <c r="AA31" i="1"/>
  <c r="Z31" i="1"/>
  <c r="AA64" i="1"/>
  <c r="Z64" i="1"/>
  <c r="Z37" i="1"/>
  <c r="AA37" i="1"/>
  <c r="AA118" i="1"/>
  <c r="Z118" i="1"/>
  <c r="Z107" i="1"/>
  <c r="AA107" i="1"/>
  <c r="Z91" i="1"/>
  <c r="AA91" i="1"/>
  <c r="Z75" i="1"/>
  <c r="AA75" i="1"/>
  <c r="Z59" i="1"/>
  <c r="AA59" i="1"/>
  <c r="Z43" i="1"/>
  <c r="AA43" i="1"/>
  <c r="Z27" i="1"/>
  <c r="AA27" i="1"/>
  <c r="AA76" i="1"/>
  <c r="Z76" i="1"/>
  <c r="Z41" i="1"/>
  <c r="AA41" i="1"/>
  <c r="AA110" i="1"/>
  <c r="Z110" i="1"/>
  <c r="AA94" i="1"/>
  <c r="Z94" i="1"/>
  <c r="AA78" i="1"/>
  <c r="Z78" i="1"/>
  <c r="AA62" i="1"/>
  <c r="Z62" i="1"/>
  <c r="AA46" i="1"/>
  <c r="Z46" i="1"/>
  <c r="AA29" i="1"/>
  <c r="Z29" i="1"/>
  <c r="AA100" i="1"/>
  <c r="Z100" i="1"/>
  <c r="AA80" i="1"/>
  <c r="Z80" i="1"/>
  <c r="AA38" i="1"/>
  <c r="Z38" i="1"/>
  <c r="AA109" i="1"/>
  <c r="Z109" i="1"/>
  <c r="AA93" i="1"/>
  <c r="Z93" i="1"/>
  <c r="AA77" i="1"/>
  <c r="Z77" i="1"/>
  <c r="AA61" i="1"/>
  <c r="Z61" i="1"/>
  <c r="AA45" i="1"/>
  <c r="Z45" i="1"/>
  <c r="AA28" i="1"/>
  <c r="Z28" i="1"/>
  <c r="AA44" i="1"/>
  <c r="Z44" i="1"/>
  <c r="AA116" i="1"/>
  <c r="Z116" i="1"/>
  <c r="AA121" i="1"/>
  <c r="Z121" i="1"/>
  <c r="Z103" i="1"/>
  <c r="AM103" i="1" s="1"/>
  <c r="AA103" i="1"/>
  <c r="Z87" i="1"/>
  <c r="AA87" i="1"/>
  <c r="AA71" i="1"/>
  <c r="AP71" i="1" s="1"/>
  <c r="Z71" i="1"/>
  <c r="AE71" i="1" s="1"/>
  <c r="Z55" i="1"/>
  <c r="AL55" i="1" s="1"/>
  <c r="AA55" i="1"/>
  <c r="AA40" i="1"/>
  <c r="AP40" i="1" s="1"/>
  <c r="Z40" i="1"/>
  <c r="AE40" i="1" s="1"/>
  <c r="AA24" i="1"/>
  <c r="AR24" i="1" s="1"/>
  <c r="Z24" i="1"/>
  <c r="AA68" i="1"/>
  <c r="AR68" i="1" s="1"/>
  <c r="Z68" i="1"/>
  <c r="AA33" i="1"/>
  <c r="Z33" i="1"/>
  <c r="AM33" i="1" s="1"/>
  <c r="AA106" i="1"/>
  <c r="AP106" i="1" s="1"/>
  <c r="Z106" i="1"/>
  <c r="AM106" i="1" s="1"/>
  <c r="AA90" i="1"/>
  <c r="AR90" i="1" s="1"/>
  <c r="Z90" i="1"/>
  <c r="AM90" i="1" s="1"/>
  <c r="AA74" i="1"/>
  <c r="AP74" i="1" s="1"/>
  <c r="Z74" i="1"/>
  <c r="AE74" i="1" s="1"/>
  <c r="AA58" i="1"/>
  <c r="Z58" i="1"/>
  <c r="AL58" i="1" s="1"/>
  <c r="AA42" i="1"/>
  <c r="AP42" i="1" s="1"/>
  <c r="Z42" i="1"/>
  <c r="AE42" i="1" s="1"/>
  <c r="AA26" i="1"/>
  <c r="AR26" i="1" s="1"/>
  <c r="Z26" i="1"/>
  <c r="Z96" i="1"/>
  <c r="AE96" i="1" s="1"/>
  <c r="AA96" i="1"/>
  <c r="AP96" i="1" s="1"/>
  <c r="AA72" i="1"/>
  <c r="Z72" i="1"/>
  <c r="AL72" i="1" s="1"/>
  <c r="Z25" i="1"/>
  <c r="AE25" i="1" s="1"/>
  <c r="AA25" i="1"/>
  <c r="AP25" i="1" s="1"/>
  <c r="AA105" i="1"/>
  <c r="AR105" i="1" s="1"/>
  <c r="Z105" i="1"/>
  <c r="AA89" i="1"/>
  <c r="AP89" i="1" s="1"/>
  <c r="Z89" i="1"/>
  <c r="AA73" i="1"/>
  <c r="AF73" i="1" s="1"/>
  <c r="Z73" i="1"/>
  <c r="AE73" i="1" s="1"/>
  <c r="Z57" i="1"/>
  <c r="AE57" i="1" s="1"/>
  <c r="AA57" i="1"/>
  <c r="AR57" i="1" s="1"/>
  <c r="AA39" i="1"/>
  <c r="AR39" i="1" s="1"/>
  <c r="Z39" i="1"/>
  <c r="AM39" i="1" s="1"/>
  <c r="AA23" i="1"/>
  <c r="AP23" i="1" s="1"/>
  <c r="Z23" i="1"/>
  <c r="AL23" i="1" s="1"/>
  <c r="AA30" i="1"/>
  <c r="AF30" i="1" s="1"/>
  <c r="Z30" i="1"/>
  <c r="AE30" i="1" s="1"/>
  <c r="AQ22" i="1"/>
  <c r="AI22" i="1"/>
  <c r="AH22" i="1"/>
  <c r="AD22" i="1"/>
  <c r="AO22" i="1"/>
  <c r="AK22" i="1"/>
  <c r="AC22" i="1"/>
  <c r="AN22" i="1"/>
  <c r="AJ22" i="1"/>
  <c r="AG22" i="1"/>
  <c r="AA22" i="1"/>
  <c r="AP22" i="1" s="1"/>
  <c r="Z22" i="1"/>
  <c r="AM22" i="1" s="1"/>
  <c r="G12" i="16"/>
  <c r="E2" i="6"/>
  <c r="B126" i="1"/>
  <c r="W123" i="1"/>
  <c r="V123" i="1"/>
  <c r="U123" i="1"/>
  <c r="N123" i="1"/>
  <c r="K123" i="1"/>
  <c r="C123" i="1"/>
  <c r="Q123" i="1" s="1"/>
  <c r="AS21" i="1"/>
  <c r="AS20" i="1" s="1"/>
  <c r="AR21" i="1"/>
  <c r="AR20" i="1" s="1"/>
  <c r="AQ21" i="1"/>
  <c r="AP21" i="1"/>
  <c r="AO21" i="1"/>
  <c r="AO20" i="1" s="1"/>
  <c r="AN21" i="1"/>
  <c r="AN20" i="1" s="1"/>
  <c r="AM21" i="1"/>
  <c r="AM20" i="1" s="1"/>
  <c r="AL21" i="1"/>
  <c r="AL20" i="1" s="1"/>
  <c r="AK21" i="1"/>
  <c r="AK20" i="1" s="1"/>
  <c r="AJ21" i="1"/>
  <c r="AI21" i="1"/>
  <c r="AI20" i="1" s="1"/>
  <c r="AH21" i="1"/>
  <c r="AH20" i="1" s="1"/>
  <c r="AG21" i="1"/>
  <c r="AG20" i="1" s="1"/>
  <c r="AT20" i="1"/>
  <c r="AQ20" i="1"/>
  <c r="AP20" i="1"/>
  <c r="AJ20" i="1"/>
  <c r="AF20" i="1"/>
  <c r="AE20" i="1"/>
  <c r="AD20" i="1"/>
  <c r="AC20" i="1"/>
  <c r="AB20" i="1"/>
  <c r="AA20" i="1"/>
  <c r="Z20" i="1"/>
  <c r="W20" i="1"/>
  <c r="V20" i="1"/>
  <c r="U20" i="1"/>
  <c r="T20" i="1"/>
  <c r="S20" i="1"/>
  <c r="R20" i="1"/>
  <c r="Q20" i="1"/>
  <c r="O20" i="1"/>
  <c r="N20" i="1"/>
  <c r="M20" i="1"/>
  <c r="L20" i="1"/>
  <c r="K20" i="1"/>
  <c r="J20" i="1"/>
  <c r="I20" i="1"/>
  <c r="H20" i="1"/>
  <c r="G20" i="1"/>
  <c r="F20" i="1"/>
  <c r="E20" i="1"/>
  <c r="D20" i="1"/>
  <c r="C20" i="1"/>
  <c r="B20" i="1"/>
  <c r="AS19" i="1"/>
  <c r="AR19" i="1"/>
  <c r="AQ19" i="1"/>
  <c r="AP19" i="1"/>
  <c r="AO19" i="1"/>
  <c r="AN19" i="1"/>
  <c r="AM19" i="1"/>
  <c r="AL19" i="1"/>
  <c r="AK19" i="1"/>
  <c r="AJ19" i="1"/>
  <c r="AI19" i="1"/>
  <c r="AH19" i="1"/>
  <c r="AG19" i="1"/>
  <c r="A2" i="1"/>
  <c r="AB123" i="1" a="1"/>
  <c r="AP72" i="1" l="1"/>
  <c r="AF72" i="1"/>
  <c r="AP58" i="1"/>
  <c r="AF58" i="1"/>
  <c r="AM89" i="1"/>
  <c r="AL89" i="1"/>
  <c r="AM68" i="1"/>
  <c r="AL68" i="1"/>
  <c r="AL116" i="1"/>
  <c r="AE116" i="1"/>
  <c r="AM116" i="1"/>
  <c r="AE105" i="1"/>
  <c r="AM105" i="1"/>
  <c r="AE26" i="1"/>
  <c r="AM26" i="1"/>
  <c r="AE24" i="1"/>
  <c r="AM24" i="1"/>
  <c r="AP55" i="1"/>
  <c r="AF55" i="1"/>
  <c r="AP87" i="1"/>
  <c r="AR87" i="1"/>
  <c r="AE121" i="1"/>
  <c r="AM121" i="1"/>
  <c r="AL121" i="1"/>
  <c r="AL44" i="1"/>
  <c r="AE44" i="1"/>
  <c r="AM44" i="1"/>
  <c r="AM45" i="1"/>
  <c r="AL45" i="1"/>
  <c r="AE45" i="1"/>
  <c r="AE77" i="1"/>
  <c r="AM77" i="1"/>
  <c r="AL77" i="1"/>
  <c r="AE109" i="1"/>
  <c r="AM109" i="1"/>
  <c r="AL109" i="1"/>
  <c r="AE80" i="1"/>
  <c r="AM80" i="1"/>
  <c r="AL80" i="1"/>
  <c r="AL29" i="1"/>
  <c r="AE29" i="1"/>
  <c r="AM29" i="1"/>
  <c r="AM62" i="1"/>
  <c r="AL62" i="1"/>
  <c r="AE62" i="1"/>
  <c r="AM94" i="1"/>
  <c r="AL94" i="1"/>
  <c r="AE94" i="1"/>
  <c r="AR41" i="1"/>
  <c r="AP41" i="1"/>
  <c r="AF41" i="1"/>
  <c r="AR27" i="1"/>
  <c r="AP27" i="1"/>
  <c r="AF27" i="1"/>
  <c r="AP59" i="1"/>
  <c r="AF59" i="1"/>
  <c r="AR59" i="1"/>
  <c r="AR91" i="1"/>
  <c r="AP91" i="1"/>
  <c r="AF91" i="1"/>
  <c r="AE118" i="1"/>
  <c r="AM118" i="1"/>
  <c r="AL118" i="1"/>
  <c r="AM64" i="1"/>
  <c r="AL64" i="1"/>
  <c r="AE64" i="1"/>
  <c r="AE49" i="1"/>
  <c r="AM49" i="1"/>
  <c r="AL49" i="1"/>
  <c r="AM81" i="1"/>
  <c r="AL81" i="1"/>
  <c r="AE81" i="1"/>
  <c r="AF113" i="1"/>
  <c r="AR113" i="1"/>
  <c r="AP113" i="1"/>
  <c r="AM88" i="1"/>
  <c r="AE88" i="1"/>
  <c r="AL88" i="1"/>
  <c r="AL34" i="1"/>
  <c r="AE34" i="1"/>
  <c r="AM34" i="1"/>
  <c r="AL66" i="1"/>
  <c r="AE66" i="1"/>
  <c r="AM66" i="1"/>
  <c r="AM98" i="1"/>
  <c r="AL98" i="1"/>
  <c r="AE98" i="1"/>
  <c r="AM52" i="1"/>
  <c r="AL52" i="1"/>
  <c r="AE52" i="1"/>
  <c r="AE32" i="1"/>
  <c r="AM32" i="1"/>
  <c r="AL32" i="1"/>
  <c r="AP63" i="1"/>
  <c r="AF63" i="1"/>
  <c r="AR63" i="1"/>
  <c r="AL95" i="1"/>
  <c r="AE95" i="1"/>
  <c r="AM95" i="1"/>
  <c r="AM120" i="1"/>
  <c r="AL120" i="1"/>
  <c r="AE120" i="1"/>
  <c r="AM102" i="1"/>
  <c r="AL102" i="1"/>
  <c r="AE102" i="1"/>
  <c r="AL51" i="1"/>
  <c r="AE51" i="1"/>
  <c r="AM51" i="1"/>
  <c r="AE115" i="1"/>
  <c r="AM115" i="1"/>
  <c r="AL115" i="1"/>
  <c r="AL36" i="1"/>
  <c r="AE36" i="1"/>
  <c r="AM36" i="1"/>
  <c r="AR69" i="1"/>
  <c r="AP69" i="1"/>
  <c r="AF69" i="1"/>
  <c r="AP101" i="1"/>
  <c r="AF101" i="1"/>
  <c r="AR101" i="1"/>
  <c r="AE60" i="1"/>
  <c r="AM60" i="1"/>
  <c r="AL60" i="1"/>
  <c r="AL70" i="1"/>
  <c r="AE70" i="1"/>
  <c r="AM70" i="1"/>
  <c r="AR119" i="1"/>
  <c r="AP119" i="1"/>
  <c r="AF119" i="1"/>
  <c r="AM35" i="1"/>
  <c r="AL35" i="1"/>
  <c r="AE35" i="1"/>
  <c r="AM99" i="1"/>
  <c r="AL99" i="1"/>
  <c r="AE99" i="1"/>
  <c r="AL30" i="1"/>
  <c r="AP30" i="1"/>
  <c r="AM23" i="1"/>
  <c r="AE39" i="1"/>
  <c r="AM57" i="1"/>
  <c r="AL73" i="1"/>
  <c r="AP73" i="1"/>
  <c r="AL103" i="1"/>
  <c r="AL87" i="1"/>
  <c r="AE87" i="1"/>
  <c r="AM87" i="1"/>
  <c r="AR121" i="1"/>
  <c r="AP121" i="1"/>
  <c r="AF121" i="1"/>
  <c r="AP44" i="1"/>
  <c r="AF44" i="1"/>
  <c r="AR44" i="1"/>
  <c r="AP45" i="1"/>
  <c r="AF45" i="1"/>
  <c r="AR45" i="1"/>
  <c r="AR77" i="1"/>
  <c r="AP77" i="1"/>
  <c r="AF77" i="1"/>
  <c r="AR109" i="1"/>
  <c r="AP109" i="1"/>
  <c r="AF109" i="1"/>
  <c r="AF80" i="1"/>
  <c r="AR80" i="1"/>
  <c r="AP80" i="1"/>
  <c r="AP29" i="1"/>
  <c r="AF29" i="1"/>
  <c r="AR29" i="1"/>
  <c r="AP62" i="1"/>
  <c r="AF62" i="1"/>
  <c r="AR62" i="1"/>
  <c r="AP94" i="1"/>
  <c r="AF94" i="1"/>
  <c r="AR94" i="1"/>
  <c r="AE41" i="1"/>
  <c r="AM41" i="1"/>
  <c r="AL41" i="1"/>
  <c r="AE27" i="1"/>
  <c r="AM27" i="1"/>
  <c r="AL27" i="1"/>
  <c r="AM59" i="1"/>
  <c r="AL59" i="1"/>
  <c r="AE59" i="1"/>
  <c r="AM91" i="1"/>
  <c r="AL91" i="1"/>
  <c r="AE91" i="1"/>
  <c r="AF118" i="1"/>
  <c r="AR118" i="1"/>
  <c r="AP118" i="1"/>
  <c r="AP64" i="1"/>
  <c r="AF64" i="1"/>
  <c r="AR64" i="1"/>
  <c r="AF49" i="1"/>
  <c r="AR49" i="1"/>
  <c r="AP49" i="1"/>
  <c r="AP81" i="1"/>
  <c r="AF81" i="1"/>
  <c r="AR81" i="1"/>
  <c r="AE113" i="1"/>
  <c r="AM113" i="1"/>
  <c r="AL113" i="1"/>
  <c r="AF88" i="1"/>
  <c r="AR88" i="1"/>
  <c r="AP88" i="1"/>
  <c r="AP34" i="1"/>
  <c r="AF34" i="1"/>
  <c r="AR34" i="1"/>
  <c r="AP66" i="1"/>
  <c r="AF66" i="1"/>
  <c r="AR66" i="1"/>
  <c r="AP98" i="1"/>
  <c r="AF98" i="1"/>
  <c r="AR98" i="1"/>
  <c r="AP52" i="1"/>
  <c r="AF52" i="1"/>
  <c r="AR52" i="1"/>
  <c r="AF32" i="1"/>
  <c r="AR32" i="1"/>
  <c r="AP32" i="1"/>
  <c r="AL63" i="1"/>
  <c r="AE63" i="1"/>
  <c r="AM63" i="1"/>
  <c r="AP95" i="1"/>
  <c r="AF95" i="1"/>
  <c r="AR95" i="1"/>
  <c r="AR120" i="1"/>
  <c r="AP120" i="1"/>
  <c r="AF120" i="1"/>
  <c r="AP102" i="1"/>
  <c r="AF102" i="1"/>
  <c r="AR102" i="1"/>
  <c r="AR51" i="1"/>
  <c r="AP51" i="1"/>
  <c r="AF51" i="1"/>
  <c r="AR115" i="1"/>
  <c r="AP115" i="1"/>
  <c r="AF115" i="1"/>
  <c r="AP36" i="1"/>
  <c r="AF36" i="1"/>
  <c r="AR36" i="1"/>
  <c r="AE69" i="1"/>
  <c r="AM69" i="1"/>
  <c r="AL69" i="1"/>
  <c r="AL101" i="1"/>
  <c r="AE101" i="1"/>
  <c r="AM101" i="1"/>
  <c r="AR60" i="1"/>
  <c r="AP60" i="1"/>
  <c r="AF60" i="1"/>
  <c r="AF70" i="1"/>
  <c r="AR70" i="1"/>
  <c r="AP70" i="1"/>
  <c r="AM119" i="1"/>
  <c r="AL119" i="1"/>
  <c r="AE119" i="1"/>
  <c r="AP35" i="1"/>
  <c r="AF35" i="1"/>
  <c r="AR35" i="1"/>
  <c r="AP99" i="1"/>
  <c r="AF99" i="1"/>
  <c r="AR99" i="1"/>
  <c r="AM30" i="1"/>
  <c r="AE23" i="1"/>
  <c r="AR23" i="1"/>
  <c r="AF39" i="1"/>
  <c r="AP39" i="1"/>
  <c r="AM73" i="1"/>
  <c r="AE89" i="1"/>
  <c r="AF105" i="1"/>
  <c r="AP105" i="1"/>
  <c r="AE72" i="1"/>
  <c r="AF26" i="1"/>
  <c r="AP26" i="1"/>
  <c r="AL42" i="1"/>
  <c r="AE58" i="1"/>
  <c r="AE33" i="1"/>
  <c r="AF24" i="1"/>
  <c r="AP24" i="1"/>
  <c r="AL40" i="1"/>
  <c r="AE55" i="1"/>
  <c r="AF87" i="1"/>
  <c r="AE103" i="1"/>
  <c r="AF25" i="1"/>
  <c r="AR25" i="1"/>
  <c r="AF103" i="1"/>
  <c r="AR103" i="1"/>
  <c r="AL61" i="1"/>
  <c r="AE61" i="1"/>
  <c r="AM61" i="1"/>
  <c r="AE38" i="1"/>
  <c r="AL38" i="1"/>
  <c r="AM38" i="1"/>
  <c r="AL46" i="1"/>
  <c r="AE46" i="1"/>
  <c r="AM46" i="1"/>
  <c r="AE110" i="1"/>
  <c r="AM110" i="1"/>
  <c r="AL110" i="1"/>
  <c r="AP43" i="1"/>
  <c r="AF43" i="1"/>
  <c r="AR43" i="1"/>
  <c r="AP75" i="1"/>
  <c r="AF75" i="1"/>
  <c r="AR75" i="1"/>
  <c r="AR107" i="1"/>
  <c r="AP107" i="1"/>
  <c r="AF107" i="1"/>
  <c r="AE31" i="1"/>
  <c r="AM31" i="1"/>
  <c r="AL31" i="1"/>
  <c r="AL65" i="1"/>
  <c r="AE65" i="1"/>
  <c r="AM65" i="1"/>
  <c r="AR97" i="1"/>
  <c r="AP97" i="1"/>
  <c r="AF97" i="1"/>
  <c r="AE48" i="1"/>
  <c r="AM48" i="1"/>
  <c r="AL48" i="1"/>
  <c r="AE104" i="1"/>
  <c r="AM104" i="1"/>
  <c r="AL104" i="1"/>
  <c r="AL50" i="1"/>
  <c r="AE50" i="1"/>
  <c r="AM50" i="1"/>
  <c r="AM82" i="1"/>
  <c r="AL82" i="1"/>
  <c r="AE82" i="1"/>
  <c r="AE114" i="1"/>
  <c r="AM114" i="1"/>
  <c r="AL114" i="1"/>
  <c r="AR84" i="1"/>
  <c r="AP84" i="1"/>
  <c r="AF84" i="1"/>
  <c r="AF47" i="1"/>
  <c r="AR47" i="1"/>
  <c r="AP47" i="1"/>
  <c r="AL79" i="1"/>
  <c r="AE79" i="1"/>
  <c r="AM79" i="1"/>
  <c r="AP111" i="1"/>
  <c r="AF111" i="1"/>
  <c r="AR111" i="1"/>
  <c r="AE54" i="1"/>
  <c r="AM54" i="1"/>
  <c r="AL54" i="1"/>
  <c r="AP108" i="1"/>
  <c r="AF108" i="1"/>
  <c r="AR108" i="1"/>
  <c r="AL83" i="1"/>
  <c r="AE83" i="1"/>
  <c r="AM83" i="1"/>
  <c r="AF112" i="1"/>
  <c r="AR112" i="1"/>
  <c r="AP112" i="1"/>
  <c r="AP53" i="1"/>
  <c r="AF53" i="1"/>
  <c r="AR53" i="1"/>
  <c r="AF85" i="1"/>
  <c r="AR85" i="1"/>
  <c r="AP85" i="1"/>
  <c r="AP117" i="1"/>
  <c r="AF117" i="1"/>
  <c r="AR117" i="1"/>
  <c r="AF92" i="1"/>
  <c r="AR92" i="1"/>
  <c r="AP92" i="1"/>
  <c r="AL86" i="1"/>
  <c r="AE86" i="1"/>
  <c r="AM86" i="1"/>
  <c r="AE56" i="1"/>
  <c r="AM56" i="1"/>
  <c r="AL56" i="1"/>
  <c r="AL67" i="1"/>
  <c r="AE67" i="1"/>
  <c r="AM67" i="1"/>
  <c r="AL122" i="1"/>
  <c r="AE122" i="1"/>
  <c r="AM122" i="1"/>
  <c r="AR30" i="1"/>
  <c r="AF23" i="1"/>
  <c r="AL39" i="1"/>
  <c r="AF57" i="1"/>
  <c r="AR73" i="1"/>
  <c r="AF89" i="1"/>
  <c r="AR89" i="1"/>
  <c r="AL105" i="1"/>
  <c r="AL25" i="1"/>
  <c r="AM25" i="1"/>
  <c r="AM72" i="1"/>
  <c r="AR72" i="1"/>
  <c r="AF96" i="1"/>
  <c r="AR96" i="1"/>
  <c r="AL26" i="1"/>
  <c r="AM42" i="1"/>
  <c r="AM58" i="1"/>
  <c r="AR58" i="1"/>
  <c r="AF74" i="1"/>
  <c r="AR74" i="1"/>
  <c r="AF90" i="1"/>
  <c r="AL90" i="1"/>
  <c r="AP90" i="1"/>
  <c r="AE68" i="1"/>
  <c r="AL24" i="1"/>
  <c r="AM40" i="1"/>
  <c r="AM55" i="1"/>
  <c r="AR55" i="1"/>
  <c r="AF71" i="1"/>
  <c r="AR71" i="1"/>
  <c r="AP33" i="1"/>
  <c r="AF33" i="1"/>
  <c r="AM74" i="1"/>
  <c r="AL74" i="1"/>
  <c r="AL106" i="1"/>
  <c r="AE106" i="1"/>
  <c r="AM71" i="1"/>
  <c r="AL71" i="1"/>
  <c r="AE28" i="1"/>
  <c r="AM28" i="1"/>
  <c r="AL28" i="1"/>
  <c r="AM93" i="1"/>
  <c r="AL93" i="1"/>
  <c r="AE93" i="1"/>
  <c r="AL100" i="1"/>
  <c r="AE100" i="1"/>
  <c r="AM100" i="1"/>
  <c r="AE78" i="1"/>
  <c r="AM78" i="1"/>
  <c r="AL78" i="1"/>
  <c r="AL76" i="1"/>
  <c r="AE76" i="1"/>
  <c r="AM76" i="1"/>
  <c r="AP37" i="1"/>
  <c r="AF37" i="1"/>
  <c r="AR37" i="1"/>
  <c r="AM96" i="1"/>
  <c r="AL96" i="1"/>
  <c r="AF42" i="1"/>
  <c r="AR42" i="1"/>
  <c r="AF106" i="1"/>
  <c r="AR106" i="1"/>
  <c r="AP68" i="1"/>
  <c r="AF68" i="1"/>
  <c r="AF40" i="1"/>
  <c r="AR40" i="1"/>
  <c r="AP116" i="1"/>
  <c r="AF116" i="1"/>
  <c r="AR116" i="1"/>
  <c r="AR28" i="1"/>
  <c r="AP28" i="1"/>
  <c r="AF28" i="1"/>
  <c r="AP61" i="1"/>
  <c r="AF61" i="1"/>
  <c r="AR61" i="1"/>
  <c r="AP93" i="1"/>
  <c r="AF93" i="1"/>
  <c r="AR93" i="1"/>
  <c r="AF38" i="1"/>
  <c r="AR38" i="1"/>
  <c r="AP38" i="1"/>
  <c r="AP100" i="1"/>
  <c r="AF100" i="1"/>
  <c r="AR100" i="1"/>
  <c r="AP46" i="1"/>
  <c r="AF46" i="1"/>
  <c r="AR46" i="1"/>
  <c r="AR78" i="1"/>
  <c r="AP78" i="1"/>
  <c r="AF78" i="1"/>
  <c r="AF110" i="1"/>
  <c r="AR110" i="1"/>
  <c r="AP110" i="1"/>
  <c r="AP76" i="1"/>
  <c r="AF76" i="1"/>
  <c r="AR76" i="1"/>
  <c r="AL43" i="1"/>
  <c r="AE43" i="1"/>
  <c r="AM43" i="1"/>
  <c r="AM75" i="1"/>
  <c r="AL75" i="1"/>
  <c r="AE75" i="1"/>
  <c r="AM107" i="1"/>
  <c r="AL107" i="1"/>
  <c r="AE107" i="1"/>
  <c r="AM37" i="1"/>
  <c r="AL37" i="1"/>
  <c r="AE37" i="1"/>
  <c r="AR31" i="1"/>
  <c r="AP31" i="1"/>
  <c r="AF31" i="1"/>
  <c r="AP65" i="1"/>
  <c r="AF65" i="1"/>
  <c r="AR65" i="1"/>
  <c r="AE97" i="1"/>
  <c r="AM97" i="1"/>
  <c r="AL97" i="1"/>
  <c r="AR48" i="1"/>
  <c r="AP48" i="1"/>
  <c r="AF48" i="1"/>
  <c r="AF104" i="1"/>
  <c r="AR104" i="1"/>
  <c r="AP104" i="1"/>
  <c r="AP50" i="1"/>
  <c r="AF50" i="1"/>
  <c r="AR50" i="1"/>
  <c r="AP82" i="1"/>
  <c r="AF82" i="1"/>
  <c r="AR82" i="1"/>
  <c r="AR114" i="1"/>
  <c r="AP114" i="1"/>
  <c r="AF114" i="1"/>
  <c r="AE84" i="1"/>
  <c r="AM84" i="1"/>
  <c r="AL84" i="1"/>
  <c r="AE47" i="1"/>
  <c r="AM47" i="1"/>
  <c r="AL47" i="1"/>
  <c r="AP79" i="1"/>
  <c r="AF79" i="1"/>
  <c r="AR79" i="1"/>
  <c r="AM111" i="1"/>
  <c r="AL111" i="1"/>
  <c r="AE111" i="1"/>
  <c r="AR54" i="1"/>
  <c r="AP54" i="1"/>
  <c r="AF54" i="1"/>
  <c r="AL108" i="1"/>
  <c r="AE108" i="1"/>
  <c r="AM108" i="1"/>
  <c r="AP83" i="1"/>
  <c r="AF83" i="1"/>
  <c r="AR83" i="1"/>
  <c r="AE112" i="1"/>
  <c r="AM112" i="1"/>
  <c r="AL112" i="1"/>
  <c r="AM53" i="1"/>
  <c r="AL53" i="1"/>
  <c r="AE53" i="1"/>
  <c r="AE85" i="1"/>
  <c r="AM85" i="1"/>
  <c r="AL85" i="1"/>
  <c r="AM117" i="1"/>
  <c r="AL117" i="1"/>
  <c r="AE117" i="1"/>
  <c r="AE92" i="1"/>
  <c r="AM92" i="1"/>
  <c r="AL92" i="1"/>
  <c r="AP86" i="1"/>
  <c r="AF86" i="1"/>
  <c r="AR86" i="1"/>
  <c r="AF56" i="1"/>
  <c r="AR56" i="1"/>
  <c r="AP56" i="1"/>
  <c r="AR67" i="1"/>
  <c r="AP67" i="1"/>
  <c r="AF67" i="1"/>
  <c r="AF122" i="1"/>
  <c r="AR122" i="1"/>
  <c r="AP122" i="1"/>
  <c r="AL57" i="1"/>
  <c r="AP57" i="1"/>
  <c r="AE90" i="1"/>
  <c r="AL33" i="1"/>
  <c r="AR33" i="1"/>
  <c r="AP103" i="1"/>
  <c r="AF22" i="1"/>
  <c r="AE22" i="1"/>
  <c r="AR22" i="1"/>
  <c r="AL22" i="1"/>
  <c r="B123" i="1"/>
  <c r="R123" i="1"/>
  <c r="S123" i="1"/>
  <c r="AB123" i="1"/>
  <c r="AG123" i="1" s="1"/>
  <c r="T123" i="1"/>
  <c r="D34" i="12"/>
  <c r="P119" i="1" l="1"/>
  <c r="P27" i="1"/>
  <c r="P24" i="1"/>
  <c r="P96" i="1"/>
  <c r="P71" i="1"/>
  <c r="P37" i="1"/>
  <c r="P75" i="1"/>
  <c r="P39" i="1"/>
  <c r="P36" i="1"/>
  <c r="P87" i="1"/>
  <c r="P56" i="1"/>
  <c r="P117" i="1"/>
  <c r="P97" i="1"/>
  <c r="P65" i="1"/>
  <c r="P43" i="1"/>
  <c r="P110" i="1"/>
  <c r="P38" i="1"/>
  <c r="P76" i="1"/>
  <c r="P100" i="1"/>
  <c r="P74" i="1"/>
  <c r="P25" i="1"/>
  <c r="P114" i="1"/>
  <c r="P46" i="1"/>
  <c r="P26" i="1"/>
  <c r="P98" i="1"/>
  <c r="P49" i="1"/>
  <c r="P118" i="1"/>
  <c r="P41" i="1"/>
  <c r="P52" i="1"/>
  <c r="P81" i="1"/>
  <c r="P94" i="1"/>
  <c r="P62" i="1"/>
  <c r="P77" i="1"/>
  <c r="P45" i="1"/>
  <c r="P121" i="1"/>
  <c r="P78" i="1"/>
  <c r="P83" i="1"/>
  <c r="P86" i="1"/>
  <c r="P92" i="1"/>
  <c r="P85" i="1"/>
  <c r="P79" i="1"/>
  <c r="P42" i="1"/>
  <c r="P53" i="1"/>
  <c r="P112" i="1"/>
  <c r="P108" i="1"/>
  <c r="P54" i="1"/>
  <c r="P111" i="1"/>
  <c r="P47" i="1"/>
  <c r="P48" i="1"/>
  <c r="P33" i="1"/>
  <c r="P84" i="1"/>
  <c r="P50" i="1"/>
  <c r="P104" i="1"/>
  <c r="P107" i="1"/>
  <c r="P93" i="1"/>
  <c r="P116" i="1"/>
  <c r="P40" i="1"/>
  <c r="P106" i="1"/>
  <c r="P28" i="1"/>
  <c r="P90" i="1"/>
  <c r="P99" i="1"/>
  <c r="P60" i="1"/>
  <c r="P101" i="1"/>
  <c r="P69" i="1"/>
  <c r="P115" i="1"/>
  <c r="P95" i="1"/>
  <c r="P63" i="1"/>
  <c r="P32" i="1"/>
  <c r="P66" i="1"/>
  <c r="P113" i="1"/>
  <c r="P80" i="1"/>
  <c r="P44" i="1"/>
  <c r="P30" i="1"/>
  <c r="P35" i="1"/>
  <c r="P51" i="1"/>
  <c r="P102" i="1"/>
  <c r="P120" i="1"/>
  <c r="P34" i="1"/>
  <c r="P88" i="1"/>
  <c r="P64" i="1"/>
  <c r="P91" i="1"/>
  <c r="P59" i="1"/>
  <c r="P29" i="1"/>
  <c r="P109" i="1"/>
  <c r="P105" i="1"/>
  <c r="P68" i="1"/>
  <c r="P55" i="1"/>
  <c r="P89" i="1"/>
  <c r="P57" i="1"/>
  <c r="P67" i="1"/>
  <c r="P82" i="1"/>
  <c r="P58" i="1"/>
  <c r="P72" i="1"/>
  <c r="P73" i="1"/>
  <c r="P23" i="1"/>
  <c r="P61" i="1"/>
  <c r="P122" i="1"/>
  <c r="P31" i="1"/>
  <c r="P103" i="1"/>
  <c r="P70" i="1"/>
  <c r="P22" i="1"/>
  <c r="AO123" i="1"/>
  <c r="AK123" i="1"/>
  <c r="AC123" i="1"/>
  <c r="AN123" i="1"/>
  <c r="AJ123" i="1"/>
  <c r="AH123" i="1"/>
  <c r="AQ123" i="1"/>
  <c r="AI123" i="1"/>
  <c r="AD123" i="1"/>
  <c r="AA123" i="1"/>
  <c r="AR123" i="1" s="1"/>
  <c r="Z123" i="1"/>
  <c r="AL123" i="1" s="1"/>
  <c r="H34" i="5"/>
  <c r="I34" i="5" s="1"/>
  <c r="H33" i="5"/>
  <c r="I33" i="5" s="1"/>
  <c r="H32" i="5"/>
  <c r="I32" i="5" s="1"/>
  <c r="H31" i="5"/>
  <c r="I31" i="5" s="1"/>
  <c r="H30" i="5"/>
  <c r="I30" i="5" s="1"/>
  <c r="H21" i="5"/>
  <c r="I21" i="5" s="1"/>
  <c r="H20" i="5"/>
  <c r="I20" i="5" s="1"/>
  <c r="H19" i="5"/>
  <c r="I19" i="5" s="1"/>
  <c r="H18" i="5"/>
  <c r="I18" i="5" s="1"/>
  <c r="H17" i="5"/>
  <c r="I17" i="5" s="1"/>
  <c r="H16" i="5"/>
  <c r="I16" i="5" s="1"/>
  <c r="A2" i="5"/>
  <c r="AP123" i="1" l="1"/>
  <c r="AE123" i="1"/>
  <c r="AM123" i="1"/>
  <c r="AF123" i="1"/>
  <c r="J15" i="8"/>
  <c r="J1001" i="8"/>
  <c r="J1000" i="8"/>
  <c r="J999" i="8"/>
  <c r="J998" i="8"/>
  <c r="J997" i="8"/>
  <c r="J996" i="8"/>
  <c r="J995" i="8"/>
  <c r="J994" i="8"/>
  <c r="J993" i="8"/>
  <c r="J992" i="8"/>
  <c r="J991" i="8"/>
  <c r="J990" i="8"/>
  <c r="J988" i="8"/>
  <c r="J989" i="8"/>
  <c r="J987" i="8"/>
  <c r="J986" i="8"/>
  <c r="J985" i="8"/>
  <c r="J984" i="8"/>
  <c r="J983" i="8"/>
  <c r="J982" i="8"/>
  <c r="J981" i="8"/>
  <c r="J980" i="8"/>
  <c r="J979" i="8"/>
  <c r="J978" i="8"/>
  <c r="J977" i="8"/>
  <c r="J976" i="8"/>
  <c r="J658" i="8"/>
  <c r="J657" i="8"/>
  <c r="J975" i="8"/>
  <c r="J974" i="8"/>
  <c r="J973" i="8"/>
  <c r="J654" i="8"/>
  <c r="J972" i="8"/>
  <c r="J971" i="8"/>
  <c r="J970" i="8"/>
  <c r="J969" i="8"/>
  <c r="J968" i="8"/>
  <c r="J967" i="8"/>
  <c r="J966" i="8"/>
  <c r="J965" i="8"/>
  <c r="J964" i="8"/>
  <c r="J963" i="8"/>
  <c r="J962" i="8"/>
  <c r="J961" i="8"/>
  <c r="J960" i="8"/>
  <c r="J959" i="8"/>
  <c r="J958" i="8"/>
  <c r="J957" i="8"/>
  <c r="J956" i="8"/>
  <c r="J955" i="8"/>
  <c r="J954" i="8"/>
  <c r="J953" i="8"/>
  <c r="J952" i="8"/>
  <c r="J951" i="8"/>
  <c r="J950" i="8"/>
  <c r="J949" i="8"/>
  <c r="J948" i="8"/>
  <c r="J947" i="8"/>
  <c r="J946" i="8"/>
  <c r="J945" i="8"/>
  <c r="J944" i="8"/>
  <c r="J943" i="8"/>
  <c r="J942" i="8"/>
  <c r="J941" i="8"/>
  <c r="J940" i="8"/>
  <c r="J939" i="8"/>
  <c r="J938" i="8"/>
  <c r="J937" i="8"/>
  <c r="J936" i="8"/>
  <c r="J935" i="8"/>
  <c r="J934" i="8"/>
  <c r="J933" i="8"/>
  <c r="J932" i="8"/>
  <c r="J931" i="8"/>
  <c r="J930" i="8"/>
  <c r="J929" i="8"/>
  <c r="J928" i="8"/>
  <c r="J927" i="8"/>
  <c r="J926" i="8"/>
  <c r="J925" i="8"/>
  <c r="J924" i="8"/>
  <c r="J923" i="8"/>
  <c r="J922" i="8"/>
  <c r="J921" i="8"/>
  <c r="J920" i="8"/>
  <c r="J919" i="8"/>
  <c r="J918" i="8"/>
  <c r="J917" i="8"/>
  <c r="J916" i="8"/>
  <c r="J915" i="8"/>
  <c r="J914" i="8"/>
  <c r="J913" i="8"/>
  <c r="J912" i="8"/>
  <c r="J911" i="8"/>
  <c r="J910" i="8"/>
  <c r="J909" i="8"/>
  <c r="J908" i="8"/>
  <c r="J907" i="8"/>
  <c r="J906" i="8"/>
  <c r="J905" i="8"/>
  <c r="J904" i="8"/>
  <c r="J903" i="8"/>
  <c r="J902" i="8"/>
  <c r="J901" i="8"/>
  <c r="J900" i="8"/>
  <c r="J899" i="8"/>
  <c r="J898" i="8"/>
  <c r="J897" i="8"/>
  <c r="J896" i="8"/>
  <c r="J895" i="8"/>
  <c r="J894" i="8"/>
  <c r="J893" i="8"/>
  <c r="J892" i="8"/>
  <c r="J891" i="8"/>
  <c r="J890" i="8"/>
  <c r="J889" i="8"/>
  <c r="J888" i="8"/>
  <c r="J887" i="8"/>
  <c r="J886" i="8"/>
  <c r="J885" i="8"/>
  <c r="J884" i="8"/>
  <c r="J883" i="8"/>
  <c r="J882" i="8"/>
  <c r="J881" i="8"/>
  <c r="J880" i="8"/>
  <c r="J879" i="8"/>
  <c r="J878" i="8"/>
  <c r="J877" i="8"/>
  <c r="J876" i="8"/>
  <c r="J875" i="8"/>
  <c r="J874" i="8"/>
  <c r="J873" i="8"/>
  <c r="J872" i="8"/>
  <c r="J871" i="8"/>
  <c r="J870" i="8"/>
  <c r="J869" i="8"/>
  <c r="J868" i="8"/>
  <c r="J867" i="8"/>
  <c r="J866" i="8"/>
  <c r="J865" i="8"/>
  <c r="J864" i="8"/>
  <c r="J863" i="8"/>
  <c r="J862" i="8"/>
  <c r="J861" i="8"/>
  <c r="J860" i="8"/>
  <c r="J859" i="8"/>
  <c r="J858" i="8"/>
  <c r="J857" i="8"/>
  <c r="J856" i="8"/>
  <c r="J855" i="8"/>
  <c r="J854" i="8"/>
  <c r="J853" i="8"/>
  <c r="J852" i="8"/>
  <c r="J851" i="8"/>
  <c r="J850" i="8"/>
  <c r="J849" i="8"/>
  <c r="J848" i="8"/>
  <c r="J847" i="8"/>
  <c r="J846" i="8"/>
  <c r="J845" i="8"/>
  <c r="J844" i="8"/>
  <c r="J843" i="8"/>
  <c r="J842" i="8"/>
  <c r="J841" i="8"/>
  <c r="J840" i="8"/>
  <c r="J839" i="8"/>
  <c r="J838" i="8"/>
  <c r="J837" i="8"/>
  <c r="J836" i="8"/>
  <c r="J835" i="8"/>
  <c r="J834" i="8"/>
  <c r="J833" i="8"/>
  <c r="J832" i="8"/>
  <c r="J831" i="8"/>
  <c r="J830" i="8"/>
  <c r="J829" i="8"/>
  <c r="J828" i="8"/>
  <c r="J827" i="8"/>
  <c r="J826" i="8"/>
  <c r="J825" i="8"/>
  <c r="J824" i="8"/>
  <c r="J823" i="8"/>
  <c r="J822" i="8"/>
  <c r="J821" i="8"/>
  <c r="J820" i="8"/>
  <c r="J819" i="8"/>
  <c r="J818" i="8"/>
  <c r="J817" i="8"/>
  <c r="J816" i="8"/>
  <c r="J815" i="8"/>
  <c r="J814" i="8"/>
  <c r="J813" i="8"/>
  <c r="J812" i="8"/>
  <c r="J811" i="8"/>
  <c r="J810" i="8"/>
  <c r="J809" i="8"/>
  <c r="J808" i="8"/>
  <c r="J807" i="8"/>
  <c r="J806" i="8"/>
  <c r="J805" i="8"/>
  <c r="J804" i="8"/>
  <c r="J803" i="8"/>
  <c r="J802" i="8"/>
  <c r="J801" i="8"/>
  <c r="J800" i="8"/>
  <c r="J799" i="8"/>
  <c r="J798" i="8"/>
  <c r="J797" i="8"/>
  <c r="J796" i="8"/>
  <c r="J795" i="8"/>
  <c r="J794" i="8"/>
  <c r="J793" i="8"/>
  <c r="J792" i="8"/>
  <c r="J791" i="8"/>
  <c r="J790" i="8"/>
  <c r="J789" i="8"/>
  <c r="J788" i="8"/>
  <c r="J787" i="8"/>
  <c r="J786" i="8"/>
  <c r="J785" i="8"/>
  <c r="J784" i="8"/>
  <c r="J783" i="8"/>
  <c r="J782" i="8"/>
  <c r="J781" i="8"/>
  <c r="J780" i="8"/>
  <c r="J779" i="8"/>
  <c r="J778" i="8"/>
  <c r="J777" i="8"/>
  <c r="J776" i="8"/>
  <c r="J775" i="8"/>
  <c r="J774" i="8"/>
  <c r="J773" i="8"/>
  <c r="J772" i="8"/>
  <c r="J771" i="8"/>
  <c r="J770" i="8"/>
  <c r="J769" i="8"/>
  <c r="J768" i="8"/>
  <c r="J767" i="8"/>
  <c r="J766" i="8"/>
  <c r="J765" i="8"/>
  <c r="J764" i="8"/>
  <c r="J763" i="8"/>
  <c r="J762" i="8"/>
  <c r="J761" i="8"/>
  <c r="J760" i="8"/>
  <c r="J759" i="8"/>
  <c r="J758" i="8"/>
  <c r="J757" i="8"/>
  <c r="J756" i="8"/>
  <c r="J755" i="8"/>
  <c r="J754" i="8"/>
  <c r="J753" i="8"/>
  <c r="J752" i="8"/>
  <c r="J751" i="8"/>
  <c r="J750" i="8"/>
  <c r="J749" i="8"/>
  <c r="J748" i="8"/>
  <c r="J747" i="8"/>
  <c r="J746" i="8"/>
  <c r="J745" i="8"/>
  <c r="J744" i="8"/>
  <c r="J743" i="8"/>
  <c r="J742" i="8"/>
  <c r="J741" i="8"/>
  <c r="J740" i="8"/>
  <c r="J739" i="8"/>
  <c r="J738" i="8"/>
  <c r="J737" i="8"/>
  <c r="J736" i="8"/>
  <c r="J735" i="8"/>
  <c r="J734" i="8"/>
  <c r="J733" i="8"/>
  <c r="J732" i="8"/>
  <c r="J731" i="8"/>
  <c r="J730" i="8"/>
  <c r="J729" i="8"/>
  <c r="J728" i="8"/>
  <c r="J727" i="8"/>
  <c r="J726" i="8"/>
  <c r="J725" i="8"/>
  <c r="J724" i="8"/>
  <c r="J723" i="8"/>
  <c r="J722" i="8"/>
  <c r="J721" i="8"/>
  <c r="J720" i="8"/>
  <c r="J719" i="8"/>
  <c r="J718" i="8"/>
  <c r="J717" i="8"/>
  <c r="J716" i="8"/>
  <c r="J715" i="8"/>
  <c r="J714" i="8"/>
  <c r="J713" i="8"/>
  <c r="J712" i="8"/>
  <c r="J711" i="8"/>
  <c r="J710" i="8"/>
  <c r="J709" i="8"/>
  <c r="J708" i="8"/>
  <c r="J707" i="8"/>
  <c r="J706" i="8"/>
  <c r="J705" i="8"/>
  <c r="J704" i="8"/>
  <c r="J703" i="8"/>
  <c r="J702" i="8"/>
  <c r="J701" i="8"/>
  <c r="J700" i="8"/>
  <c r="J699" i="8"/>
  <c r="J698" i="8"/>
  <c r="J697" i="8"/>
  <c r="J696" i="8"/>
  <c r="J695" i="8"/>
  <c r="J694" i="8"/>
  <c r="J693" i="8"/>
  <c r="J692" i="8"/>
  <c r="J691" i="8"/>
  <c r="J690" i="8"/>
  <c r="J689" i="8"/>
  <c r="J688" i="8"/>
  <c r="J687" i="8"/>
  <c r="J686" i="8"/>
  <c r="J685" i="8"/>
  <c r="J684" i="8"/>
  <c r="J683" i="8"/>
  <c r="J682" i="8"/>
  <c r="J681" i="8"/>
  <c r="J680" i="8"/>
  <c r="J679" i="8"/>
  <c r="J678" i="8"/>
  <c r="J677" i="8"/>
  <c r="J676" i="8"/>
  <c r="J675" i="8"/>
  <c r="J674" i="8"/>
  <c r="J673" i="8"/>
  <c r="J672" i="8"/>
  <c r="J671" i="8"/>
  <c r="J670" i="8"/>
  <c r="J669" i="8"/>
  <c r="J668" i="8"/>
  <c r="J667" i="8"/>
  <c r="J666" i="8"/>
  <c r="J665" i="8"/>
  <c r="J664" i="8"/>
  <c r="J663" i="8"/>
  <c r="J662" i="8"/>
  <c r="J661" i="8"/>
  <c r="J660" i="8"/>
  <c r="J659" i="8"/>
  <c r="J656" i="8"/>
  <c r="J655" i="8"/>
  <c r="J653" i="8"/>
  <c r="J652" i="8"/>
  <c r="J651" i="8"/>
  <c r="J650" i="8"/>
  <c r="J649" i="8"/>
  <c r="J648" i="8"/>
  <c r="J647" i="8"/>
  <c r="J646" i="8"/>
  <c r="J645" i="8"/>
  <c r="J644" i="8"/>
  <c r="J643" i="8"/>
  <c r="J642" i="8"/>
  <c r="J641" i="8"/>
  <c r="J640" i="8"/>
  <c r="J639" i="8"/>
  <c r="J638" i="8"/>
  <c r="J637" i="8"/>
  <c r="J636" i="8"/>
  <c r="J635" i="8"/>
  <c r="J634" i="8"/>
  <c r="J633" i="8"/>
  <c r="J632" i="8"/>
  <c r="J631" i="8"/>
  <c r="J630" i="8"/>
  <c r="J629" i="8"/>
  <c r="J628" i="8"/>
  <c r="J627" i="8"/>
  <c r="J626" i="8"/>
  <c r="J625" i="8"/>
  <c r="J624" i="8"/>
  <c r="J623" i="8"/>
  <c r="J622" i="8"/>
  <c r="J621" i="8"/>
  <c r="J620" i="8"/>
  <c r="J619" i="8"/>
  <c r="J618" i="8"/>
  <c r="J617" i="8"/>
  <c r="J616" i="8"/>
  <c r="J615" i="8"/>
  <c r="J614" i="8"/>
  <c r="J613" i="8"/>
  <c r="J612" i="8"/>
  <c r="J611" i="8"/>
  <c r="J610" i="8"/>
  <c r="J609" i="8"/>
  <c r="J608" i="8"/>
  <c r="J607" i="8"/>
  <c r="J606" i="8"/>
  <c r="J605" i="8"/>
  <c r="J604" i="8"/>
  <c r="J603" i="8"/>
  <c r="J602" i="8"/>
  <c r="J601" i="8"/>
  <c r="J600" i="8"/>
  <c r="J599" i="8"/>
  <c r="J598" i="8"/>
  <c r="J597" i="8"/>
  <c r="J596" i="8"/>
  <c r="J595" i="8"/>
  <c r="J594" i="8"/>
  <c r="J593" i="8"/>
  <c r="J592" i="8"/>
  <c r="J591" i="8"/>
  <c r="J590" i="8"/>
  <c r="J589" i="8"/>
  <c r="J588" i="8"/>
  <c r="J587" i="8"/>
  <c r="J586" i="8"/>
  <c r="J585" i="8"/>
  <c r="J584" i="8"/>
  <c r="J583" i="8"/>
  <c r="J582" i="8"/>
  <c r="J581" i="8"/>
  <c r="J580" i="8"/>
  <c r="J579" i="8"/>
  <c r="J578" i="8"/>
  <c r="J577" i="8"/>
  <c r="J576" i="8"/>
  <c r="J575" i="8"/>
  <c r="J574" i="8"/>
  <c r="J573" i="8"/>
  <c r="J572" i="8"/>
  <c r="J571" i="8"/>
  <c r="J570" i="8"/>
  <c r="J569" i="8"/>
  <c r="J568" i="8"/>
  <c r="J567" i="8"/>
  <c r="J566" i="8"/>
  <c r="J565" i="8"/>
  <c r="J564" i="8"/>
  <c r="J563" i="8"/>
  <c r="J562" i="8"/>
  <c r="J561" i="8"/>
  <c r="J560" i="8"/>
  <c r="J559" i="8"/>
  <c r="J558" i="8"/>
  <c r="J557" i="8"/>
  <c r="J556" i="8"/>
  <c r="J555" i="8"/>
  <c r="J554" i="8"/>
  <c r="J553" i="8"/>
  <c r="J552" i="8"/>
  <c r="J551" i="8"/>
  <c r="J550" i="8"/>
  <c r="J549" i="8"/>
  <c r="J548" i="8"/>
  <c r="J547" i="8"/>
  <c r="J546" i="8"/>
  <c r="J545" i="8"/>
  <c r="J544" i="8"/>
  <c r="J543" i="8"/>
  <c r="J542" i="8"/>
  <c r="J541" i="8"/>
  <c r="J540" i="8"/>
  <c r="J539" i="8"/>
  <c r="J538" i="8"/>
  <c r="J537" i="8"/>
  <c r="J536" i="8"/>
  <c r="J535" i="8"/>
  <c r="J534" i="8"/>
  <c r="J533" i="8"/>
  <c r="J532" i="8"/>
  <c r="J531" i="8"/>
  <c r="J530" i="8"/>
  <c r="J529" i="8"/>
  <c r="J528" i="8"/>
  <c r="J527" i="8"/>
  <c r="J526" i="8"/>
  <c r="J525" i="8"/>
  <c r="J524" i="8"/>
  <c r="J523" i="8"/>
  <c r="J522" i="8"/>
  <c r="J521" i="8"/>
  <c r="J520" i="8"/>
  <c r="J519" i="8"/>
  <c r="J518" i="8"/>
  <c r="J517" i="8"/>
  <c r="J516" i="8"/>
  <c r="J515" i="8"/>
  <c r="J514" i="8"/>
  <c r="J513" i="8"/>
  <c r="J512" i="8"/>
  <c r="J511" i="8"/>
  <c r="J510" i="8"/>
  <c r="J509" i="8"/>
  <c r="J508" i="8"/>
  <c r="J507" i="8"/>
  <c r="J506" i="8"/>
  <c r="J505" i="8"/>
  <c r="J504" i="8"/>
  <c r="J503" i="8"/>
  <c r="J502" i="8"/>
  <c r="J501" i="8"/>
  <c r="J500" i="8"/>
  <c r="J499" i="8"/>
  <c r="J498" i="8"/>
  <c r="J497" i="8"/>
  <c r="J496" i="8"/>
  <c r="J495" i="8"/>
  <c r="J494" i="8"/>
  <c r="J493" i="8"/>
  <c r="J492" i="8"/>
  <c r="J491" i="8"/>
  <c r="J490" i="8"/>
  <c r="J489" i="8"/>
  <c r="J488" i="8"/>
  <c r="J487" i="8"/>
  <c r="J486" i="8"/>
  <c r="J485" i="8"/>
  <c r="J484" i="8"/>
  <c r="J483" i="8"/>
  <c r="J482" i="8"/>
  <c r="J481" i="8"/>
  <c r="J480" i="8"/>
  <c r="J479" i="8"/>
  <c r="J478" i="8"/>
  <c r="J477" i="8"/>
  <c r="J476" i="8"/>
  <c r="J475" i="8"/>
  <c r="J474" i="8"/>
  <c r="J473" i="8"/>
  <c r="J472" i="8"/>
  <c r="J471" i="8"/>
  <c r="J470" i="8"/>
  <c r="J469" i="8"/>
  <c r="J468" i="8"/>
  <c r="J467" i="8"/>
  <c r="J466" i="8"/>
  <c r="J465" i="8"/>
  <c r="J464" i="8"/>
  <c r="J463" i="8"/>
  <c r="J462" i="8"/>
  <c r="J461" i="8"/>
  <c r="J460" i="8"/>
  <c r="J459" i="8"/>
  <c r="J458" i="8"/>
  <c r="J457" i="8"/>
  <c r="J456" i="8"/>
  <c r="J455" i="8"/>
  <c r="J454" i="8"/>
  <c r="J453" i="8"/>
  <c r="J452" i="8"/>
  <c r="J451" i="8"/>
  <c r="J450" i="8"/>
  <c r="J449" i="8"/>
  <c r="J448" i="8"/>
  <c r="J447" i="8"/>
  <c r="J446" i="8"/>
  <c r="J445" i="8"/>
  <c r="J444" i="8"/>
  <c r="J443" i="8"/>
  <c r="J442" i="8"/>
  <c r="J441" i="8"/>
  <c r="J440" i="8"/>
  <c r="J439" i="8"/>
  <c r="J438" i="8"/>
  <c r="J437" i="8"/>
  <c r="J436" i="8"/>
  <c r="J435" i="8"/>
  <c r="J434" i="8"/>
  <c r="J433" i="8"/>
  <c r="J432" i="8"/>
  <c r="J431" i="8"/>
  <c r="J430" i="8"/>
  <c r="J429" i="8"/>
  <c r="J428" i="8"/>
  <c r="J427" i="8"/>
  <c r="J426" i="8"/>
  <c r="J425" i="8"/>
  <c r="J424" i="8"/>
  <c r="J423" i="8"/>
  <c r="J422" i="8"/>
  <c r="J421" i="8"/>
  <c r="J420" i="8"/>
  <c r="J419" i="8"/>
  <c r="J418" i="8"/>
  <c r="J417" i="8"/>
  <c r="J416" i="8"/>
  <c r="J415" i="8"/>
  <c r="J414" i="8"/>
  <c r="J413" i="8"/>
  <c r="J412" i="8"/>
  <c r="J411" i="8"/>
  <c r="J410" i="8"/>
  <c r="J409" i="8"/>
  <c r="J408" i="8"/>
  <c r="J407" i="8"/>
  <c r="J406" i="8"/>
  <c r="J405" i="8"/>
  <c r="J404" i="8"/>
  <c r="J403" i="8"/>
  <c r="J402" i="8"/>
  <c r="J401" i="8"/>
  <c r="J400" i="8"/>
  <c r="J399" i="8"/>
  <c r="J398" i="8"/>
  <c r="J397" i="8"/>
  <c r="J396" i="8"/>
  <c r="J395" i="8"/>
  <c r="J394" i="8"/>
  <c r="J393" i="8"/>
  <c r="J392" i="8"/>
  <c r="J391" i="8"/>
  <c r="J390" i="8"/>
  <c r="J389" i="8"/>
  <c r="J388" i="8"/>
  <c r="J387" i="8"/>
  <c r="J386" i="8"/>
  <c r="J385" i="8"/>
  <c r="J384" i="8"/>
  <c r="J383" i="8"/>
  <c r="J382" i="8"/>
  <c r="J381" i="8"/>
  <c r="J380" i="8"/>
  <c r="J379" i="8"/>
  <c r="J378" i="8"/>
  <c r="J377" i="8"/>
  <c r="J376" i="8"/>
  <c r="J375" i="8"/>
  <c r="J374" i="8"/>
  <c r="J373" i="8"/>
  <c r="J372" i="8"/>
  <c r="J371" i="8"/>
  <c r="J370" i="8"/>
  <c r="J369" i="8"/>
  <c r="J368" i="8"/>
  <c r="J367" i="8"/>
  <c r="J366" i="8"/>
  <c r="J365" i="8"/>
  <c r="J364" i="8"/>
  <c r="J363" i="8"/>
  <c r="J362" i="8"/>
  <c r="J361" i="8"/>
  <c r="J360" i="8"/>
  <c r="J359" i="8"/>
  <c r="J358" i="8"/>
  <c r="J357" i="8"/>
  <c r="J356" i="8"/>
  <c r="J355" i="8"/>
  <c r="J354" i="8"/>
  <c r="J353" i="8"/>
  <c r="J352" i="8"/>
  <c r="J351" i="8"/>
  <c r="J350" i="8"/>
  <c r="J349" i="8"/>
  <c r="J348" i="8"/>
  <c r="J347" i="8"/>
  <c r="J346" i="8"/>
  <c r="J345" i="8"/>
  <c r="J344" i="8"/>
  <c r="J343" i="8"/>
  <c r="J342" i="8"/>
  <c r="J341" i="8"/>
  <c r="J340" i="8"/>
  <c r="J339" i="8"/>
  <c r="J338" i="8"/>
  <c r="J337" i="8"/>
  <c r="J336" i="8"/>
  <c r="J335" i="8"/>
  <c r="J334" i="8"/>
  <c r="J333" i="8"/>
  <c r="J332" i="8"/>
  <c r="J331" i="8"/>
  <c r="J330" i="8"/>
  <c r="J329" i="8"/>
  <c r="J328" i="8"/>
  <c r="J327" i="8"/>
  <c r="J326" i="8"/>
  <c r="J325" i="8"/>
  <c r="J324" i="8"/>
  <c r="J323" i="8"/>
  <c r="J322" i="8"/>
  <c r="J321" i="8"/>
  <c r="J320" i="8"/>
  <c r="J319" i="8"/>
  <c r="J318" i="8"/>
  <c r="J317" i="8"/>
  <c r="J316" i="8"/>
  <c r="J315" i="8"/>
  <c r="J314" i="8"/>
  <c r="J313" i="8"/>
  <c r="J312" i="8"/>
  <c r="J311" i="8"/>
  <c r="J310" i="8"/>
  <c r="J309" i="8"/>
  <c r="J308" i="8"/>
  <c r="J307" i="8"/>
  <c r="J306" i="8"/>
  <c r="J305" i="8"/>
  <c r="J304" i="8"/>
  <c r="J303" i="8"/>
  <c r="J302" i="8"/>
  <c r="J301" i="8"/>
  <c r="J300" i="8"/>
  <c r="J299" i="8"/>
  <c r="J298" i="8"/>
  <c r="J297" i="8"/>
  <c r="J296" i="8"/>
  <c r="J295" i="8"/>
  <c r="J294" i="8"/>
  <c r="J293" i="8"/>
  <c r="J292" i="8"/>
  <c r="J291" i="8"/>
  <c r="J290" i="8"/>
  <c r="J289" i="8"/>
  <c r="J288" i="8"/>
  <c r="J287" i="8"/>
  <c r="J286" i="8"/>
  <c r="J285" i="8"/>
  <c r="J284" i="8"/>
  <c r="J283" i="8"/>
  <c r="J282" i="8"/>
  <c r="J281" i="8"/>
  <c r="J280" i="8"/>
  <c r="J279" i="8"/>
  <c r="J278" i="8"/>
  <c r="J277" i="8"/>
  <c r="J276" i="8"/>
  <c r="J275" i="8"/>
  <c r="J274" i="8"/>
  <c r="J273" i="8"/>
  <c r="J272" i="8"/>
  <c r="J271" i="8"/>
  <c r="J270" i="8"/>
  <c r="J269" i="8"/>
  <c r="J268" i="8"/>
  <c r="J267" i="8"/>
  <c r="J266" i="8"/>
  <c r="J265" i="8"/>
  <c r="J264" i="8"/>
  <c r="J263" i="8"/>
  <c r="J262" i="8"/>
  <c r="J261" i="8"/>
  <c r="J260" i="8"/>
  <c r="J259" i="8"/>
  <c r="J258" i="8"/>
  <c r="J257" i="8"/>
  <c r="J256" i="8"/>
  <c r="J255" i="8"/>
  <c r="J254" i="8"/>
  <c r="J253" i="8"/>
  <c r="J252" i="8"/>
  <c r="J251" i="8"/>
  <c r="J250" i="8"/>
  <c r="J249" i="8"/>
  <c r="J248" i="8"/>
  <c r="J247" i="8"/>
  <c r="J246" i="8"/>
  <c r="J245" i="8"/>
  <c r="J244" i="8"/>
  <c r="J243" i="8"/>
  <c r="J242" i="8"/>
  <c r="J241" i="8"/>
  <c r="J240" i="8"/>
  <c r="J239" i="8"/>
  <c r="J238" i="8"/>
  <c r="J237" i="8"/>
  <c r="J236" i="8"/>
  <c r="J235" i="8"/>
  <c r="J234" i="8"/>
  <c r="J233" i="8"/>
  <c r="J232" i="8"/>
  <c r="J231" i="8"/>
  <c r="J230" i="8"/>
  <c r="J229" i="8"/>
  <c r="J228" i="8"/>
  <c r="J227" i="8"/>
  <c r="J226" i="8"/>
  <c r="J225" i="8"/>
  <c r="J224" i="8"/>
  <c r="J223" i="8"/>
  <c r="J222" i="8"/>
  <c r="J221" i="8"/>
  <c r="J220" i="8"/>
  <c r="J219" i="8"/>
  <c r="J218" i="8"/>
  <c r="J217" i="8"/>
  <c r="J216" i="8"/>
  <c r="J215" i="8"/>
  <c r="J214" i="8"/>
  <c r="J213" i="8"/>
  <c r="J212" i="8"/>
  <c r="J211" i="8"/>
  <c r="J210" i="8"/>
  <c r="J209" i="8"/>
  <c r="J208" i="8"/>
  <c r="J207" i="8"/>
  <c r="J206" i="8"/>
  <c r="J205" i="8"/>
  <c r="J204" i="8"/>
  <c r="J203" i="8"/>
  <c r="J202" i="8"/>
  <c r="J201" i="8"/>
  <c r="J200" i="8"/>
  <c r="J199" i="8"/>
  <c r="J198" i="8"/>
  <c r="J197" i="8"/>
  <c r="J196" i="8"/>
  <c r="J195" i="8"/>
  <c r="J194" i="8"/>
  <c r="J193" i="8"/>
  <c r="J192" i="8"/>
  <c r="J191" i="8"/>
  <c r="J190" i="8"/>
  <c r="J189" i="8"/>
  <c r="J188" i="8"/>
  <c r="J187" i="8"/>
  <c r="J186" i="8"/>
  <c r="J185" i="8"/>
  <c r="J184" i="8"/>
  <c r="J183" i="8"/>
  <c r="J182" i="8"/>
  <c r="J181" i="8"/>
  <c r="J180" i="8"/>
  <c r="J179" i="8"/>
  <c r="J178" i="8"/>
  <c r="J177" i="8"/>
  <c r="J176" i="8"/>
  <c r="J175" i="8"/>
  <c r="J174" i="8"/>
  <c r="J173" i="8"/>
  <c r="J172" i="8"/>
  <c r="J171" i="8"/>
  <c r="J170" i="8"/>
  <c r="J169" i="8"/>
  <c r="J168" i="8"/>
  <c r="J167" i="8"/>
  <c r="J166" i="8"/>
  <c r="J165" i="8"/>
  <c r="J164" i="8"/>
  <c r="J163" i="8"/>
  <c r="J162" i="8"/>
  <c r="J161" i="8"/>
  <c r="J160" i="8"/>
  <c r="J159" i="8"/>
  <c r="J158" i="8"/>
  <c r="J157" i="8"/>
  <c r="J156" i="8"/>
  <c r="J155" i="8"/>
  <c r="J154" i="8"/>
  <c r="J153" i="8"/>
  <c r="J152" i="8"/>
  <c r="J151" i="8"/>
  <c r="J150" i="8"/>
  <c r="J149" i="8"/>
  <c r="J148" i="8"/>
  <c r="J147" i="8"/>
  <c r="J146" i="8"/>
  <c r="J145" i="8"/>
  <c r="J144" i="8"/>
  <c r="J143" i="8"/>
  <c r="J142" i="8"/>
  <c r="J141" i="8"/>
  <c r="J140" i="8"/>
  <c r="J139" i="8"/>
  <c r="J138" i="8"/>
  <c r="J137" i="8"/>
  <c r="J136" i="8"/>
  <c r="J135" i="8"/>
  <c r="J134" i="8"/>
  <c r="J133" i="8"/>
  <c r="J132" i="8"/>
  <c r="J131" i="8"/>
  <c r="J130" i="8"/>
  <c r="J129" i="8"/>
  <c r="J128" i="8"/>
  <c r="J127" i="8"/>
  <c r="J126" i="8"/>
  <c r="J125" i="8"/>
  <c r="J124" i="8"/>
  <c r="J123" i="8"/>
  <c r="J122" i="8"/>
  <c r="J121" i="8"/>
  <c r="J120" i="8"/>
  <c r="J119" i="8"/>
  <c r="J118" i="8"/>
  <c r="J117" i="8"/>
  <c r="J116" i="8"/>
  <c r="J115" i="8"/>
  <c r="J114" i="8"/>
  <c r="J113" i="8"/>
  <c r="J112" i="8"/>
  <c r="J111" i="8"/>
  <c r="J110" i="8"/>
  <c r="J109" i="8"/>
  <c r="J108" i="8"/>
  <c r="J107" i="8"/>
  <c r="J106" i="8"/>
  <c r="J105" i="8"/>
  <c r="J104" i="8"/>
  <c r="J103" i="8"/>
  <c r="J102" i="8"/>
  <c r="J101" i="8"/>
  <c r="J100" i="8"/>
  <c r="J99" i="8"/>
  <c r="J98" i="8"/>
  <c r="J97" i="8"/>
  <c r="J96" i="8"/>
  <c r="J95" i="8"/>
  <c r="J94" i="8"/>
  <c r="J93" i="8"/>
  <c r="J92" i="8"/>
  <c r="J91" i="8"/>
  <c r="J90" i="8"/>
  <c r="J89" i="8"/>
  <c r="J88" i="8"/>
  <c r="J87" i="8"/>
  <c r="J86" i="8"/>
  <c r="J85" i="8"/>
  <c r="J84" i="8"/>
  <c r="J83" i="8"/>
  <c r="J82" i="8"/>
  <c r="J81" i="8"/>
  <c r="J80" i="8"/>
  <c r="J79" i="8"/>
  <c r="J78" i="8"/>
  <c r="J77" i="8"/>
  <c r="J76" i="8"/>
  <c r="J75" i="8"/>
  <c r="J74" i="8"/>
  <c r="J73" i="8"/>
  <c r="J72" i="8"/>
  <c r="J71" i="8"/>
  <c r="J70" i="8"/>
  <c r="J69" i="8"/>
  <c r="J68" i="8"/>
  <c r="J67" i="8"/>
  <c r="J66" i="8"/>
  <c r="J65" i="8"/>
  <c r="J64" i="8"/>
  <c r="J63" i="8"/>
  <c r="J62" i="8"/>
  <c r="J61" i="8"/>
  <c r="J60" i="8"/>
  <c r="J59" i="8"/>
  <c r="J58" i="8"/>
  <c r="J57" i="8"/>
  <c r="J56" i="8"/>
  <c r="J55" i="8"/>
  <c r="J54" i="8"/>
  <c r="J53" i="8"/>
  <c r="J52" i="8"/>
  <c r="J51" i="8"/>
  <c r="J50" i="8"/>
  <c r="J49" i="8"/>
  <c r="J48" i="8"/>
  <c r="J47" i="8"/>
  <c r="J46" i="8"/>
  <c r="J45" i="8"/>
  <c r="J44" i="8"/>
  <c r="J43" i="8"/>
  <c r="J42" i="8"/>
  <c r="J41" i="8"/>
  <c r="J40" i="8"/>
  <c r="J39" i="8"/>
  <c r="J38" i="8"/>
  <c r="J37" i="8"/>
  <c r="J36" i="8"/>
  <c r="J35" i="8"/>
  <c r="J34" i="8"/>
  <c r="J33" i="8"/>
  <c r="J32" i="8"/>
  <c r="J31" i="8"/>
  <c r="J30" i="8"/>
  <c r="J29" i="8"/>
  <c r="J28" i="8"/>
  <c r="J27" i="8"/>
  <c r="J26" i="8"/>
  <c r="J25" i="8"/>
  <c r="J24" i="8"/>
  <c r="J23" i="8"/>
  <c r="J22" i="8"/>
  <c r="J21" i="8"/>
  <c r="J20" i="8"/>
  <c r="J19" i="8"/>
  <c r="J18" i="8"/>
  <c r="J17" i="8"/>
  <c r="J16" i="8"/>
  <c r="J13" i="8"/>
  <c r="I13" i="8"/>
  <c r="H13" i="8"/>
  <c r="G13" i="8"/>
  <c r="F13" i="8"/>
  <c r="E13" i="8"/>
  <c r="D13" i="8"/>
  <c r="C13" i="8"/>
  <c r="B13" i="8"/>
  <c r="A13" i="8"/>
  <c r="P123" i="1" l="1"/>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81" i="3"/>
  <c r="B140" i="3"/>
  <c r="B138" i="3"/>
  <c r="A61" i="3" l="1"/>
  <c r="A60" i="3"/>
  <c r="A59" i="3"/>
  <c r="A132" i="3" l="1"/>
  <c r="B55" i="3" l="1"/>
  <c r="B135" i="3"/>
  <c r="B133" i="3"/>
  <c r="B132" i="3"/>
  <c r="B124" i="3" l="1"/>
  <c r="A229" i="6" a="1"/>
  <c r="A229" i="6" l="1"/>
  <c r="A3" i="13"/>
  <c r="I117" i="13"/>
  <c r="J168" i="9"/>
  <c r="B128" i="3" l="1"/>
  <c r="B134" i="3" l="1"/>
  <c r="B131" i="3"/>
  <c r="A3" i="9" l="1"/>
  <c r="C31" i="3"/>
  <c r="C30"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Patrick Seuret</author>
  </authors>
  <commentList>
    <comment ref="P21" authorId="0" shapeId="0" xr:uid="{00000000-0006-0000-0200-000001000000}">
      <text>
        <r>
          <rPr>
            <sz val="9"/>
            <color indexed="81"/>
            <rFont val="Tahoma"/>
            <family val="2"/>
          </rPr>
          <t>Double-click sur une cellule de la colonne pour voir le détail des erreurs dans une fenêtre.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Patrick Seuret</author>
  </authors>
  <commentList>
    <comment ref="C7" authorId="0" shapeId="0" xr:uid="{00000000-0006-0000-0300-000001000000}">
      <text>
        <r>
          <rPr>
            <sz val="9"/>
            <color indexed="81"/>
            <rFont val="Tahoma"/>
            <family val="2"/>
          </rPr>
          <t>Double-clic sur une cellule de la colonne pour ouvrir la liste des codes LMOD</t>
        </r>
      </text>
    </comment>
    <comment ref="D7" authorId="0" shapeId="0" xr:uid="{00000000-0006-0000-0300-000002000000}">
      <text>
        <r>
          <rPr>
            <sz val="9"/>
            <color indexed="81"/>
            <rFont val="Tahoma"/>
            <family val="2"/>
          </rPr>
          <t>Double-clic pour afficher le nom complet dans une fenêtre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Patrick Seuret</author>
  </authors>
  <commentList>
    <comment ref="C7" authorId="0" shapeId="0" xr:uid="{00000000-0006-0000-0400-000001000000}">
      <text>
        <r>
          <rPr>
            <sz val="9"/>
            <color indexed="81"/>
            <rFont val="Tahoma"/>
            <family val="2"/>
          </rPr>
          <t xml:space="preserve">Double-clic sur une cellule de la colonne pour ouvrir la liste des codes OLED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Patrick Seuret</author>
  </authors>
  <commentList>
    <comment ref="I8" authorId="0" shapeId="0" xr:uid="{00000000-0006-0000-0500-000001000000}">
      <text>
        <r>
          <rPr>
            <sz val="9"/>
            <color indexed="81"/>
            <rFont val="Tahoma"/>
            <family val="2"/>
          </rPr>
          <t>Si plusieurs adresses email, alors les séparer par des ";" ("moi@ici.com;lui@la-bas.com")</t>
        </r>
      </text>
    </comment>
    <comment ref="O8" authorId="0" shapeId="0" xr:uid="{00000000-0006-0000-0500-000002000000}">
      <text>
        <r>
          <rPr>
            <sz val="9"/>
            <color indexed="81"/>
            <rFont val="Tahoma"/>
            <family val="2"/>
          </rPr>
          <t>Si plusieurs adresses email, alors les séparer par des ";" ("moi@ici.com;lui@la-bas.com")</t>
        </r>
      </text>
    </comment>
    <comment ref="E251" authorId="0" shapeId="0" xr:uid="{00000000-0006-0000-0500-000003000000}">
      <text>
        <r>
          <rPr>
            <b/>
            <sz val="9"/>
            <color indexed="81"/>
            <rFont val="Tahoma"/>
            <family val="2"/>
          </rPr>
          <t>HTML complet:</t>
        </r>
        <r>
          <rPr>
            <sz val="9"/>
            <color indexed="81"/>
            <rFont val="Tahoma"/>
            <family val="2"/>
          </rPr>
          <t xml:space="preserve"> le texte du mail est entièrement écrit en HTML (y compris la gestion des retours à la ligne)
</t>
        </r>
        <r>
          <rPr>
            <b/>
            <sz val="9"/>
            <color indexed="81"/>
            <rFont val="Tahoma"/>
            <family val="2"/>
          </rPr>
          <t>HTML simple</t>
        </r>
        <r>
          <rPr>
            <sz val="9"/>
            <color indexed="81"/>
            <rFont val="Tahoma"/>
            <family val="2"/>
          </rPr>
          <t xml:space="preserve">: le texte du mail peut contenir des balises HTML mais les retours à la ligne doivent être repris comme dans le texte (Alt+Retour)
</t>
        </r>
        <r>
          <rPr>
            <b/>
            <sz val="9"/>
            <color indexed="81"/>
            <rFont val="Tahoma"/>
            <family val="2"/>
          </rPr>
          <t>Texte</t>
        </r>
        <r>
          <rPr>
            <sz val="9"/>
            <color indexed="81"/>
            <rFont val="Tahoma"/>
            <family val="2"/>
          </rPr>
          <t>: Le texte est repris tel quel en protégeant les caractères des balises HTML ("&lt;", "&gt;", "/", etc.) et en reprenant les retours à la ligne (Alt+Retour)</t>
        </r>
      </text>
    </comment>
    <comment ref="B269" authorId="0" shapeId="0" xr:uid="{00000000-0006-0000-0500-000004000000}">
      <text>
        <r>
          <rPr>
            <b/>
            <sz val="9"/>
            <color indexed="81"/>
            <rFont val="Tahoma"/>
            <family val="2"/>
          </rPr>
          <t>HTML complet:</t>
        </r>
        <r>
          <rPr>
            <sz val="9"/>
            <color indexed="81"/>
            <rFont val="Tahoma"/>
            <family val="2"/>
          </rPr>
          <t xml:space="preserve"> le texte du mail est entièrement écrit en HTML (y compris la gestion des retours à la ligne)
</t>
        </r>
        <r>
          <rPr>
            <b/>
            <sz val="9"/>
            <color indexed="81"/>
            <rFont val="Tahoma"/>
            <family val="2"/>
          </rPr>
          <t>HTML simple</t>
        </r>
        <r>
          <rPr>
            <sz val="9"/>
            <color indexed="81"/>
            <rFont val="Tahoma"/>
            <family val="2"/>
          </rPr>
          <t xml:space="preserve">: le texte du mail peut contenir des balises HTML mais les retours à la ligne doivent être repris comme dans le texte (Alt+Retour)
</t>
        </r>
        <r>
          <rPr>
            <b/>
            <sz val="9"/>
            <color indexed="81"/>
            <rFont val="Tahoma"/>
            <family val="2"/>
          </rPr>
          <t>Texte</t>
        </r>
        <r>
          <rPr>
            <sz val="9"/>
            <color indexed="81"/>
            <rFont val="Tahoma"/>
            <family val="2"/>
          </rPr>
          <t>: Le texte est repris tel quel en protégeant les caractères des balises HTML ("&lt;", "&gt;", "/", etc.) et en reprenant les retours à la ligne (Alt+Retour)</t>
        </r>
      </text>
    </comment>
    <comment ref="B285" authorId="0" shapeId="0" xr:uid="{00000000-0006-0000-0500-000005000000}">
      <text>
        <r>
          <rPr>
            <b/>
            <sz val="9"/>
            <color indexed="81"/>
            <rFont val="Tahoma"/>
            <family val="2"/>
          </rPr>
          <t>HTML complet:</t>
        </r>
        <r>
          <rPr>
            <sz val="9"/>
            <color indexed="81"/>
            <rFont val="Tahoma"/>
            <family val="2"/>
          </rPr>
          <t xml:space="preserve"> le texte du mail est entièrement écrit en HTML (y compris la gestion des retours à la ligne)
</t>
        </r>
        <r>
          <rPr>
            <b/>
            <sz val="9"/>
            <color indexed="81"/>
            <rFont val="Tahoma"/>
            <family val="2"/>
          </rPr>
          <t>HTML simple</t>
        </r>
        <r>
          <rPr>
            <sz val="9"/>
            <color indexed="81"/>
            <rFont val="Tahoma"/>
            <family val="2"/>
          </rPr>
          <t xml:space="preserve">: le texte du mail peut contenir des balises HTML mais les retours à la ligne doivent être repris comme dans le texte (Alt+Retour)
</t>
        </r>
        <r>
          <rPr>
            <b/>
            <sz val="9"/>
            <color indexed="81"/>
            <rFont val="Tahoma"/>
            <family val="2"/>
          </rPr>
          <t>Texte</t>
        </r>
        <r>
          <rPr>
            <sz val="9"/>
            <color indexed="81"/>
            <rFont val="Tahoma"/>
            <family val="2"/>
          </rPr>
          <t>: Le texte est repris tel quel en protégeant les caractères des balises HTML ("&lt;", "&gt;", "/", etc.) et en reprenant les retours à la ligne (Alt+Retour)</t>
        </r>
      </text>
    </comment>
    <comment ref="B301" authorId="0" shapeId="0" xr:uid="{00000000-0006-0000-0500-000006000000}">
      <text>
        <r>
          <rPr>
            <b/>
            <sz val="9"/>
            <color indexed="81"/>
            <rFont val="Tahoma"/>
            <family val="2"/>
          </rPr>
          <t>HTML complet:</t>
        </r>
        <r>
          <rPr>
            <sz val="9"/>
            <color indexed="81"/>
            <rFont val="Tahoma"/>
            <family val="2"/>
          </rPr>
          <t xml:space="preserve"> le texte du mail est entièrement écrit en HTML (y compris la gestion des retours à la ligne)
</t>
        </r>
        <r>
          <rPr>
            <b/>
            <sz val="9"/>
            <color indexed="81"/>
            <rFont val="Tahoma"/>
            <family val="2"/>
          </rPr>
          <t>HTML simple</t>
        </r>
        <r>
          <rPr>
            <sz val="9"/>
            <color indexed="81"/>
            <rFont val="Tahoma"/>
            <family val="2"/>
          </rPr>
          <t xml:space="preserve">: le texte du mail peut contenir des balises HTML mais les retours à la ligne doivent être repris comme dans le texte (Alt+Retour)
</t>
        </r>
        <r>
          <rPr>
            <b/>
            <sz val="9"/>
            <color indexed="81"/>
            <rFont val="Tahoma"/>
            <family val="2"/>
          </rPr>
          <t>Texte</t>
        </r>
        <r>
          <rPr>
            <sz val="9"/>
            <color indexed="81"/>
            <rFont val="Tahoma"/>
            <family val="2"/>
          </rPr>
          <t>: Le texte est repris tel quel en protégeant les caractères des balises HTML ("&lt;", "&gt;", "/", etc.) et en reprenant les retours à la ligne (Alt+Retour)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Patrick Seuret</author>
  </authors>
  <commentList>
    <comment ref="B14" authorId="0" shapeId="0" xr:uid="{00000000-0006-0000-0600-000001000000}">
      <text>
        <r>
          <rPr>
            <sz val="9"/>
            <color indexed="81"/>
            <rFont val="Tahoma"/>
            <family val="2"/>
          </rPr>
          <t>Attention: les textes de plus de 255 caractères ne sont plus reconnus par les fonctions "EQUIV()" ou "RECHERCHEV()". IL faut donc limiter la longueur de ces textes à 255 caractères</t>
        </r>
      </text>
    </comment>
    <comment ref="J14" authorId="0" shapeId="0" xr:uid="{00000000-0006-0000-0600-000002000000}">
      <text>
        <r>
          <rPr>
            <sz val="9"/>
            <color indexed="81"/>
            <rFont val="Tahoma"/>
            <family val="2"/>
          </rPr>
          <t>Attention: les textes de plus de 255 caractères ne sont plus reconnus par les fonctions "EQUIV()" ou "RECHERCHEV()". IL faut donc limiter la longueur de ces textes à 255 caractères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Patrick Seuret</author>
  </authors>
  <commentList>
    <comment ref="A3" authorId="0" shapeId="0" xr:uid="{00000000-0006-0000-0700-000001000000}">
      <text>
        <r>
          <rPr>
            <sz val="9"/>
            <color indexed="81"/>
            <rFont val="Tahoma"/>
            <family val="2"/>
          </rPr>
          <t>Prochain code libre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Patrick Seuret</author>
  </authors>
  <commentList>
    <comment ref="A3" authorId="0" shapeId="0" xr:uid="{00000000-0006-0000-0800-000001000000}">
      <text>
        <r>
          <rPr>
            <sz val="9"/>
            <color indexed="81"/>
            <rFont val="Tahoma"/>
            <family val="2"/>
          </rPr>
          <t>Prochain code libre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Patrick Seuret (DI)</author>
    <author>Patrick Seuret</author>
  </authors>
  <commentList>
    <comment ref="A55" authorId="0" shapeId="0" xr:uid="{00000000-0006-0000-0A00-000001000000}">
      <text>
        <r>
          <rPr>
            <b/>
            <sz val="9"/>
            <color indexed="81"/>
            <rFont val="Tahoma"/>
            <family val="2"/>
          </rPr>
          <t>Patrick Seuret (DI):</t>
        </r>
        <r>
          <rPr>
            <sz val="9"/>
            <color indexed="81"/>
            <rFont val="Tahoma"/>
            <family val="2"/>
          </rPr>
          <t xml:space="preserve">
Attention: cette valeur sert à déterminer si la source est une commune ou un code NOGA</t>
        </r>
      </text>
    </comment>
    <comment ref="A79" authorId="1" shapeId="0" xr:uid="{00000000-0006-0000-0A00-000002000000}">
      <text>
        <r>
          <rPr>
            <b/>
            <sz val="9"/>
            <color indexed="81"/>
            <rFont val="Tahoma"/>
            <family val="2"/>
          </rPr>
          <t>Patrick Seuret:</t>
        </r>
        <r>
          <rPr>
            <sz val="9"/>
            <color indexed="81"/>
            <rFont val="Tahoma"/>
            <family val="2"/>
          </rPr>
          <t xml:space="preserve">
Attention: les textes de plus de 255 caractères ne sont plus reconnus par les fonctions "EQUIV()" ou "RECHERCHEV()". IL faut donc limiter la longueur de ces textes à 255 caractères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<sst xmlns="http://schemas.openxmlformats.org/spreadsheetml/2006/main" count="9641" uniqueCount="5497">
  <si>
    <t>Sujet</t>
  </si>
  <si>
    <t>Titre</t>
  </si>
  <si>
    <t>show</t>
  </si>
  <si>
    <t>Instructions tail</t>
  </si>
  <si>
    <t>hide</t>
  </si>
  <si>
    <t>show{name:ViewAll}{description:Toutes les colonnes}</t>
  </si>
  <si>
    <t>show{name:ViewPrint}{description:Pour imprimer}</t>
  </si>
  <si>
    <t>show{name:ViewMin}{description:Minimum}</t>
  </si>
  <si>
    <t>Vue</t>
  </si>
  <si>
    <t>show{name:ViewCustom}{description:Vue personnalisée}</t>
  </si>
  <si>
    <t>END</t>
  </si>
  <si>
    <t>SYSTEM_START</t>
  </si>
  <si>
    <t>Paramètres privés</t>
  </si>
  <si>
    <t>Ne pas modifier ces paramètres manuellement</t>
  </si>
  <si>
    <t>Valeur</t>
  </si>
  <si>
    <t>Version du format pour l'importation</t>
  </si>
  <si>
    <t>Version du fichier</t>
  </si>
  <si>
    <t>Nom du département</t>
  </si>
  <si>
    <t>Nom du service</t>
  </si>
  <si>
    <t>Niveau de confidentialité</t>
  </si>
  <si>
    <t>Paramètres</t>
  </si>
  <si>
    <t>Pour personnaliser le fichier</t>
  </si>
  <si>
    <t>En-tête du fichier</t>
  </si>
  <si>
    <t>Département du territoire</t>
  </si>
  <si>
    <t>Document confidentiel</t>
  </si>
  <si>
    <t>Service de la gestion des déchets</t>
  </si>
  <si>
    <t>Nom du client</t>
  </si>
  <si>
    <t>GESDEC (Etat de Genève)</t>
  </si>
  <si>
    <t>Nom du projet</t>
  </si>
  <si>
    <t>Inventaire des déchets: Collecte de données auprès des entreprises</t>
  </si>
  <si>
    <t>Identification de l'entreprise</t>
  </si>
  <si>
    <t>Donnée complétée / corrigée</t>
  </si>
  <si>
    <t>Donnée GESDEC</t>
  </si>
  <si>
    <t>Entreprise</t>
  </si>
  <si>
    <t>Personne de contact</t>
  </si>
  <si>
    <t>Nom :</t>
  </si>
  <si>
    <t>Prénom :</t>
  </si>
  <si>
    <t>Téléphone :</t>
  </si>
  <si>
    <t>Emails :</t>
  </si>
  <si>
    <t>Numéro d'autorisation d'exploiter :</t>
  </si>
  <si>
    <t>Nom de la société :</t>
  </si>
  <si>
    <t>NPA / Localité :</t>
  </si>
  <si>
    <t>Installation d'élimination :</t>
  </si>
  <si>
    <t>Liste des entreprises</t>
  </si>
  <si>
    <t>Pour identification</t>
  </si>
  <si>
    <t>Login</t>
  </si>
  <si>
    <t>Hash</t>
  </si>
  <si>
    <t>NoAutorisation</t>
  </si>
  <si>
    <t>Nom de la société</t>
  </si>
  <si>
    <t>Adresse</t>
  </si>
  <si>
    <t>NPA Localité</t>
  </si>
  <si>
    <t>Installation</t>
  </si>
  <si>
    <t>COMPANIES_LOGIN</t>
  </si>
  <si>
    <t>COMPANIES_HASH</t>
  </si>
  <si>
    <t>COMPANIES_AUTHORIZATION</t>
  </si>
  <si>
    <t>COMPANIES_NAME</t>
  </si>
  <si>
    <t>COMPANIES_ADDRESS</t>
  </si>
  <si>
    <t>COMPANIES_NPA</t>
  </si>
  <si>
    <t>COMPANIES_INSTALLATION</t>
  </si>
  <si>
    <t>COMPANIES_CONTACT_FIRSTNAME</t>
  </si>
  <si>
    <t>COMPANIES_CONTACT_LASTNAME</t>
  </si>
  <si>
    <t>COMPANIES_CONTACT_PHONE</t>
  </si>
  <si>
    <t>COMPANIES_CONTACT_EMAIL</t>
  </si>
  <si>
    <t>Nom contact</t>
  </si>
  <si>
    <t>Prénom contact</t>
  </si>
  <si>
    <t>Téléphone contact</t>
  </si>
  <si>
    <t>Email contact</t>
  </si>
  <si>
    <t>CellIdentificationAuthorization</t>
  </si>
  <si>
    <t>CellIdentificationCompanyName</t>
  </si>
  <si>
    <t>CellIdentificationCompanyAddress</t>
  </si>
  <si>
    <t>CellIdentificationCompanyNPA</t>
  </si>
  <si>
    <t>CellIdentificationCompanyInstallation</t>
  </si>
  <si>
    <t>CellIdentificationContactLastName</t>
  </si>
  <si>
    <t>CellIdentificationContactFirstName</t>
  </si>
  <si>
    <t>CellIdentificationContactPhone</t>
  </si>
  <si>
    <t>CellIdentificationContactEmail</t>
  </si>
  <si>
    <t>Adresse :</t>
  </si>
  <si>
    <t>Veuillez compléter ou corriger les informations en notre possession sur votre entreprise après récupération des données GESDEC avec le login/mot de passe qui vous a été fournis</t>
  </si>
  <si>
    <t>COMPANIES_PASSWORD</t>
  </si>
  <si>
    <t>Mot de passe</t>
  </si>
  <si>
    <t>Le fichier est-il en production chez les entreprises?</t>
  </si>
  <si>
    <t>Version du chiffrage</t>
  </si>
  <si>
    <t>Longueur des mots de passe</t>
  </si>
  <si>
    <t>Inventaire des déchets repris par votre entreprise</t>
  </si>
  <si>
    <t>Destination</t>
  </si>
  <si>
    <t>Quantité</t>
  </si>
  <si>
    <t>Code LMOD</t>
  </si>
  <si>
    <t>Nom du déchet</t>
  </si>
  <si>
    <t>Plateforme de tri</t>
  </si>
  <si>
    <t>Code LMoD</t>
  </si>
  <si>
    <t>Intitulé LMoD</t>
  </si>
  <si>
    <t>01 01</t>
  </si>
  <si>
    <t>Déchets provenant de l’extraction des minéraux</t>
  </si>
  <si>
    <t>01 01 01</t>
  </si>
  <si>
    <t>Déchets provenant de l’extraction des minéraux métallifères</t>
  </si>
  <si>
    <t>01 01 02</t>
  </si>
  <si>
    <t>Déchets provenant de l’extraction des minéraux non métallifères</t>
  </si>
  <si>
    <t>01 03</t>
  </si>
  <si>
    <t>Déchets provenant de la transformation physique et chimique des minéraux métallifères</t>
  </si>
  <si>
    <t>01 03 04</t>
  </si>
  <si>
    <t>Stériles acidogènes provenant de la transformation du sulfure</t>
  </si>
  <si>
    <t>01 03 05</t>
  </si>
  <si>
    <t>Autres stériles contenant des substances dangereuses</t>
  </si>
  <si>
    <t>01 03 06</t>
  </si>
  <si>
    <t>Stériles autres que ceux visés aux rubriques 01 03 04 ou 01 03 05</t>
  </si>
  <si>
    <t>01 03 07</t>
  </si>
  <si>
    <t>Autres déchets contenant des substances dangereuses et provenant de la transformation physique et chimique des minéraux métallifères</t>
  </si>
  <si>
    <t>01 03 08</t>
  </si>
  <si>
    <t>Déchets de poussières et de poudres, autres que ceux visés à la rubrique 01 03 07</t>
  </si>
  <si>
    <t>01 03 09</t>
  </si>
  <si>
    <t>Boues rouges issues de la production d’alumine, autres que celles visées à la rubrique 01 03 07</t>
  </si>
  <si>
    <t>01 03 99</t>
  </si>
  <si>
    <t>Déchets non spécifiés ailleurs</t>
  </si>
  <si>
    <t>01 04</t>
  </si>
  <si>
    <t>Déchets provenant de la transformation physique et chimique des minéraux non métallifères</t>
  </si>
  <si>
    <t>01 04 07</t>
  </si>
  <si>
    <t>Déchets contenant des substances dangereuses et provenant de la transformation physique et chimique des minéraux non métallifères</t>
  </si>
  <si>
    <t>01 04 08</t>
  </si>
  <si>
    <t>Déchets de graviers et débris de pierres, autres que ceux visés à la rubrique 01 04 07</t>
  </si>
  <si>
    <t>01 04 09</t>
  </si>
  <si>
    <t>Déchets de sable et d’argile</t>
  </si>
  <si>
    <t>01 04 10</t>
  </si>
  <si>
    <t>Déchets de poussières et de poudres, autres que ceux visés à la rubrique 01 04 07</t>
  </si>
  <si>
    <t>01 04 11</t>
  </si>
  <si>
    <t>Déchets de la transformation de la potasse et des sels minéraux, autres que ceux visés à la rubrique 01 04 07</t>
  </si>
  <si>
    <t>01 04 12</t>
  </si>
  <si>
    <t>Stériles et autres déchets provenant du lavage et du nettoyage des minéraux, autres que ceux visés aux rubriques 01 04 07 ou 01 04 11</t>
  </si>
  <si>
    <t>01 04 13</t>
  </si>
  <si>
    <t>Déchets provenant de la taille et du sciage des pierres, autres que ceux visés à la rubrique 01 04 07</t>
  </si>
  <si>
    <t>01 04 99</t>
  </si>
  <si>
    <t>01 05</t>
  </si>
  <si>
    <t>Boues de forage et autres déchets de forage</t>
  </si>
  <si>
    <t>01 05 04</t>
  </si>
  <si>
    <t>Boues et autres déchets de forage contenant de l’eau douce</t>
  </si>
  <si>
    <t>01 05 05</t>
  </si>
  <si>
    <t>Boues et autres déchets de forage contenant des hydrocarbures</t>
  </si>
  <si>
    <t>01 05 06</t>
  </si>
  <si>
    <t>Boues et autres déchets de forage contenant des substances dangereuses</t>
  </si>
  <si>
    <t>01 05 07</t>
  </si>
  <si>
    <t>Boues et autres déchets de forage contenant des sels de baryum, autres que ceux visés aux rubriques 01 05 05 ou 01 05 06</t>
  </si>
  <si>
    <t>01 05 08</t>
  </si>
  <si>
    <t>Boues et déchets de forage contenant des chlorures, autres que ceux visés aux rubriques 01 05 05 ou 01 05 06</t>
  </si>
  <si>
    <t>01 05 99</t>
  </si>
  <si>
    <t>02 01</t>
  </si>
  <si>
    <t>Déchets provenant de l’agriculture, de l’horticulture, de l’aquaculture, de la sylviculture, de la chasse et de la pêche</t>
  </si>
  <si>
    <t>02 01 01</t>
  </si>
  <si>
    <t>Boues provenant du lavage et du nettoyage</t>
  </si>
  <si>
    <t>02 01 02</t>
  </si>
  <si>
    <t>Déchets de tissus animaux</t>
  </si>
  <si>
    <t>02 01 03</t>
  </si>
  <si>
    <t>Déchets de tissus végétaux</t>
  </si>
  <si>
    <t>02 01 04</t>
  </si>
  <si>
    <t>Déchets de matières plastiques (’sauf emballages)</t>
  </si>
  <si>
    <t>02 01 06</t>
  </si>
  <si>
    <t>Fèces, lisier et fumier (y compris paille souillée), effluents, collectés séparément et traités hors site</t>
  </si>
  <si>
    <t>02 01 07</t>
  </si>
  <si>
    <t>Déchets provenant de la sylviculture</t>
  </si>
  <si>
    <t>02 01 08</t>
  </si>
  <si>
    <t>Déchets agrochimiques contenant des substances dangereuses</t>
  </si>
  <si>
    <t>02 01 09</t>
  </si>
  <si>
    <t>Déchets agrochimiques autres que ceux visés à la rubrique 02 01 08</t>
  </si>
  <si>
    <t>02 01 10</t>
  </si>
  <si>
    <t>Déchets métalliques</t>
  </si>
  <si>
    <t>02 01 99</t>
  </si>
  <si>
    <t>02 02</t>
  </si>
  <si>
    <t>Déchets provenant de la préparation et de la transformation de la viande, du poisson et d’autres aliments d’origine animale</t>
  </si>
  <si>
    <t>02 02 01</t>
  </si>
  <si>
    <t>02 02 02</t>
  </si>
  <si>
    <t>02 02 03</t>
  </si>
  <si>
    <t>Matières impropres à la consommation ou à la transformation</t>
  </si>
  <si>
    <t>02 02 04</t>
  </si>
  <si>
    <t>Boues provenant du traitement in situ des effluents</t>
  </si>
  <si>
    <t>02 02 99</t>
  </si>
  <si>
    <t>02 03</t>
  </si>
  <si>
    <t>Déchets provenant de la préparation et de la transformation des fruits, des légumes, des céréales, des huiles alimentaires, du cacao, du café, du thé et du tabac, de la production de conserves, de la production de levures et d’extraits de levures, de la préparation et de la fermentation de mélasses</t>
  </si>
  <si>
    <t>02 03 01</t>
  </si>
  <si>
    <t>Boues provenant du lavage, du nettoyage, de l’épluchage, de la centrifugation et de la séparation</t>
  </si>
  <si>
    <t>02 03 02</t>
  </si>
  <si>
    <t>Déchets d’agents de conservation</t>
  </si>
  <si>
    <t>02 03 03</t>
  </si>
  <si>
    <t>Déchets de l’extraction aux solvants</t>
  </si>
  <si>
    <t>02 03 04</t>
  </si>
  <si>
    <t>02 03 05</t>
  </si>
  <si>
    <t>02 03 99</t>
  </si>
  <si>
    <t>02 04</t>
  </si>
  <si>
    <t>Déchets de la transformation du sucre</t>
  </si>
  <si>
    <t>02 04 01</t>
  </si>
  <si>
    <t>Terre provenant du lavage et du nettoyage des betteraves</t>
  </si>
  <si>
    <t>02 04 02</t>
  </si>
  <si>
    <t>Boues de carbonate de calcium déclassé</t>
  </si>
  <si>
    <t>02 04 03</t>
  </si>
  <si>
    <t>02 04 99</t>
  </si>
  <si>
    <t>02 05</t>
  </si>
  <si>
    <t>Déchets provenant de l’industrie des produits laitiers</t>
  </si>
  <si>
    <t>02 05 01</t>
  </si>
  <si>
    <t>02 05 02</t>
  </si>
  <si>
    <t>02 05 99</t>
  </si>
  <si>
    <t>02 06</t>
  </si>
  <si>
    <t>Déchets de boulangerie, de pâtisserie et de confiserie</t>
  </si>
  <si>
    <t>02 06 01</t>
  </si>
  <si>
    <t>02 06 02</t>
  </si>
  <si>
    <t>02 06 03</t>
  </si>
  <si>
    <t>02 06 99</t>
  </si>
  <si>
    <t>02 07</t>
  </si>
  <si>
    <t>Déchets provenant de la production de boissons alcooliques et non alcooliques (sauf café, thé et cacao)</t>
  </si>
  <si>
    <t>02 07 01</t>
  </si>
  <si>
    <t>Déchets provenant du lavage, du nettoyage et de la réduction mécanique des matières premières</t>
  </si>
  <si>
    <t>02 07 02</t>
  </si>
  <si>
    <t>Déchets de la distillation de l’alcool</t>
  </si>
  <si>
    <t>02 07 03</t>
  </si>
  <si>
    <t>Déchets de traitements chimiques</t>
  </si>
  <si>
    <t>02 07 04</t>
  </si>
  <si>
    <t>02 07 05</t>
  </si>
  <si>
    <t>02 07 99</t>
  </si>
  <si>
    <t>03 01</t>
  </si>
  <si>
    <t>Déchets provenant de la transformation du bois et de la fabrication de panneaux et de meubles</t>
  </si>
  <si>
    <t>03 01 01</t>
  </si>
  <si>
    <t>Déchets d’écorce et de liège</t>
  </si>
  <si>
    <t>03 01 04</t>
  </si>
  <si>
    <t>Déchets de bois problématiques</t>
  </si>
  <si>
    <t>03 01 05</t>
  </si>
  <si>
    <t>Résidus de bois travaillé mécaniquement</t>
  </si>
  <si>
    <t>03 01 98</t>
  </si>
  <si>
    <t>Résidus de bois autres que ceux visés aux rubriques 03 01 04 ou 03 01 05</t>
  </si>
  <si>
    <t>03 01 99</t>
  </si>
  <si>
    <t>Autres déchets non spécifiés ailleurs</t>
  </si>
  <si>
    <t>03 02</t>
  </si>
  <si>
    <t>Déchets des produits de protection du bois</t>
  </si>
  <si>
    <t>03 02 01</t>
  </si>
  <si>
    <t>Composés organiques non halogénés de protection du bois</t>
  </si>
  <si>
    <t>03 02 02</t>
  </si>
  <si>
    <t>Composés organochlorés de protection du bois</t>
  </si>
  <si>
    <t>03 02 03</t>
  </si>
  <si>
    <t>Composés organométalliques de protection du bois</t>
  </si>
  <si>
    <t>03 02 04</t>
  </si>
  <si>
    <t>Composés inorganiques de protection du bois</t>
  </si>
  <si>
    <t>03 02 05</t>
  </si>
  <si>
    <t>Autres produits de protection du bois contenant des substances dangereuses</t>
  </si>
  <si>
    <t>03 02 99</t>
  </si>
  <si>
    <t>Produits de protection du bois non spécifiés ailleurs</t>
  </si>
  <si>
    <t>03 03</t>
  </si>
  <si>
    <t>Déchets provenant de la fabrication et de la transformation de pâte à papier, de papier et de carton</t>
  </si>
  <si>
    <t>03 03 01</t>
  </si>
  <si>
    <t>Déchets d’écorce et de bois</t>
  </si>
  <si>
    <t>03 03 02</t>
  </si>
  <si>
    <t>Boues de sulfite (provenant de la récupération de liqueur de cuisson)</t>
  </si>
  <si>
    <t>03 03 05</t>
  </si>
  <si>
    <t>Boues de désencrage provenant du recyclage du papier</t>
  </si>
  <si>
    <t>03 03 07</t>
  </si>
  <si>
    <t>Refus séparés mécaniquement et provenant du broyage de déchets de papier et de carton</t>
  </si>
  <si>
    <t>03 03 08</t>
  </si>
  <si>
    <t>Déchets provenant du tri de papier et de carton destinés au recyclage</t>
  </si>
  <si>
    <t>03 03 09</t>
  </si>
  <si>
    <t>Déchets de boues résiduaires de chaux</t>
  </si>
  <si>
    <t>03 03 10</t>
  </si>
  <si>
    <t>Refus fibreux, boues de fibres, de charge et de couchage provenant d’une séparation mécanique</t>
  </si>
  <si>
    <t>03 03 11</t>
  </si>
  <si>
    <t>Boues provenant du traitement in situ des effluents, autres que celles visées à la rubrique 03 03 10</t>
  </si>
  <si>
    <t>03 03 99</t>
  </si>
  <si>
    <t>04 01</t>
  </si>
  <si>
    <t>Déchets provenant de l’industrie du cuir et de la fourrure</t>
  </si>
  <si>
    <t>04 01 01</t>
  </si>
  <si>
    <t>Déchets d’écharnage et refentes</t>
  </si>
  <si>
    <t>04 01 02</t>
  </si>
  <si>
    <t>Résidus de pelanage</t>
  </si>
  <si>
    <t>04 01 03</t>
  </si>
  <si>
    <t>Déchets de dégraissage contenant des solvants sans phase liquide</t>
  </si>
  <si>
    <t>04 01 04</t>
  </si>
  <si>
    <t>Liqueurs de tannage contenant du chrome</t>
  </si>
  <si>
    <t>04 01 05</t>
  </si>
  <si>
    <t>Liqueurs de tannage sans chrome</t>
  </si>
  <si>
    <t>04 01 06</t>
  </si>
  <si>
    <t>Boues provenant notamment du traitement in situ des effluents et contenant du chrome</t>
  </si>
  <si>
    <t>04 01 07</t>
  </si>
  <si>
    <t>Boues provenant notamment du traitement in situ des effluents et ne contenant pas de chrome</t>
  </si>
  <si>
    <t>04 01 08</t>
  </si>
  <si>
    <t>Déchets de cuir tanné (refentes sur bleu, dérayures, échantillonnages, poussières de ponçage), contenant du chrome</t>
  </si>
  <si>
    <t>04 01 09</t>
  </si>
  <si>
    <t>Déchets provenant de l’habillage et des finitions</t>
  </si>
  <si>
    <t>04 01 99</t>
  </si>
  <si>
    <t>04 02</t>
  </si>
  <si>
    <t>Déchets de l’industrie textile</t>
  </si>
  <si>
    <t>04 02 09</t>
  </si>
  <si>
    <t>Déchets de matériaux composites (textile imprégné, élastomère, plastomère)</t>
  </si>
  <si>
    <t>04 02 10</t>
  </si>
  <si>
    <t>Matières organiques issues de produits naturels (par exemple graisse, cire)</t>
  </si>
  <si>
    <t>04 02 14</t>
  </si>
  <si>
    <t>Déchets provenant des finitions et contenant des solvants organiques</t>
  </si>
  <si>
    <t>04 02 15</t>
  </si>
  <si>
    <t>Déchets provenant des finitions, autres que ceux visés à la rubrique 04 02 14</t>
  </si>
  <si>
    <t>04 02 16</t>
  </si>
  <si>
    <t>Teintures et pigments contenant des substances dangereuses</t>
  </si>
  <si>
    <t>04 02 17</t>
  </si>
  <si>
    <t>Teintures et pigments autres que ceux visés à la rubrique 04 02 16</t>
  </si>
  <si>
    <t>04 02 19</t>
  </si>
  <si>
    <t>Boues provenant du traitement in situ des effluents et contenant des substances dangereuses</t>
  </si>
  <si>
    <t>04 02 20</t>
  </si>
  <si>
    <t>Boues provenant du traitement in situ des effluents, autres que celles visées à la rubrique 04 02 19</t>
  </si>
  <si>
    <t>04 02 21</t>
  </si>
  <si>
    <t>Déchets de fibres textiles non ouvrées</t>
  </si>
  <si>
    <t>04 02 22</t>
  </si>
  <si>
    <t>Déchets de fibres textiles ouvrées</t>
  </si>
  <si>
    <t>04 02 99</t>
  </si>
  <si>
    <t>05 01</t>
  </si>
  <si>
    <t>Déchets provenant du raffinage du pétrole</t>
  </si>
  <si>
    <t>05 01 02</t>
  </si>
  <si>
    <t>Boues de dessalage</t>
  </si>
  <si>
    <t>05 01 03</t>
  </si>
  <si>
    <t>Boues de fonds de cuves</t>
  </si>
  <si>
    <t>05 01 04</t>
  </si>
  <si>
    <t>Boues d’alkyles acides</t>
  </si>
  <si>
    <t>05 01 05</t>
  </si>
  <si>
    <t>Hydrocarbures accidentellement répandus</t>
  </si>
  <si>
    <t>05 01 06</t>
  </si>
  <si>
    <t>Boues contenant des hydrocarbures et provenant de l’exploitation et de la maintenance de l’installation ou des équipements</t>
  </si>
  <si>
    <t>05 01 07</t>
  </si>
  <si>
    <t>Goudrons acides</t>
  </si>
  <si>
    <t>05 01 08</t>
  </si>
  <si>
    <t>Autres goudrons</t>
  </si>
  <si>
    <t>05 01 09</t>
  </si>
  <si>
    <t>05 01 10</t>
  </si>
  <si>
    <t>Boues provenant du traitement in situ des effluents, autres que celles visées à la rubrique 05 01 09</t>
  </si>
  <si>
    <t>05 01 11</t>
  </si>
  <si>
    <t>Déchets provenant du nettoyage de combustibles avec des bases</t>
  </si>
  <si>
    <t>05 01 12</t>
  </si>
  <si>
    <t>Hydrocarbures contenant des acides</t>
  </si>
  <si>
    <t>05 01 13</t>
  </si>
  <si>
    <t>Boues du traitement de l’eau d’alimentation des chaudières</t>
  </si>
  <si>
    <t>05 01 14</t>
  </si>
  <si>
    <t>Déchets provenant des colonnes de refroidissement</t>
  </si>
  <si>
    <t>05 01 15</t>
  </si>
  <si>
    <t>Argiles de filtration usées</t>
  </si>
  <si>
    <t>05 01 16</t>
  </si>
  <si>
    <t>Déchets provenant de la désulfuration du pétrole et contenant du soufre</t>
  </si>
  <si>
    <t>05 01 17</t>
  </si>
  <si>
    <t>Mélanges bitumineux</t>
  </si>
  <si>
    <t>05 01 99</t>
  </si>
  <si>
    <t>05 06</t>
  </si>
  <si>
    <t>Déchets provenant du traitement pyrolytique du charbon</t>
  </si>
  <si>
    <t>05 06 01</t>
  </si>
  <si>
    <t>05 06 03</t>
  </si>
  <si>
    <t>05 06 04</t>
  </si>
  <si>
    <t>05 06 99</t>
  </si>
  <si>
    <t>05 07</t>
  </si>
  <si>
    <t>Déchets provenant de la purification et du transport du gaz naturel</t>
  </si>
  <si>
    <t>05 07 01</t>
  </si>
  <si>
    <t>Déchets contenant du mercure</t>
  </si>
  <si>
    <t>05 07 02</t>
  </si>
  <si>
    <t>Déchets contenant du soufre</t>
  </si>
  <si>
    <t>05 07 99</t>
  </si>
  <si>
    <t>06 01</t>
  </si>
  <si>
    <t>Déchets provenant de la fabrication, de la formulation, de la distribution et de l’utilisation d’acides</t>
  </si>
  <si>
    <t>06 01 01</t>
  </si>
  <si>
    <t>Acide sulfurique et acide sulfureux</t>
  </si>
  <si>
    <t>06 01 02</t>
  </si>
  <si>
    <t>Acide chlorhydrique</t>
  </si>
  <si>
    <t>06 01 03</t>
  </si>
  <si>
    <t>Acide fluorhydrique</t>
  </si>
  <si>
    <t>06 01 04</t>
  </si>
  <si>
    <t>Acide phosphorique et acide phosphoreux</t>
  </si>
  <si>
    <t>06 01 05</t>
  </si>
  <si>
    <t>Acide nitrique et acide nitreux</t>
  </si>
  <si>
    <t>06 01 06</t>
  </si>
  <si>
    <t>Autres acides</t>
  </si>
  <si>
    <t>06 01 99</t>
  </si>
  <si>
    <t>06 02</t>
  </si>
  <si>
    <t>Déchets provenant de la fabrication, de la formulation, de la distribution et de l’utilisation de bases</t>
  </si>
  <si>
    <t>06 02 01</t>
  </si>
  <si>
    <t>Hydroxyde de calcium</t>
  </si>
  <si>
    <t>06 02 03</t>
  </si>
  <si>
    <t>Hydroxyde d’ammonium</t>
  </si>
  <si>
    <t>06 02 04</t>
  </si>
  <si>
    <t>Hydroxyde de sodium et hydroxyde de potassium</t>
  </si>
  <si>
    <t>06 02 05</t>
  </si>
  <si>
    <t>Autres bases</t>
  </si>
  <si>
    <t>06 02 99</t>
  </si>
  <si>
    <t>06 03</t>
  </si>
  <si>
    <t>Déchets provenant de la fabrication, de la formulation, de la distribution et de l’utilisation de sels, de leurs solutions et d’oxydes métalliques</t>
  </si>
  <si>
    <t>06 03 11</t>
  </si>
  <si>
    <t>Sels solides et solutions contenant des cyanures</t>
  </si>
  <si>
    <t>06 03 13</t>
  </si>
  <si>
    <t>Sels solides et solutions contenant des métaux lourds</t>
  </si>
  <si>
    <t>06 03 14</t>
  </si>
  <si>
    <t>Sels solides et solutions autres que ceux visés aux rubriques 06 03 11 ou 06 03 13</t>
  </si>
  <si>
    <t>06 03 15</t>
  </si>
  <si>
    <t>Oxydes métalliques contenant des métaux lourds</t>
  </si>
  <si>
    <t>06 03 16</t>
  </si>
  <si>
    <t>Oxydes métalliques autres que ceux visés à la rubrique 06 03 15</t>
  </si>
  <si>
    <t>06 03 99</t>
  </si>
  <si>
    <t>06 04</t>
  </si>
  <si>
    <t>Déchets contenant des métaux, autres que ceux visés à la rubrique 06 03</t>
  </si>
  <si>
    <t>06 04 03</t>
  </si>
  <si>
    <t>Déchets contenant de l’arsenic</t>
  </si>
  <si>
    <t>06 04 04</t>
  </si>
  <si>
    <t>06 04 05</t>
  </si>
  <si>
    <t>Déchets contenant d’autres métaux lourds</t>
  </si>
  <si>
    <t>06 04 99</t>
  </si>
  <si>
    <t>06 05</t>
  </si>
  <si>
    <t>06 05 02</t>
  </si>
  <si>
    <t>06 05 03</t>
  </si>
  <si>
    <t>Boues provenant du traitement in situ des effluents, autres que celles visées à la rubrique 06 05 02</t>
  </si>
  <si>
    <t>06 06</t>
  </si>
  <si>
    <t>Déchets provenant de la fabrication, de la formulation, de la distribution et de l’utilisation de produits chimiques contenant du soufre, ou de la chimie du soufre et des procédés de désulfuration</t>
  </si>
  <si>
    <t>06 06 02</t>
  </si>
  <si>
    <t>Déchets contenant des sulfures dangereux</t>
  </si>
  <si>
    <t>06 06 03</t>
  </si>
  <si>
    <t>Déchets contenant des sulfures, autres que ceux visés à la rubrique 06 06 02</t>
  </si>
  <si>
    <t>06 06 99</t>
  </si>
  <si>
    <t>06 07</t>
  </si>
  <si>
    <t>Déchets provenant de la fabrication, de la formulation, de la distribution et de l’utilisation des halogènes, ou de la chimie des halogènes</t>
  </si>
  <si>
    <t>06 07 01</t>
  </si>
  <si>
    <t>Déchets provenant de l’électrolyse et contenant de l’amiante</t>
  </si>
  <si>
    <t>06 07 02</t>
  </si>
  <si>
    <t>Charbon actif utilisé pour la fabrication du chlore</t>
  </si>
  <si>
    <t>06 07 03</t>
  </si>
  <si>
    <t>Boues de sulfate de baryum contenant du mercure</t>
  </si>
  <si>
    <t>06 07 04</t>
  </si>
  <si>
    <t>Solutions et acides, par exemple acide de contact</t>
  </si>
  <si>
    <t>06 07 99</t>
  </si>
  <si>
    <t>06 08</t>
  </si>
  <si>
    <t>Déchets provenant de la fabrication, de la formulation, de la distribution et de l’utilisation du silicium et des dérivés du silicium</t>
  </si>
  <si>
    <t>06 08 02</t>
  </si>
  <si>
    <t>Déchets contenant des chlorosilanes dangereux</t>
  </si>
  <si>
    <t>06 08 99</t>
  </si>
  <si>
    <t>06 09</t>
  </si>
  <si>
    <t>Déchets provenant de la fabrication, de la formulation, de la distribution et de l’utilisation de produits chimiques contenant du phosphore, ou de la chimie du phosphore</t>
  </si>
  <si>
    <t>06 09 02</t>
  </si>
  <si>
    <t>Scories phosphoriques</t>
  </si>
  <si>
    <t>06 09 03</t>
  </si>
  <si>
    <t>Déchets issus de réactions basées sur le calcium et contenant des substances dangereuses</t>
  </si>
  <si>
    <t>06 09 04</t>
  </si>
  <si>
    <t>Déchets issus de réactions basées sur le calcium, autres que ceux visés à la rubrique 06 09 03</t>
  </si>
  <si>
    <t>06 09 99</t>
  </si>
  <si>
    <t>06 10</t>
  </si>
  <si>
    <t>Déchets provenant de la fabrication, de la formulation, de la distribution et de l’utilisation de produits chimiques contenant de l’azote, ou de la chimie de l’azote et de la fabrication d’engrais</t>
  </si>
  <si>
    <t>06 10 02</t>
  </si>
  <si>
    <t>Déchets contenant des substances dangereuses</t>
  </si>
  <si>
    <t>06 10 99</t>
  </si>
  <si>
    <t>06 11</t>
  </si>
  <si>
    <t>Déchets provenant de la fabrication de pigments inorganiques et d’opacifiants</t>
  </si>
  <si>
    <t>06 11 01</t>
  </si>
  <si>
    <t>Déchets issus de réactions basées sur le calcium et provenant de la fabrication de dioxyde de titane</t>
  </si>
  <si>
    <t>06 11 99</t>
  </si>
  <si>
    <t>06 13</t>
  </si>
  <si>
    <t>Déchets des procédés de la chimie minérale non spécifiés ailleurs</t>
  </si>
  <si>
    <t>06 13 01</t>
  </si>
  <si>
    <t>Produits phytosanitaires inorganiques, produits de protection du bois et autres biocides</t>
  </si>
  <si>
    <t>06 13 02</t>
  </si>
  <si>
    <t>Charbon actif usé (autre que celui visé à la rubrique 06 07 02)</t>
  </si>
  <si>
    <t>06 13 03</t>
  </si>
  <si>
    <t>Noir de carbone</t>
  </si>
  <si>
    <t>06 13 04</t>
  </si>
  <si>
    <t>Déchets provenant de la transformation de l’amiante</t>
  </si>
  <si>
    <t>06 13 05</t>
  </si>
  <si>
    <t>Suies</t>
  </si>
  <si>
    <t>06 13 99</t>
  </si>
  <si>
    <t>07 01</t>
  </si>
  <si>
    <t>Déchets provenant de la fabrication, de la formulation, de la distribution et de l’utilisation de produits organiques de base</t>
  </si>
  <si>
    <t>07 01 01</t>
  </si>
  <si>
    <t>Eaux de lavage et liqueurs mères aqueuses</t>
  </si>
  <si>
    <t>07 01 03</t>
  </si>
  <si>
    <t>Solvants, liquides de lavage et liqueurs mères organiques halogénés</t>
  </si>
  <si>
    <t>07 01 04</t>
  </si>
  <si>
    <t>Autres solvants, liquides de lavage et liqueurs mères organiques</t>
  </si>
  <si>
    <t>07 01 07</t>
  </si>
  <si>
    <t>Résidus de réaction et de distillation halogénés</t>
  </si>
  <si>
    <t>07 01 08</t>
  </si>
  <si>
    <t>Autres résidus de réaction et de distillation</t>
  </si>
  <si>
    <t>07 01 09</t>
  </si>
  <si>
    <t>Gâteaux de filtration et absorbants usés halogénés</t>
  </si>
  <si>
    <t>07 01 10</t>
  </si>
  <si>
    <t>Autres gâteaux de filtration et absorbants usés</t>
  </si>
  <si>
    <t>07 01 11</t>
  </si>
  <si>
    <t>07 01 12</t>
  </si>
  <si>
    <t>Boues provenant du traitement in situ des effluents, autres que celles visées à la rubrique 07 01 11</t>
  </si>
  <si>
    <t>07 01 99</t>
  </si>
  <si>
    <t>07 02</t>
  </si>
  <si>
    <t>Déchets provenant de la fabrication, de la formulation, de la distribution et de l’utilisation de matières plastiques, de caoutchouc et de fibres synthétiques</t>
  </si>
  <si>
    <t>07 02 01</t>
  </si>
  <si>
    <t>07 02 03</t>
  </si>
  <si>
    <t>07 02 04</t>
  </si>
  <si>
    <t>07 02 07</t>
  </si>
  <si>
    <t>07 02 08</t>
  </si>
  <si>
    <t>07 02 09</t>
  </si>
  <si>
    <t>07 02 10</t>
  </si>
  <si>
    <t>07 02 11</t>
  </si>
  <si>
    <t>07 02 12</t>
  </si>
  <si>
    <t>Boues provenant du traitement in situ des effluents, autres que celles visées à la rubrique 07 02 11</t>
  </si>
  <si>
    <t>07 02 13</t>
  </si>
  <si>
    <t>Déchets plastiques</t>
  </si>
  <si>
    <t>07 02 14</t>
  </si>
  <si>
    <t>Déchets provenant d’additifs et contenant des substances dangereuses</t>
  </si>
  <si>
    <t>07 02 15</t>
  </si>
  <si>
    <t>Déchets provenant d’additifs, autres que ceux visés à la rubrique 07 02 14</t>
  </si>
  <si>
    <t>07 02 16</t>
  </si>
  <si>
    <t>Déchets contenant des silicones dangereux</t>
  </si>
  <si>
    <t>07 02 17</t>
  </si>
  <si>
    <t>Déchets contenant des silicones, autres que ceux visés à larubrique 07 02 16</t>
  </si>
  <si>
    <t>07 02 99</t>
  </si>
  <si>
    <t>07 03</t>
  </si>
  <si>
    <t>Déchets provenant de la fabrication, de la formulation, de la distribution et de l’utilisation de teintures et de pigments organiques (autres que ceux visés à la rubrique 06 11)</t>
  </si>
  <si>
    <t>07 03 01</t>
  </si>
  <si>
    <t>07 03 03</t>
  </si>
  <si>
    <t>07 03 04</t>
  </si>
  <si>
    <t>07 03 07</t>
  </si>
  <si>
    <t>07 03 08</t>
  </si>
  <si>
    <t>07 03 09</t>
  </si>
  <si>
    <t>07 03 10</t>
  </si>
  <si>
    <t>07 03 11</t>
  </si>
  <si>
    <t>07 03 12</t>
  </si>
  <si>
    <t>Boues provenant du traitement in situ des effluents, autres que celles visées à la rubrique 07 03 11</t>
  </si>
  <si>
    <t>07 03 99</t>
  </si>
  <si>
    <t>07 04</t>
  </si>
  <si>
    <t>Déchets provenant de la fabrication, de la formulation, de la distribution et de l’utilisation de produits phytosanitaires organiques (autres que ceux visés aux rubriques 02 01 08 et 02 01 09), de produits de protection du bois (autres que ceux visés à la rubrique 03 02) et d’autres biocides</t>
  </si>
  <si>
    <t>07 04 01</t>
  </si>
  <si>
    <t>07 04 03</t>
  </si>
  <si>
    <t>07 04 04</t>
  </si>
  <si>
    <t>07 04 07</t>
  </si>
  <si>
    <t>07 04 08</t>
  </si>
  <si>
    <t>07 04 09</t>
  </si>
  <si>
    <t>07 04 10</t>
  </si>
  <si>
    <t>07 04 11</t>
  </si>
  <si>
    <t>07 04 12</t>
  </si>
  <si>
    <t>Boues provenant du traitement in situ des effluents, autres que celles visées à la rubrique 07 04 11</t>
  </si>
  <si>
    <t>07 04 13</t>
  </si>
  <si>
    <t>Déchets solides contenant des substances dangereuses</t>
  </si>
  <si>
    <t>07 04 99</t>
  </si>
  <si>
    <t>07 05</t>
  </si>
  <si>
    <t>Déchets provenant de la fabrication, de la formulation, de la distribution et de l’utilisation de produits pharmaceutiques</t>
  </si>
  <si>
    <t>07 05 01</t>
  </si>
  <si>
    <t>07 05 03</t>
  </si>
  <si>
    <t>07 05 04</t>
  </si>
  <si>
    <t>07 05 07</t>
  </si>
  <si>
    <t>07 05 08</t>
  </si>
  <si>
    <t>07 05 09</t>
  </si>
  <si>
    <t>07 05 10</t>
  </si>
  <si>
    <t>07 05 11</t>
  </si>
  <si>
    <t>07 05 12</t>
  </si>
  <si>
    <t>Boues provenant du traitement in situ des effluents, autres que celles visées à la rubrique 07 05 11</t>
  </si>
  <si>
    <t>07 05 13</t>
  </si>
  <si>
    <t>07 05 14</t>
  </si>
  <si>
    <t>Déchets solides autres que ceux visés à la rubrique 07 05 13</t>
  </si>
  <si>
    <t>07 05 99</t>
  </si>
  <si>
    <t>07 06</t>
  </si>
  <si>
    <t>Déchets provenant de la fabrication, de la formulation, de la distribution et de l’utilisation de corps gras, de lubrifiants, de savons, de détergents, de désinfectants et de cosmétiques</t>
  </si>
  <si>
    <t>07 06 01</t>
  </si>
  <si>
    <t>07 06 03</t>
  </si>
  <si>
    <t>07 06 04</t>
  </si>
  <si>
    <t>07 06 07</t>
  </si>
  <si>
    <t>07 06 08</t>
  </si>
  <si>
    <t>07 06 09</t>
  </si>
  <si>
    <t>07 06 10</t>
  </si>
  <si>
    <t>07 06 11</t>
  </si>
  <si>
    <t>07 06 12</t>
  </si>
  <si>
    <t>Boues provenant du traitement in situ des effluents, autres que celles visées à la rubrique 07 06 11</t>
  </si>
  <si>
    <t>07 06 99</t>
  </si>
  <si>
    <t>07 07</t>
  </si>
  <si>
    <t>Déchets non spécifiés ailleurs provenant de la fabrication, de la formulation, de la distribution et de l’utilisation de produits chimiques issus notamment de la chimie fine</t>
  </si>
  <si>
    <t>07 07 01</t>
  </si>
  <si>
    <t>07 07 03</t>
  </si>
  <si>
    <t>07 07 04</t>
  </si>
  <si>
    <t>07 07 07</t>
  </si>
  <si>
    <t>07 07 08</t>
  </si>
  <si>
    <t>07 07 09</t>
  </si>
  <si>
    <t>07 07 10</t>
  </si>
  <si>
    <t>07 07 11</t>
  </si>
  <si>
    <t>07 07 12</t>
  </si>
  <si>
    <t>Boues provenant du traitement in situ des effluents, autres que celles visées à la rubrique 07 07 11</t>
  </si>
  <si>
    <t>07 07 99</t>
  </si>
  <si>
    <t>08 01</t>
  </si>
  <si>
    <t>Déchets provenant de la fabrication, de la formulation, de la distribution, de l’utilisation et du décapage de peintures et de vernis</t>
  </si>
  <si>
    <t>08 01 11</t>
  </si>
  <si>
    <t>Déchets de peintures et de vernis contenant des solvants organiques ou d’autres substances dangereuses</t>
  </si>
  <si>
    <t>08 01 12</t>
  </si>
  <si>
    <t>Déchets de peintures et de vernis, autres que ceux visés à la rubrique 08 01 11</t>
  </si>
  <si>
    <t>08 01 13</t>
  </si>
  <si>
    <t>Boues provenant de peintures ou de vernis et contenant des solvants organiques ou d’autres substances dangereuses</t>
  </si>
  <si>
    <t>08 01 14</t>
  </si>
  <si>
    <t>Boues provenant de peintures ou de vernis, autres que celles visées à la rubrique 08 01 13</t>
  </si>
  <si>
    <t>08 01 15</t>
  </si>
  <si>
    <t>Boues aqueuses contenant des peintures ou des vernis qui renferment des solvants organiques ou d’autres substances dangereuses</t>
  </si>
  <si>
    <t>08 01 16</t>
  </si>
  <si>
    <t>Boues aqueuses contenant des peintures ou des vernis, autres que celles visées à la rubrique 08 01 15</t>
  </si>
  <si>
    <t>08 01 17</t>
  </si>
  <si>
    <t>Déchets provenant du décapage de peintures ou de vernis et contenant des solvants organiques ou d’autres substances dangereuses</t>
  </si>
  <si>
    <t>08 01 18</t>
  </si>
  <si>
    <t>Déchets provenant du décapage de peintures ou de vernis, autres que ceux visés à la rubrique 08 01 17</t>
  </si>
  <si>
    <t>08 01 19</t>
  </si>
  <si>
    <t>Suspensions aqueuses contenant des peintures ou des vernis qui renferment des solvants organiques ou d’autres substances dangereuses</t>
  </si>
  <si>
    <t>08 01 20</t>
  </si>
  <si>
    <t>Suspensions aqueuses contenant des peintures ou des vernis, autres que celles visées à la rubrique 08 01 19</t>
  </si>
  <si>
    <t>08 01 21</t>
  </si>
  <si>
    <t>Déchets de décapants de peintures ou de vernis</t>
  </si>
  <si>
    <t>08 01 99</t>
  </si>
  <si>
    <t>08 02</t>
  </si>
  <si>
    <t>Déchets provenant de la fabrication, de la formulation, de la distribution et de l’utilisation d’autres produits de revêtement (y compris des matériaux céramiques)</t>
  </si>
  <si>
    <t>08 02 01</t>
  </si>
  <si>
    <t>Déchets de produits de revêtement en poudre</t>
  </si>
  <si>
    <t>08 02 02</t>
  </si>
  <si>
    <t>Boues aqueuses contenant des matériaux céramiques</t>
  </si>
  <si>
    <t>08 02 03</t>
  </si>
  <si>
    <t>Suspensions aqueuses contenant des matériaux céramiques</t>
  </si>
  <si>
    <t>08 02 99</t>
  </si>
  <si>
    <t>08 03</t>
  </si>
  <si>
    <t>Déchets provenant de la fabrication, de la formulation, de la distribution et de l’utilisation d’encres d’impression</t>
  </si>
  <si>
    <t>08 03 07</t>
  </si>
  <si>
    <t>Boues aqueuses contenant de l’encre</t>
  </si>
  <si>
    <t>08 03 08</t>
  </si>
  <si>
    <t>Déchets liquides aqueux contenant de l’encre</t>
  </si>
  <si>
    <t>08 03 12</t>
  </si>
  <si>
    <t>Déchets d’encre contenant des substances dangereuses</t>
  </si>
  <si>
    <t>08 03 13</t>
  </si>
  <si>
    <t>Déchets d’encre autres que ceux visés à la rubrique 08 03 12</t>
  </si>
  <si>
    <t>08 03 14</t>
  </si>
  <si>
    <t>Boues d’encre contenant des substances dangereuses</t>
  </si>
  <si>
    <t>08 03 15</t>
  </si>
  <si>
    <t>Boues d’encre autres que celles visées à la rubrique 08 03 14</t>
  </si>
  <si>
    <t>08 03 16</t>
  </si>
  <si>
    <t>Déchets de solutions de morsure</t>
  </si>
  <si>
    <t>08 03 17</t>
  </si>
  <si>
    <t>Déchets de toner d’impression contenant des substances dangereuses</t>
  </si>
  <si>
    <t>08 03 18</t>
  </si>
  <si>
    <t>Déchets de toner d’impression autres que ceux visés à la rubrique 08 03 17</t>
  </si>
  <si>
    <t>08 03 19</t>
  </si>
  <si>
    <t>Huiles dispersées</t>
  </si>
  <si>
    <t>08 03 99</t>
  </si>
  <si>
    <t>08 04</t>
  </si>
  <si>
    <t>Déchets provenant de la fabrication, de la formulation, de la distribution et de l’utilisation de colles et de mastics (y compris produits d’étanchéité)</t>
  </si>
  <si>
    <t>08 04 09</t>
  </si>
  <si>
    <t>Déchets de colles et de mastics contenant des solvants organiques ou d’autres substances dangereuses</t>
  </si>
  <si>
    <t>08 04 10</t>
  </si>
  <si>
    <t>Déchets de colles et de mastics, autres que ceux visés à la rubrique 08 04 09</t>
  </si>
  <si>
    <t>08 04 11</t>
  </si>
  <si>
    <t>Boues de colles et de mastics contenant des solvants organiques ou d’autres substances dangereuses</t>
  </si>
  <si>
    <t>08 04 12</t>
  </si>
  <si>
    <t>Boues de colles et de mastics, autres que celles visées à la rubrique 08 04 11</t>
  </si>
  <si>
    <t>08 04 13</t>
  </si>
  <si>
    <t>Boues aqueuses contenant des colles ou des mastics qui renferment des solvants organiques ou d’autres substances dangereuses</t>
  </si>
  <si>
    <t>08 04 14</t>
  </si>
  <si>
    <t>Boues aqueuses contenant des colles ou des mastics, autres que celles visées à la rubrique 08 04 13</t>
  </si>
  <si>
    <t>08 04 15</t>
  </si>
  <si>
    <t>Déchets liquides aqueux contenant des colles ou des mastics qui renferment des solvants organiques ou d’autres substances dangereuses</t>
  </si>
  <si>
    <t>08 04 16</t>
  </si>
  <si>
    <t>Déchets liquides aqueux contenant des colles ou des mastics, autres que ceux visés à la rubrique 08 04 15</t>
  </si>
  <si>
    <t>08 04 17</t>
  </si>
  <si>
    <t>Huile de résine</t>
  </si>
  <si>
    <t>08 04 99</t>
  </si>
  <si>
    <t>08 05</t>
  </si>
  <si>
    <t>Déchets non spécifiés dans le chapitre 08</t>
  </si>
  <si>
    <t>08 05 01</t>
  </si>
  <si>
    <t>Déchets d’isocyanates</t>
  </si>
  <si>
    <t>09 01</t>
  </si>
  <si>
    <t>Déchets de l’industrie photographique</t>
  </si>
  <si>
    <t>09 01 01</t>
  </si>
  <si>
    <t>Bains de développement aqueux contenant un activateur</t>
  </si>
  <si>
    <t>09 01 02</t>
  </si>
  <si>
    <t>Bains de développement aqueux pour plaques offset</t>
  </si>
  <si>
    <t>09 01 03</t>
  </si>
  <si>
    <t>Bains de développement contenant des solvants</t>
  </si>
  <si>
    <t>09 01 04</t>
  </si>
  <si>
    <t>Bains de fixation</t>
  </si>
  <si>
    <t>09 01 05</t>
  </si>
  <si>
    <t>Bains de blanchiment et bains de blanchiment/fixation</t>
  </si>
  <si>
    <t>09 01 06</t>
  </si>
  <si>
    <t>Déchets contenant de l’argent et provenant du traitement in situ de déchets photographiques</t>
  </si>
  <si>
    <t>09 01 07</t>
  </si>
  <si>
    <t>Pellicules et papiers photographiques contenant de l’argent ou des composés de l’argent</t>
  </si>
  <si>
    <t>09 01 08</t>
  </si>
  <si>
    <t>Pellicules et papiers photographiques sans argent ni composés de l’argent</t>
  </si>
  <si>
    <t>09 01 13</t>
  </si>
  <si>
    <t>Déchets liquides aqueux provenant de la récupération in situ de l’argent, autres que ceux visés à la rubrique 09 01 06</t>
  </si>
  <si>
    <t>09 01 99</t>
  </si>
  <si>
    <t>10 01</t>
  </si>
  <si>
    <t>Déchets provenant de centrales électriques et d’autres installations de combustion (autres que ceux visés au chapitre 19)</t>
  </si>
  <si>
    <t>10 01 01</t>
  </si>
  <si>
    <t>Mâchefers, scories et cendres sous chaudière (sauf cendres sous chaudière visées à la rubrique 10 01 04)</t>
  </si>
  <si>
    <t>10 01 02</t>
  </si>
  <si>
    <t>Cendres volantes de charbon</t>
  </si>
  <si>
    <t>10 01 03</t>
  </si>
  <si>
    <t>Poussières de filtration des fumées résultant de la combustion de tourbe et de la combustion de bois à l’état naturel ou de résidus de bois</t>
  </si>
  <si>
    <t>10 01 04</t>
  </si>
  <si>
    <t>Poussières de filtration des fumées et cendres sous chaudière résultant de la combustion d’hydrocarbures</t>
  </si>
  <si>
    <t>10 01 05</t>
  </si>
  <si>
    <t>Déchets solides issus de réactions basées sur le calcium et provenant de la désulfuration des gaz de fumée</t>
  </si>
  <si>
    <t>10 01 07</t>
  </si>
  <si>
    <t>Boues issues de réactions basées sur le calcium et provenant de la désulfuration des gaz de fumée</t>
  </si>
  <si>
    <t>10 01 09</t>
  </si>
  <si>
    <t>Acide sulfurique</t>
  </si>
  <si>
    <t>10 01 13</t>
  </si>
  <si>
    <t>Poussières de filtration des fumées provenant d’hydrocarbures émulsifiés employés comme combustibles</t>
  </si>
  <si>
    <t>10 01 14</t>
  </si>
  <si>
    <t>Mâchefers, scories et cendres sous chaudière provenant de la co-incinération et contenant des substances dangereuses</t>
  </si>
  <si>
    <t>10 01 15</t>
  </si>
  <si>
    <t>Mâchefers, scories et cendres sous chaudière provenant de la co-incinération, autres que ceux visés à la rubrique 10 01 14</t>
  </si>
  <si>
    <t>10 01 16</t>
  </si>
  <si>
    <t>Cendres volantes provenant de la co-incinération et contenant des substances dangereuses</t>
  </si>
  <si>
    <t>10 01 17</t>
  </si>
  <si>
    <t>Cendres volantes provenant de la co-incinération, autres que celles visées à la rubrique 10 01 16</t>
  </si>
  <si>
    <t>10 01 18</t>
  </si>
  <si>
    <t>Déchets provenant de l’épuration des fumées et contenant des substances dangereuses</t>
  </si>
  <si>
    <t>10 01 19</t>
  </si>
  <si>
    <t>Déchets provenant de l’épuration des fumées, autres que ceux visés aux rubriques 10 01 05, 10 01 07 ou 10 01 18</t>
  </si>
  <si>
    <t>10 01 20</t>
  </si>
  <si>
    <t>10 01 21</t>
  </si>
  <si>
    <t>Boues provenant du traitement in situ des effluents, autres que celles visées à la rubrique 10 01 20</t>
  </si>
  <si>
    <t>10 01 22</t>
  </si>
  <si>
    <t>Boues aqueuses provenant du nettoyage des chaudières et contenant des substances dangereuses</t>
  </si>
  <si>
    <t>10 01 23</t>
  </si>
  <si>
    <t>Boues aqueuses provenant du nettoyage des chaudières, autres que celles visées à la rubrique 10 01 22</t>
  </si>
  <si>
    <t>10 01 24</t>
  </si>
  <si>
    <t>Sables provenant de lits fluidisés</t>
  </si>
  <si>
    <t>10 01 25</t>
  </si>
  <si>
    <t>Déchets provenant du stockage et de la préparation des combustibles des centrales à charbon</t>
  </si>
  <si>
    <t>10 01 26</t>
  </si>
  <si>
    <t>Déchets provenant de l’épuration des eaux de refroidissement</t>
  </si>
  <si>
    <t>10 01 99</t>
  </si>
  <si>
    <t>10 02</t>
  </si>
  <si>
    <t>Déchets provenant de l’industrie du fer et de l’acier</t>
  </si>
  <si>
    <t>10 02 01</t>
  </si>
  <si>
    <t>Déchets provenant du traitement de laitiers (y compris laitiers granulés de hauts-fourneaux)</t>
  </si>
  <si>
    <t>10 02 02</t>
  </si>
  <si>
    <t>Laitiers non traités</t>
  </si>
  <si>
    <t>10 02 07</t>
  </si>
  <si>
    <t>Déchets solides provenant de l’épuration des fumées et contenant des substances dangereuses</t>
  </si>
  <si>
    <t>10 02 08</t>
  </si>
  <si>
    <t>Déchets solides provenant de l’épuration des fumées, autres que ceux visés à la rubrique 10 02 07</t>
  </si>
  <si>
    <t>10 02 10</t>
  </si>
  <si>
    <t>Battitures de laminoir</t>
  </si>
  <si>
    <t>10 02 11</t>
  </si>
  <si>
    <t>Déchets provenant de l’épuration des eaux de refroidissement et contenant des hydrocarbures</t>
  </si>
  <si>
    <t>10 02 12</t>
  </si>
  <si>
    <t>Déchets provenant de l’épuration des eaux de refroidissement, autres que ceux visés à la rubrique 10 02 11</t>
  </si>
  <si>
    <t>10 02 13</t>
  </si>
  <si>
    <t>Boues et gâteaux de filtration provenant de l’épuration des fumées et contenant des substances dangereuses</t>
  </si>
  <si>
    <t>10 02 14</t>
  </si>
  <si>
    <t>Boues et gâteaux de filtration provenant de l’épuration des fumées, autres que ceux visés à la rubrique 10 02 13</t>
  </si>
  <si>
    <t>10 02 15</t>
  </si>
  <si>
    <t>Autres boues et gâteaux de filtration</t>
  </si>
  <si>
    <t>10 02 98</t>
  </si>
  <si>
    <t>???</t>
  </si>
  <si>
    <t>10 02 99</t>
  </si>
  <si>
    <t>10 03</t>
  </si>
  <si>
    <t>Déchets de la pyrométallurgie de l’aluminium</t>
  </si>
  <si>
    <t>10 03 02</t>
  </si>
  <si>
    <t>Déchets d’anodes</t>
  </si>
  <si>
    <t>10 03 04</t>
  </si>
  <si>
    <t>Scories provenant de la production primaire</t>
  </si>
  <si>
    <t>10 03 05</t>
  </si>
  <si>
    <t>Déchets d’alumine</t>
  </si>
  <si>
    <t>10 03 08</t>
  </si>
  <si>
    <t>Scories salées de production secondaire</t>
  </si>
  <si>
    <t>10 03 09</t>
  </si>
  <si>
    <t>Crasses noires de production secondaire</t>
  </si>
  <si>
    <t>10 03 15</t>
  </si>
  <si>
    <t>Écumes inflammables ou émettant, au contact de l’eau, des gaz inflammables en quantités dangereuses</t>
  </si>
  <si>
    <t>10 03 16</t>
  </si>
  <si>
    <t>Écumes autres que celles visées à la rubrique 10 03 15</t>
  </si>
  <si>
    <t>10 03 17</t>
  </si>
  <si>
    <t>Déchets goudronnés provenant de la fabrication des anodes</t>
  </si>
  <si>
    <t>10 03 18</t>
  </si>
  <si>
    <t>Déchets carbonés provenant de la fabrication des anodes, autres que ceux visés à la rubrique 10 03 17</t>
  </si>
  <si>
    <t>10 03 19</t>
  </si>
  <si>
    <t>Poussières de filtration des fumées contenant des substances dangereuses</t>
  </si>
  <si>
    <t>10 03 20</t>
  </si>
  <si>
    <t>Poussières de filtration des fumées, autres que celles visées à la rubrique 10 03 19</t>
  </si>
  <si>
    <t>10 03 21</t>
  </si>
  <si>
    <t>Autres fines et poussières (y compris fines de broyage de crasses) contenant des substances dangereuses</t>
  </si>
  <si>
    <t>10 03 22</t>
  </si>
  <si>
    <t>Autres fines et poussières (y compris fines de broyage de crasses), autres que celles visées à la rubrique 10 03 21</t>
  </si>
  <si>
    <t>10 03 23</t>
  </si>
  <si>
    <t>10 03 24</t>
  </si>
  <si>
    <t>Déchets solides provenant de l’épuration des fumées, autres que ceux visés à la rubrique 10 03 23</t>
  </si>
  <si>
    <t>10 03 25</t>
  </si>
  <si>
    <t>10 03 26</t>
  </si>
  <si>
    <t>Boues et gâteaux de filtration provenant de l’épuration des fumées, autres que ceux visés à la rubrique 10 03 25</t>
  </si>
  <si>
    <t>10 03 27</t>
  </si>
  <si>
    <t>10 03 28</t>
  </si>
  <si>
    <t>Déchets provenant de l’épuration des eaux de refroidissement, autres que ceux visés à la rubrique 10 03 27</t>
  </si>
  <si>
    <t>10 03 29</t>
  </si>
  <si>
    <t>Déchets provenant du traitement des scories salées et du traitement des crasses noires et contenant des substances dangereuses</t>
  </si>
  <si>
    <t>10 03 30</t>
  </si>
  <si>
    <t>Déchets provenant du traitement des scories salées et du traitement des crasses noires, autres que ceux visés à la rubrique 10 03 29</t>
  </si>
  <si>
    <t>10 03 99</t>
  </si>
  <si>
    <t>10 04</t>
  </si>
  <si>
    <t>Déchets provenant de la pyrométallurgie du plomb</t>
  </si>
  <si>
    <t>10 04 01</t>
  </si>
  <si>
    <t>Scories provenant de la production primaire et secondaire</t>
  </si>
  <si>
    <t>10 04 02</t>
  </si>
  <si>
    <t>Crasses et écumes provenant de la production primaire et secondaire</t>
  </si>
  <si>
    <t>10 04 03</t>
  </si>
  <si>
    <t>Arséniate de calcium</t>
  </si>
  <si>
    <t>10 04 04</t>
  </si>
  <si>
    <t>Poussières de filtration des fumées</t>
  </si>
  <si>
    <t>10 04 05</t>
  </si>
  <si>
    <t>Autres fines et poussières</t>
  </si>
  <si>
    <t>10 04 06</t>
  </si>
  <si>
    <t>Déchets solides provenant de l’épuration des fumées</t>
  </si>
  <si>
    <t>10 04 07</t>
  </si>
  <si>
    <t>Boues et gâteaux de filtration provenant de l’épuration des fumées</t>
  </si>
  <si>
    <t>10 04 09</t>
  </si>
  <si>
    <t>10 04 10</t>
  </si>
  <si>
    <t>Déchets provenant de l’épuration des eaux de refroidissement, autres que ceux visés à la rubrique 10 04 09</t>
  </si>
  <si>
    <t>10 04 99</t>
  </si>
  <si>
    <t>10 05</t>
  </si>
  <si>
    <t>Déchets provenant de la pyrométallurgie du zinc</t>
  </si>
  <si>
    <t>10 05 01</t>
  </si>
  <si>
    <t>10 05 03</t>
  </si>
  <si>
    <t>10 05 04</t>
  </si>
  <si>
    <t>10 05 05</t>
  </si>
  <si>
    <t>10 05 06</t>
  </si>
  <si>
    <t>10 05 08</t>
  </si>
  <si>
    <t>10 05 09</t>
  </si>
  <si>
    <t>Déchets provenant de l’épuration des eaux de refroidissement, autres que ceux visés à la rubrique 10 05 08</t>
  </si>
  <si>
    <t>10 05 10</t>
  </si>
  <si>
    <t>Crasses et écumes inflammables ou émettant, au contact de l’eau, des gaz inflammables en quantités dangereuses</t>
  </si>
  <si>
    <t>10 05 11</t>
  </si>
  <si>
    <t>Crasses et écumes autres que celles visées à la rubrique 10 05 10</t>
  </si>
  <si>
    <t>10 05 99</t>
  </si>
  <si>
    <t>10 06</t>
  </si>
  <si>
    <t>Déchets provenant de la pyrométallurgie du cuivre</t>
  </si>
  <si>
    <t>10 06 01</t>
  </si>
  <si>
    <t>10 06 02</t>
  </si>
  <si>
    <t>10 06 03</t>
  </si>
  <si>
    <t>10 06 04</t>
  </si>
  <si>
    <t>10 06 06</t>
  </si>
  <si>
    <t>10 06 07</t>
  </si>
  <si>
    <t>10 06 09</t>
  </si>
  <si>
    <t>10 06 10</t>
  </si>
  <si>
    <t>Déchets provenant de l’épuration des eaux de refroidissement, autres que ceux visés à la rubrique 10 06 09</t>
  </si>
  <si>
    <t>10 06 99</t>
  </si>
  <si>
    <t>10 07</t>
  </si>
  <si>
    <t>Déchets provenant de la pyrométallurgie de l’argent, de l’or et du platine</t>
  </si>
  <si>
    <t>10 07 01</t>
  </si>
  <si>
    <t>10 07 02</t>
  </si>
  <si>
    <t>10 07 03</t>
  </si>
  <si>
    <t>10 07 04</t>
  </si>
  <si>
    <t>10 07 05</t>
  </si>
  <si>
    <t>10 07 07</t>
  </si>
  <si>
    <t>10 07 08</t>
  </si>
  <si>
    <t>Déchets provenant de l’épuration des eaux de refroidissement, autres que ceux visés à la rubrique 10 07 07</t>
  </si>
  <si>
    <t>10 07 99</t>
  </si>
  <si>
    <t>10 08</t>
  </si>
  <si>
    <t>Déchets provenant de la pyrométallurgie d’autres métaux non ferreux</t>
  </si>
  <si>
    <t>10 08 04</t>
  </si>
  <si>
    <t>Fines et poussières</t>
  </si>
  <si>
    <t>10 08 08</t>
  </si>
  <si>
    <t>Scories salées provenant de la production primaire et secondaire</t>
  </si>
  <si>
    <t>10 08 09</t>
  </si>
  <si>
    <t>Autres scories</t>
  </si>
  <si>
    <t>10 08 10</t>
  </si>
  <si>
    <t>10 08 11</t>
  </si>
  <si>
    <t>Crasses et écumes autres que celles visées à la rubrique 10 08 10</t>
  </si>
  <si>
    <t>10 08 12</t>
  </si>
  <si>
    <t>10 08 13</t>
  </si>
  <si>
    <t>Déchets carbonés provenant de la fabrication des anodes, autres que ceux visés à la rubrique 10 08 12</t>
  </si>
  <si>
    <t>10 08 14</t>
  </si>
  <si>
    <t>10 08 15</t>
  </si>
  <si>
    <t>10 08 16</t>
  </si>
  <si>
    <t>Poussières de filtration des fumées, autres que celles visées à la rubrique 10 08 15</t>
  </si>
  <si>
    <t>10 08 17</t>
  </si>
  <si>
    <t>10 08 18</t>
  </si>
  <si>
    <t>Boues et gâteaux de filtration provenant de l’épuration des fumées, autres que ceux visés à la rubrique 10 08 17</t>
  </si>
  <si>
    <t>10 08 19</t>
  </si>
  <si>
    <t>10 08 20</t>
  </si>
  <si>
    <t>Déchets provenant de l’épuration des eaux de refroidissement, autres que ceux visés à la rubrique 10 08 19</t>
  </si>
  <si>
    <t>10 08 99</t>
  </si>
  <si>
    <t>10 09</t>
  </si>
  <si>
    <t>Déchets de fonderie de métaux ferreux</t>
  </si>
  <si>
    <t>10 09 03</t>
  </si>
  <si>
    <t>Laitier de four de fonderie</t>
  </si>
  <si>
    <t>10 09 05</t>
  </si>
  <si>
    <t>Noyaux et moules de fonderie n’ayant pas subi la coulée et contenant des substances dangereuses</t>
  </si>
  <si>
    <t>10 09 06</t>
  </si>
  <si>
    <t>Noyaux et moules de fonderie n’ayant pas subi la coulée, autres que ceux visés à la rubrique 10 09 05</t>
  </si>
  <si>
    <t>10 09 07</t>
  </si>
  <si>
    <t>Noyaux et moules de fonderie ayant subi la coulée et contenant des substances dangereuses</t>
  </si>
  <si>
    <t>10 09 08</t>
  </si>
  <si>
    <t>Noyaux et moules de fonderie ayant subi la coulée, autres que ceux visés à la rubrique 10 09 07</t>
  </si>
  <si>
    <t>10 09 09</t>
  </si>
  <si>
    <t>10 09 10</t>
  </si>
  <si>
    <t>Poussières de filtration des fumées, autres que celles visées à la rubrique 10 09 09</t>
  </si>
  <si>
    <t>10 09 11</t>
  </si>
  <si>
    <t>Autres fines contenant des substances dangereuses</t>
  </si>
  <si>
    <t>10 09 12</t>
  </si>
  <si>
    <t>Autres fines non visées à la rubrique 10 09 11</t>
  </si>
  <si>
    <t>10 09 13</t>
  </si>
  <si>
    <t>Déchets de liants contenant des substances dangereuses</t>
  </si>
  <si>
    <t>10 09 14</t>
  </si>
  <si>
    <t>Déchets de liants, autres que ceux visés à la rubrique 10 09 13</t>
  </si>
  <si>
    <t>10 09 15</t>
  </si>
  <si>
    <t>Révélateur de criques usagé contenant des substances dangereuses</t>
  </si>
  <si>
    <t>10 09 16</t>
  </si>
  <si>
    <t>Révélateur de criques usagé, autre que celui visé à la rubrique 10 09 15</t>
  </si>
  <si>
    <t>10 09 99</t>
  </si>
  <si>
    <t>10 10</t>
  </si>
  <si>
    <t>Déchets de fonderie de métaux non ferreux</t>
  </si>
  <si>
    <t>10 10 03</t>
  </si>
  <si>
    <t>Laitiers de four de fonderie</t>
  </si>
  <si>
    <t>10 10 05</t>
  </si>
  <si>
    <t>10 10 06</t>
  </si>
  <si>
    <t>Noyaux et moules de fonderie n’ayant pas subi la coulée, autres que ceux visés à la rubrique 10 10 05</t>
  </si>
  <si>
    <t>10 10 07</t>
  </si>
  <si>
    <t>10 10 08</t>
  </si>
  <si>
    <t>Noyaux et moules de fonderie ayant subi la coulée, autres que ceux visés à la rubrique 10 10 07</t>
  </si>
  <si>
    <t>10 10 09</t>
  </si>
  <si>
    <t>10 10 10</t>
  </si>
  <si>
    <t>Poussières de filtration des fumées, autres que celles visées à la rubrique 10 10 09</t>
  </si>
  <si>
    <t>10 10 11</t>
  </si>
  <si>
    <t>10 10 12</t>
  </si>
  <si>
    <t>Autres fines non visées à la rubrique 10 10 11</t>
  </si>
  <si>
    <t>10 10 13</t>
  </si>
  <si>
    <t>10 10 14</t>
  </si>
  <si>
    <t>Déchets de liants, autres que ceux visés à la rubrique 10 10 13</t>
  </si>
  <si>
    <t>10 10 15</t>
  </si>
  <si>
    <t>10 10 16</t>
  </si>
  <si>
    <t>Révélateur de criques usagé, autre que celui visé à la rubrique 10 10 15</t>
  </si>
  <si>
    <t>10 10 99</t>
  </si>
  <si>
    <t>10 11</t>
  </si>
  <si>
    <t>Déchets provenant de la fabrication du verre et des produits verriers</t>
  </si>
  <si>
    <t>10 11 03</t>
  </si>
  <si>
    <t>Déchets de matériaux à base de fibre de verre</t>
  </si>
  <si>
    <t>10 11 05</t>
  </si>
  <si>
    <t>10 11 09</t>
  </si>
  <si>
    <t>Déchets de préparation avant cuisson, contenant des substances dangereuses</t>
  </si>
  <si>
    <t>10 11 10</t>
  </si>
  <si>
    <t>Déchets de préparation avant cuisson, autres que ceux visés à la rubrique 10 11 09</t>
  </si>
  <si>
    <t>10 11 11</t>
  </si>
  <si>
    <t>Petites particules de déchets de verre et poudre de verre, contenant des métaux lourds (provenant par exemple de tubes cathodiques)</t>
  </si>
  <si>
    <t>10 11 12</t>
  </si>
  <si>
    <t>Déchets de verre, autres que ceux visés à la rubrique 10 11 11</t>
  </si>
  <si>
    <t>10 11 13</t>
  </si>
  <si>
    <t>Boues de polissage et de meulage du verre, contenant des substances dangereuses</t>
  </si>
  <si>
    <t>10 11 14</t>
  </si>
  <si>
    <t>Boues de polissage et de meulage du verre, autres que celles visées à la rubrique 10 11 13</t>
  </si>
  <si>
    <t>10 11 15</t>
  </si>
  <si>
    <t>10 11 16</t>
  </si>
  <si>
    <t>Déchets solides provenant de l’épuration des fumées, autres que ceux visés à la rubrique 10 11 15</t>
  </si>
  <si>
    <t>10 11 17</t>
  </si>
  <si>
    <t>10 11 18</t>
  </si>
  <si>
    <t>Boues et gâteaux de filtration provenant de l’épuration des fumées, autres que ceux visés à la rubrique 10 11 17</t>
  </si>
  <si>
    <t>10 11 19</t>
  </si>
  <si>
    <t>Déchets solides provenant du traitement in situ des effluents et contenant des substances dangereuses</t>
  </si>
  <si>
    <t>10 11 20</t>
  </si>
  <si>
    <t>Déchets solides provenant du traitement in situ des effluents, autres que ceux visés à la rubrique 10 11 19</t>
  </si>
  <si>
    <t>10 11 99</t>
  </si>
  <si>
    <t>10 12</t>
  </si>
  <si>
    <t>Déchets provenant de la fabrication des produits en céramique et des matériaux de construction en céramique (par exemple briques, carrelage, grès)</t>
  </si>
  <si>
    <t>10 12 01</t>
  </si>
  <si>
    <t>Déchets de préparation avant cuisson</t>
  </si>
  <si>
    <t>10 12 03</t>
  </si>
  <si>
    <t>10 12 05</t>
  </si>
  <si>
    <t>10 12 06</t>
  </si>
  <si>
    <t>Moules déclassés</t>
  </si>
  <si>
    <t>10 12 08</t>
  </si>
  <si>
    <t>Déchets de produits en céramique, briques, carrelage et grès (après cuisson)</t>
  </si>
  <si>
    <t>10 12 09</t>
  </si>
  <si>
    <t>10 12 10</t>
  </si>
  <si>
    <t>Déchets solides provenant de l’épuration des fumées, autres que ceux visés à la rubrique 10 12 09</t>
  </si>
  <si>
    <t>10 12 11</t>
  </si>
  <si>
    <t>Déchets de glaçure contenant des métaux lourds</t>
  </si>
  <si>
    <t>10 12 12</t>
  </si>
  <si>
    <t>Déchets de glaçure autres que ceux visés à la rubrique 10 12 11</t>
  </si>
  <si>
    <t>10 12 13</t>
  </si>
  <si>
    <t>10 12 99</t>
  </si>
  <si>
    <t>10 13</t>
  </si>
  <si>
    <t>Déchets provenant de la fabrication de ciment, de chaux et de plâtre ou d’articles et de produits dérivés</t>
  </si>
  <si>
    <t>10 13 01</t>
  </si>
  <si>
    <t>10 13 04</t>
  </si>
  <si>
    <t>Déchets de calcination et d’hydratation de la chaux</t>
  </si>
  <si>
    <t>10 13 06</t>
  </si>
  <si>
    <t>Fines et poussières (sauf rubriques 10 13 12 et 10 13 13)</t>
  </si>
  <si>
    <t>10 13 07</t>
  </si>
  <si>
    <t>10 13 09</t>
  </si>
  <si>
    <t>Déchets provenant de la fabrication d’amiante-ciment et contenant de l’amiante</t>
  </si>
  <si>
    <t>10 13 10</t>
  </si>
  <si>
    <t>Déchets provenant de la fabrication d’amiante-ciment, autres que ceux visés à la rubrique 10 13 09</t>
  </si>
  <si>
    <t>10 13 11</t>
  </si>
  <si>
    <t>Déchets provenant de la fabrication de matériaux composites à base de ciment, autres que ceux visés aux rubriques 10 13 09 ou 10 13 10</t>
  </si>
  <si>
    <t>10 13 12</t>
  </si>
  <si>
    <t>10 13 13</t>
  </si>
  <si>
    <t>Déchets solides provenant de l’épuration des fumées, autres que ceux visés à la rubrique 10 13 12</t>
  </si>
  <si>
    <t>10 13 14</t>
  </si>
  <si>
    <t>Déchets et boues de béton</t>
  </si>
  <si>
    <t>10 13 99</t>
  </si>
  <si>
    <t>10 14</t>
  </si>
  <si>
    <t>Déchets de crématoires</t>
  </si>
  <si>
    <t>10 14 01</t>
  </si>
  <si>
    <t>Déchets provenant de l’épuration des fumées et contenant du mercure</t>
  </si>
  <si>
    <t>11 01</t>
  </si>
  <si>
    <t>Déchets provenant du traitement de surface et du revêtement chimiques des métaux et autres matériaux (par exemple procédés de galvanisation, de zingage, de décapage, de gravure, de phosphatation, de dégraissage alcalin et d’anodisation)</t>
  </si>
  <si>
    <t>11 01 05</t>
  </si>
  <si>
    <t>Acides de décapage</t>
  </si>
  <si>
    <t>11 01 06</t>
  </si>
  <si>
    <t>Acides non spécifiés ailleurs</t>
  </si>
  <si>
    <t>11 01 07</t>
  </si>
  <si>
    <t>Bases de décapage</t>
  </si>
  <si>
    <t>11 01 08</t>
  </si>
  <si>
    <t>Boues de phosphatation</t>
  </si>
  <si>
    <t>11 01 09</t>
  </si>
  <si>
    <t>Boues et gâteaux de filtration contenant des substances dangereuses</t>
  </si>
  <si>
    <t>11 01 10</t>
  </si>
  <si>
    <t>Boues et gâteaux de filtration autres que ceux visés à la rubrique 11 01 09</t>
  </si>
  <si>
    <t>11 01 11</t>
  </si>
  <si>
    <t>Liquides aqueux de rinçage contenant des substances dangereuses</t>
  </si>
  <si>
    <t>11 01 12</t>
  </si>
  <si>
    <t>Liquides aqueux de rinçage autres que ceux visés à la rubrique 11 01 11</t>
  </si>
  <si>
    <t>11 01 13</t>
  </si>
  <si>
    <t>Déchets de dégraissage contenant des substances dangereuses</t>
  </si>
  <si>
    <t>11 01 14</t>
  </si>
  <si>
    <t>Déchets de dégraissage autres que ceux visés à la rubrique 11 01 13</t>
  </si>
  <si>
    <t>11 01 15</t>
  </si>
  <si>
    <t>Éluats et boues provenant des systèmes à membrane et des systèmes d’échange d’ions et contenant des substances dangereuses</t>
  </si>
  <si>
    <t>11 01 16</t>
  </si>
  <si>
    <t>Résines échangeuses d’ions saturées ou usées</t>
  </si>
  <si>
    <t>11 01 98</t>
  </si>
  <si>
    <t>Autres déchets contenant des substances dangereuses</t>
  </si>
  <si>
    <t>11 01 99</t>
  </si>
  <si>
    <t>11 02</t>
  </si>
  <si>
    <t>Déchets et boues provenant des procédés hydrométallurgiques des métaux non ferreux</t>
  </si>
  <si>
    <t>11 02 02</t>
  </si>
  <si>
    <t>Boues provenant de l’hydrométallurgie du zinc (y compris jarosite et goethite)</t>
  </si>
  <si>
    <t>11 02 03</t>
  </si>
  <si>
    <t>Déchets provenant de la production d’anodes pour les procédés d’électrolyse aqueuse</t>
  </si>
  <si>
    <t>11 02 05</t>
  </si>
  <si>
    <t>Déchets provenant des procédés hydrométallurgiques du cuivre et contenant des substances dangereuses</t>
  </si>
  <si>
    <t>11 02 06</t>
  </si>
  <si>
    <t>Déchets provenant des procédés hydrométallurgiques du cuivre, autres que ceux visés à la rubrique 11 02 05</t>
  </si>
  <si>
    <t>11 02 07</t>
  </si>
  <si>
    <t>11 02 99</t>
  </si>
  <si>
    <t>11 03</t>
  </si>
  <si>
    <t>Boues et solides provenant de la trempe</t>
  </si>
  <si>
    <t>11 03 01</t>
  </si>
  <si>
    <t>Déchets cyanurés</t>
  </si>
  <si>
    <t>11 03 02</t>
  </si>
  <si>
    <t>Autres déchets</t>
  </si>
  <si>
    <t>11 05</t>
  </si>
  <si>
    <t>Déchets provenant de la galvanisation à chaud</t>
  </si>
  <si>
    <t>11 05 01</t>
  </si>
  <si>
    <t>Mattes</t>
  </si>
  <si>
    <t>11 05 02</t>
  </si>
  <si>
    <t>Cendres de zinc, produits d’écumage, crasses de zinc et écumes</t>
  </si>
  <si>
    <t>11 05 03</t>
  </si>
  <si>
    <t>11 05 04</t>
  </si>
  <si>
    <t>Flux utilisés</t>
  </si>
  <si>
    <t>11 05 99</t>
  </si>
  <si>
    <t>12 01</t>
  </si>
  <si>
    <t>Déchets provenant de la mise en forme et du traitement de surface physique et mécanique des métaux et des matières plastiques</t>
  </si>
  <si>
    <t>12 01 01</t>
  </si>
  <si>
    <t>Limaille et chutes de métaux ferreux</t>
  </si>
  <si>
    <t>12 01 02</t>
  </si>
  <si>
    <t>Fines et poussières de métaux ferreux</t>
  </si>
  <si>
    <t>12 01 03</t>
  </si>
  <si>
    <t>Limaille et chutes de métaux non ferreux, autres que celles visées à la rubrique 12 01 98</t>
  </si>
  <si>
    <t>12 01 04</t>
  </si>
  <si>
    <t>Fines et poussières de métaux non ferreux, autres que celles visées à la rubrique 12 01 98</t>
  </si>
  <si>
    <t>12 01 05</t>
  </si>
  <si>
    <t>Déchets de matières plastiques d’ébarbage et de tournage</t>
  </si>
  <si>
    <t>12 01 06</t>
  </si>
  <si>
    <t>Huiles d’usinage à base minérale contenant des halogènes (sauf émulsions et solutions)</t>
  </si>
  <si>
    <t>12 01 07</t>
  </si>
  <si>
    <t>Huiles d’usinage à base minérale sans halogènes (sauf émulsions et solutions)</t>
  </si>
  <si>
    <t>12 01 08</t>
  </si>
  <si>
    <t>Émulsions et solutions d’usinage contenant des halogènes</t>
  </si>
  <si>
    <t>12 01 09</t>
  </si>
  <si>
    <t>Émulsions et solutions d’usinage sans halogènes</t>
  </si>
  <si>
    <t>12 01 10</t>
  </si>
  <si>
    <t>Huiles d’usinage de synthèse</t>
  </si>
  <si>
    <t>12 01 12</t>
  </si>
  <si>
    <t>Déchets de cires et de graisses</t>
  </si>
  <si>
    <t>12 01 13</t>
  </si>
  <si>
    <t>Déchets de soudure</t>
  </si>
  <si>
    <t>12 01 14</t>
  </si>
  <si>
    <t>Boues d’usinage contenant des substances dangereuses</t>
  </si>
  <si>
    <t>12 01 15</t>
  </si>
  <si>
    <t>Boues d’usinage autres que celles visées à la rubrique 12 01 14</t>
  </si>
  <si>
    <t>12 01 16</t>
  </si>
  <si>
    <t>Déchets de grenaillage contenant des substances dangereuses</t>
  </si>
  <si>
    <t>12 01 17</t>
  </si>
  <si>
    <t>Déchets de grenaillage autres que ceux visés à la rubrique 12 01 16</t>
  </si>
  <si>
    <t>12 01 18</t>
  </si>
  <si>
    <t>Boues métalliques (provenant du meulage et de l’affûtage) contenant des hydrocarbures</t>
  </si>
  <si>
    <t>12 01 19</t>
  </si>
  <si>
    <t>Huiles d’usinage facilement biodégradables</t>
  </si>
  <si>
    <t>12 01 20</t>
  </si>
  <si>
    <t>Déchets de meulage et matériaux de meulage contenant des substances dangereuses</t>
  </si>
  <si>
    <t>12 01 21</t>
  </si>
  <si>
    <t>Déchets de meulage et matériaux de meulage, autres que ceux visés à la rubrique 12 01 20</t>
  </si>
  <si>
    <t>12 01 98</t>
  </si>
  <si>
    <t>Déchets de magnésium combustibles ou spontanément inflammables et autres déchets émettant, au contact de l’eau, des gaz combustibles en quantités dangereuses</t>
  </si>
  <si>
    <t>12 01 99</t>
  </si>
  <si>
    <t>12 03</t>
  </si>
  <si>
    <t>Déchets provenant du dégraissage à l’eau et à la vapeur (autres que ceux visés au chapitre 11)</t>
  </si>
  <si>
    <t>12 03 01</t>
  </si>
  <si>
    <t>Liquides aqueux de nettoyage</t>
  </si>
  <si>
    <t>12 03 02</t>
  </si>
  <si>
    <t>Déchets du dégraissage à la vapeur</t>
  </si>
  <si>
    <t>13 01</t>
  </si>
  <si>
    <t>Huiles hydrauliques usagées</t>
  </si>
  <si>
    <t>13 01 01</t>
  </si>
  <si>
    <t>Huiles hydrauliques contenant des PCB</t>
  </si>
  <si>
    <t>13 01 04</t>
  </si>
  <si>
    <t>Émulsions chlorées</t>
  </si>
  <si>
    <t>13 01 05</t>
  </si>
  <si>
    <t>Émulsions non chlorées</t>
  </si>
  <si>
    <t>13 01 09</t>
  </si>
  <si>
    <t>Huiles hydrauliques chlorées à base minérale</t>
  </si>
  <si>
    <t>13 01 10</t>
  </si>
  <si>
    <t>Huiles hydrauliques non chlorées à base minérale</t>
  </si>
  <si>
    <t>13 01 11</t>
  </si>
  <si>
    <t>Huiles hydrauliques synthétiques</t>
  </si>
  <si>
    <t>13 01 12</t>
  </si>
  <si>
    <t>Huiles hydrauliques facilement biodégradables</t>
  </si>
  <si>
    <t>13 01 13</t>
  </si>
  <si>
    <t>Autres huiles hydrauliques</t>
  </si>
  <si>
    <t>13 02</t>
  </si>
  <si>
    <t>Huiles de moteur, de boîte de vitesses et de lubrification usagées</t>
  </si>
  <si>
    <t>13 02 04</t>
  </si>
  <si>
    <t>Huiles de moteur, de boîte de vitesses et de lubrification chlorées à base minérale</t>
  </si>
  <si>
    <t>13 02 05</t>
  </si>
  <si>
    <t>Huiles de moteur, de boîte de vitesses et de lubrification non chlorées à base minérale</t>
  </si>
  <si>
    <t>13 02 06</t>
  </si>
  <si>
    <t>Huiles de moteur, de boîte de vitesses et de lubrification synthétiques</t>
  </si>
  <si>
    <t>13 02 07</t>
  </si>
  <si>
    <t>Huiles de moteur, de boîte de vitesses et de lubrification facilement biodégradables</t>
  </si>
  <si>
    <t>13 02 08</t>
  </si>
  <si>
    <t>Autres huiles de moteur, de boîte de vitesses et de lubrification (y compris les mélanges d’huiles minérales)</t>
  </si>
  <si>
    <t>13 03</t>
  </si>
  <si>
    <t>Huiles isolantes et huiles caloporteuses usagées</t>
  </si>
  <si>
    <t>13 03 01</t>
  </si>
  <si>
    <t>Huiles isolantes et huiles caloporteuses contenant des PCB</t>
  </si>
  <si>
    <t>13 03 06</t>
  </si>
  <si>
    <t>Huiles isolantes et huiles caloporteuses chlorées à base minérale, autres que celles visées à la rubrique 13 03 01</t>
  </si>
  <si>
    <t>13 03 07</t>
  </si>
  <si>
    <t>Huiles isolantes et huiles caloporteuses non chlorées à base minérale</t>
  </si>
  <si>
    <t>13 03 08</t>
  </si>
  <si>
    <t>Huiles isolantes et huiles caloporteuses synthétiques</t>
  </si>
  <si>
    <t>13 03 09</t>
  </si>
  <si>
    <t>Huiles isolantes et huiles caloporteuses facilement biodégradables</t>
  </si>
  <si>
    <t>13 03 10</t>
  </si>
  <si>
    <t>Autres huiles isolantes et huiles caloporteuses</t>
  </si>
  <si>
    <t>13 04</t>
  </si>
  <si>
    <t>Hydrocarbures de fond de cale</t>
  </si>
  <si>
    <t>13 04 01</t>
  </si>
  <si>
    <t>Hydrocarbures de fond de cale provenant de la navigation fluviale</t>
  </si>
  <si>
    <t>13 04 02</t>
  </si>
  <si>
    <t>Hydrocarbures de fond de cale provenant de canalisations de môles</t>
  </si>
  <si>
    <t>13 04 03</t>
  </si>
  <si>
    <t>Hydrocarbures de fond de cale provenant d’un autre type de navigation</t>
  </si>
  <si>
    <t>13 05</t>
  </si>
  <si>
    <t>Contenu de séparateurs eau/hydrocarbures</t>
  </si>
  <si>
    <t>13 05 01</t>
  </si>
  <si>
    <t>Déchets solides provenant de dessableurs et de séparateurs eau/hydrocarbures</t>
  </si>
  <si>
    <t>13 05 02</t>
  </si>
  <si>
    <t>Boues provenant de séparateurs eau/hydrocarbures</t>
  </si>
  <si>
    <t>13 05 06</t>
  </si>
  <si>
    <t>Hydrocarbures provenant de séparateurs eau/hydrocarbures</t>
  </si>
  <si>
    <t>13 05 07</t>
  </si>
  <si>
    <t>Eau mélangée à des hydrocarbures provenant de séparateurs eau/hydrocarbures</t>
  </si>
  <si>
    <t>13 05 08</t>
  </si>
  <si>
    <t>Mélanges de déchets provenant de dessableurs et de séparateurs eau/hydrocarbures</t>
  </si>
  <si>
    <t>13 07</t>
  </si>
  <si>
    <t>Combustibles liquides usagés</t>
  </si>
  <si>
    <t>13 07 01</t>
  </si>
  <si>
    <t>Mazout et gazole</t>
  </si>
  <si>
    <t>13 07 02</t>
  </si>
  <si>
    <t>Essence</t>
  </si>
  <si>
    <t>13 07 03</t>
  </si>
  <si>
    <t>Autres combustibles (y compris mélanges)</t>
  </si>
  <si>
    <t>13 08</t>
  </si>
  <si>
    <t>Huiles usagées non spécifiées ailleurs</t>
  </si>
  <si>
    <t>13 08 01</t>
  </si>
  <si>
    <t>Boues ou émulsions de dessalage</t>
  </si>
  <si>
    <t>13 08 02</t>
  </si>
  <si>
    <t>Autres émulsions</t>
  </si>
  <si>
    <t>13 08 99</t>
  </si>
  <si>
    <t>14 06</t>
  </si>
  <si>
    <t>Déchets de solvants, d’agents réfrigérants et de gaz propulseurs d’aérosols ou de mousses organiques</t>
  </si>
  <si>
    <t>14 06 01</t>
  </si>
  <si>
    <t>Chlorofluorocarbures, HCFC, HFC</t>
  </si>
  <si>
    <t>14 06 02</t>
  </si>
  <si>
    <t>Autres solvants et mélanges de solvants halogénés</t>
  </si>
  <si>
    <t>14 06 03</t>
  </si>
  <si>
    <t>Autres solvants et mélanges de solvants</t>
  </si>
  <si>
    <t>14 06 04</t>
  </si>
  <si>
    <t>Boues ou déchets solides contenant des solvants halogénés</t>
  </si>
  <si>
    <t>14 06 05</t>
  </si>
  <si>
    <t>Boues ou déchets solides contenant d’autres solvants</t>
  </si>
  <si>
    <t>15 01</t>
  </si>
  <si>
    <t>Déchets d’emballages (y compris les déchets d’emballages collectés séparément dans les communes)</t>
  </si>
  <si>
    <t>15 01 01</t>
  </si>
  <si>
    <t>Emballages en papier et en carton</t>
  </si>
  <si>
    <t>15 01 02</t>
  </si>
  <si>
    <t>Emballages en matières plastiques</t>
  </si>
  <si>
    <t>15 01 03</t>
  </si>
  <si>
    <t>Emballages en bois autres que ceux visés à la rubrique 15 01 98</t>
  </si>
  <si>
    <t>15 01 04</t>
  </si>
  <si>
    <t>Emballages métalliques</t>
  </si>
  <si>
    <t>15 01 05</t>
  </si>
  <si>
    <t>Emballages composites</t>
  </si>
  <si>
    <t>15 01 06</t>
  </si>
  <si>
    <t>Emballages non triés</t>
  </si>
  <si>
    <t>15 01 07</t>
  </si>
  <si>
    <t>Emballages en verre</t>
  </si>
  <si>
    <t>15 01 09</t>
  </si>
  <si>
    <t>Emballages textiles</t>
  </si>
  <si>
    <t>15 01 10</t>
  </si>
  <si>
    <t>Emballages contenant des résidus de substances ou de déchets spéciaux possédant des propriétés particulièrement dangereuses ou qui sont contaminés par de telles substances ou déchets spéciaux</t>
  </si>
  <si>
    <t>15 01 11</t>
  </si>
  <si>
    <t>Emballages métalliques contenant une matrice poreuse solide dangereuse (par exemple amiante), y compris conteneurs à pression vides</t>
  </si>
  <si>
    <t>15 01 98</t>
  </si>
  <si>
    <t>Palettes à usage unique en bois massif</t>
  </si>
  <si>
    <t>15 02</t>
  </si>
  <si>
    <t>Absorbants, matériaux filtrants, chiffons d’essuyage et vêtements de protection</t>
  </si>
  <si>
    <t>15 02 02</t>
  </si>
  <si>
    <t>Absorbants, matériaux filtrants (y compris les filtres à huile non spécifiés ailleurs), chiffons d’essuyage et vêtements de protection contaminés par des substances dangereuses</t>
  </si>
  <si>
    <t>15 02 03</t>
  </si>
  <si>
    <t>Absorbants, matériaux filtrants, chiffons d’essuyage et vêtements de protection autres que ceux visés à la rubrique 15 02 02</t>
  </si>
  <si>
    <t>16 01</t>
  </si>
  <si>
    <t>Véhicules hors d’usage de différents moyens de transport (y compris machines mobiles) et déchets provenant du démontage de véhicules hors d’usage et de l’entretien de véhicules (autres que ceux visés aux chapitres 13 et 14 et aux rubriques 16 06 ou 16 08)</t>
  </si>
  <si>
    <t>16 01 03</t>
  </si>
  <si>
    <t>Pneus usagés</t>
  </si>
  <si>
    <t>16 01 04</t>
  </si>
  <si>
    <t>Véhicules hors d’usage</t>
  </si>
  <si>
    <t>16 01 06</t>
  </si>
  <si>
    <t>Véhicules hors d’usage ne contenant ni liquides ni autres composants dangereux</t>
  </si>
  <si>
    <t>16 01 07</t>
  </si>
  <si>
    <t>Filtres à huile</t>
  </si>
  <si>
    <t>16 01 08</t>
  </si>
  <si>
    <t>Composants contenant du mercure</t>
  </si>
  <si>
    <t>16 01 09</t>
  </si>
  <si>
    <t>Composants contenant des PCB</t>
  </si>
  <si>
    <t>16 01 10</t>
  </si>
  <si>
    <t>Composants explosifs (par exemple composants d’airbags)</t>
  </si>
  <si>
    <t>16 01 11</t>
  </si>
  <si>
    <t>Patins de freins contenant de l’amiante</t>
  </si>
  <si>
    <t>16 01 12</t>
  </si>
  <si>
    <t>Patins de freins autres que ceux visés à la rubrique 16 01 11</t>
  </si>
  <si>
    <t>16 01 13</t>
  </si>
  <si>
    <t>Liquides de freins</t>
  </si>
  <si>
    <t>16 01 14</t>
  </si>
  <si>
    <t>Antigels contenant des substances dangereuses</t>
  </si>
  <si>
    <t>16 01 15</t>
  </si>
  <si>
    <t>Antigels autres que ceux visés à la rubrique 16 01 14</t>
  </si>
  <si>
    <t>16 01 16</t>
  </si>
  <si>
    <t>Réservoirs de gaz liquéfié</t>
  </si>
  <si>
    <t>16 01 17</t>
  </si>
  <si>
    <t>Métaux ferreux</t>
  </si>
  <si>
    <t>16 01 18</t>
  </si>
  <si>
    <t>Métaux non ferreux</t>
  </si>
  <si>
    <t>16 01 19</t>
  </si>
  <si>
    <t>Matières plastiques</t>
  </si>
  <si>
    <t>16 01 20</t>
  </si>
  <si>
    <t>Verre</t>
  </si>
  <si>
    <t>16 01 20x</t>
  </si>
  <si>
    <t>Verre provenant du démontage de véhicules hors d'usage et de l'entretien de véhicules</t>
  </si>
  <si>
    <t>16 01 21</t>
  </si>
  <si>
    <t>Composants dangereux autres que ceux visés aux rubriques 16 01 07 à 16 01 11 ou 16 01 13 à 16 01 15</t>
  </si>
  <si>
    <t>16 01 22</t>
  </si>
  <si>
    <t>Composants non spécifiés ailleurs</t>
  </si>
  <si>
    <t>16 01 99</t>
  </si>
  <si>
    <t>16 02</t>
  </si>
  <si>
    <t>Déchets provenant d’appareils électriques ou électroniques</t>
  </si>
  <si>
    <t>16 02 09</t>
  </si>
  <si>
    <t>Transformateurs et condensateurs contenant des PCB</t>
  </si>
  <si>
    <t>16 02 10</t>
  </si>
  <si>
    <t>Appareils hors d’usage contenant des PCB ou contaminés par de telles substances, autres que ceux visés à la rubrique 16 02 09</t>
  </si>
  <si>
    <t>16 02 11</t>
  </si>
  <si>
    <t>Appareils hors d’usage contenant des chlorofluorocarbures, des HCFC ou des HFC</t>
  </si>
  <si>
    <t>16 02 12</t>
  </si>
  <si>
    <t>Appareils hors d’usage contenant de l’amiante libre</t>
  </si>
  <si>
    <t>16 02 13</t>
  </si>
  <si>
    <t>Appareils hors d’usage contenant des composants dangereux, autres que ceux visés aux rubriques 16 02 09 à 16 02 12 ou 20 01 21</t>
  </si>
  <si>
    <t>16 02 15</t>
  </si>
  <si>
    <t>Composants dangereux retirés des appareils hors d’usage</t>
  </si>
  <si>
    <t>16 02 16</t>
  </si>
  <si>
    <t>Composants retirés des appareils hors d’usage, autres que ceux visés aux rubriques 16 02 15 ou 16 02 97</t>
  </si>
  <si>
    <t>16 02 97</t>
  </si>
  <si>
    <t>Composants électroniques retirés des appareils hors d’usage, autres que ceux visés à la rubrique 16 02 15</t>
  </si>
  <si>
    <t>16 02 98</t>
  </si>
  <si>
    <t>Déchets de câbles métalliques</t>
  </si>
  <si>
    <t>16 03</t>
  </si>
  <si>
    <t>Rebuts de fabrication et produits non utilisés</t>
  </si>
  <si>
    <t>16 03 03</t>
  </si>
  <si>
    <t>Déchets d’origine minérale contenant des substances dangereuses</t>
  </si>
  <si>
    <t>16 03 04</t>
  </si>
  <si>
    <t>Déchets d’origine minérale autres que ceux visés à la rubrique 16 03 03</t>
  </si>
  <si>
    <t>16 03 05</t>
  </si>
  <si>
    <t>Déchets d’origine organique contenant des substances dangereuses</t>
  </si>
  <si>
    <t>16 03 06</t>
  </si>
  <si>
    <t>Déchets d’origine organique autres que ceux visés à la rubrique 16 03 05</t>
  </si>
  <si>
    <t>16 03 07</t>
  </si>
  <si>
    <t>Mercure métallique</t>
  </si>
  <si>
    <t>16 04</t>
  </si>
  <si>
    <t>Déchets d’explosifs</t>
  </si>
  <si>
    <t>16 04 01</t>
  </si>
  <si>
    <t>Déchets de munitions</t>
  </si>
  <si>
    <t>16 04 02</t>
  </si>
  <si>
    <t>Déchets de feux d’artifice</t>
  </si>
  <si>
    <t>16 04 03</t>
  </si>
  <si>
    <t>Autres déchets d’explosifs</t>
  </si>
  <si>
    <t>16 05</t>
  </si>
  <si>
    <t>Gaz en récipients à pression et produits chimiques usagés</t>
  </si>
  <si>
    <t>16 05 04</t>
  </si>
  <si>
    <t>Gaz en récipients à pression (y compris les halons) contenant des substances dangereuses</t>
  </si>
  <si>
    <t>16 05 05</t>
  </si>
  <si>
    <t>Gaz en récipients à pression, autres que ceux visés à la rubrique 16 05 04</t>
  </si>
  <si>
    <t>16 05 06</t>
  </si>
  <si>
    <t>Produits chimiques de laboratoire composés de substances dangereuses ou contenant de telles substances, y compris les mélanges de produits chimiques de laboratoire</t>
  </si>
  <si>
    <t>16 05 07</t>
  </si>
  <si>
    <t>Produits chimiques usagés d’origine minérale composés de substances dangereuses ou contenant de telles substances</t>
  </si>
  <si>
    <t>16 05 08</t>
  </si>
  <si>
    <t>Produits chimiques usagés d’origine organique composés de substances dangereuses ou contenant de telles substances</t>
  </si>
  <si>
    <t>16 05 09</t>
  </si>
  <si>
    <t>Produits chimiques usagés autres que ceux visés aux rubriques 16 05 06, 16 05 07 ou 16 05 08</t>
  </si>
  <si>
    <t>16 05 98</t>
  </si>
  <si>
    <t>Déchets de produits chimiques dont la composition n’est pas connue</t>
  </si>
  <si>
    <t>16 06</t>
  </si>
  <si>
    <t>Piles et accumulateurs</t>
  </si>
  <si>
    <t>16 06 01</t>
  </si>
  <si>
    <t>Piles au plomb et accumulateurs au plomb</t>
  </si>
  <si>
    <t>16 06 02</t>
  </si>
  <si>
    <t>Piles nickel-cadmium et accumulateurs nickel-cadmium</t>
  </si>
  <si>
    <t>16 06 03</t>
  </si>
  <si>
    <t>Piles contenant du mercure</t>
  </si>
  <si>
    <t>16 06 04</t>
  </si>
  <si>
    <t>Piles alcalines</t>
  </si>
  <si>
    <t>16 06 05</t>
  </si>
  <si>
    <t>Autres piles et accumulateurs</t>
  </si>
  <si>
    <t>16 06 06</t>
  </si>
  <si>
    <t>Électrolytes de piles et accumulateurs collectés séparément</t>
  </si>
  <si>
    <t>16 06 97</t>
  </si>
  <si>
    <t>Piles au lithium et accumulateurs au lithium</t>
  </si>
  <si>
    <t>16 06 98</t>
  </si>
  <si>
    <t>Piles et/ou accumulateurs mélangés</t>
  </si>
  <si>
    <t>16 07</t>
  </si>
  <si>
    <t>Déchets provenant du nettoyage de cuves et de fûts de stockage et de transport (autres que ceux visés aux chapitres 05 et 13)</t>
  </si>
  <si>
    <t>16 07 08</t>
  </si>
  <si>
    <t>Déchets contenant des hydrocarbures</t>
  </si>
  <si>
    <t>16 07 09</t>
  </si>
  <si>
    <t>Déchets contenant d’autres substances dangereuses</t>
  </si>
  <si>
    <t>16 07 99</t>
  </si>
  <si>
    <t>16 08</t>
  </si>
  <si>
    <t>Catalyseurs usés</t>
  </si>
  <si>
    <t>16 08 01</t>
  </si>
  <si>
    <t>Catalyseurs usés contenant de l’or, de l’argent, du rhénium, du rhodium, du palladium, de l’iridium ou du platine (autres que ceux visés à la rubrique 16 08 07)</t>
  </si>
  <si>
    <t>16 08 02</t>
  </si>
  <si>
    <t>Catalyseurs usagés contenant des métaux de transition dangereux ou leurs composés</t>
  </si>
  <si>
    <t>16 08 03</t>
  </si>
  <si>
    <t>Catalyseurs usés contenant des métaux ou composés de métaux de transition, non spécifiés ailleurs</t>
  </si>
  <si>
    <t>16 08 04</t>
  </si>
  <si>
    <t>Catalyseurs usagés de processus de craquage (autres que ceux visés à la rubrique 16 08 07)</t>
  </si>
  <si>
    <t>16 08 05</t>
  </si>
  <si>
    <t>Catalyseurs usés contenant de l’acide phosphorique</t>
  </si>
  <si>
    <t>16 08 06</t>
  </si>
  <si>
    <t>Liquides usés employés comme catalyseurs</t>
  </si>
  <si>
    <t>16 08 07</t>
  </si>
  <si>
    <t>Catalyseurs usés contaminés par des substances dangereuses</t>
  </si>
  <si>
    <t>16 09</t>
  </si>
  <si>
    <t>Substances oxydantes</t>
  </si>
  <si>
    <t>16 09 01</t>
  </si>
  <si>
    <t>Permanganates, par exemple permanganate de potassium</t>
  </si>
  <si>
    <t>16 09 02</t>
  </si>
  <si>
    <t>Chromates, par exemple chromate de potassium, dichromate de sodium ou de potassium</t>
  </si>
  <si>
    <t>16 09 03</t>
  </si>
  <si>
    <t>Peroxydes, par exemple peroxyde d’hydrogène</t>
  </si>
  <si>
    <t>16 09 04</t>
  </si>
  <si>
    <t>Substances oxydantes non spécifiées ailleurs</t>
  </si>
  <si>
    <t>16 10</t>
  </si>
  <si>
    <t>Déchets liquides aqueux destinés à un traitement hors site</t>
  </si>
  <si>
    <t>16 10 01</t>
  </si>
  <si>
    <t>Déchets liquides aqueux contenant des substances dangereuses</t>
  </si>
  <si>
    <t>16 10 02</t>
  </si>
  <si>
    <t>Déchets liquides aqueux autres que ceux visés à la rubrique 16 10 01</t>
  </si>
  <si>
    <t>16 10 03</t>
  </si>
  <si>
    <t>Concentrés aqueux contenant des substances dangereuses</t>
  </si>
  <si>
    <t>16 10 04</t>
  </si>
  <si>
    <t>Concentrés aqueux autres que ceux visés à la rubrique 16 10 03</t>
  </si>
  <si>
    <t>16 11</t>
  </si>
  <si>
    <t>Déchets de revêtements de fours et de matériaux réfractaires</t>
  </si>
  <si>
    <t>16 11 01</t>
  </si>
  <si>
    <t>Revêtements de fours et matériaux réfractaires à base de carbone, provenant de procédés métallurgiques et contenant des substances dangereuses</t>
  </si>
  <si>
    <t>16 11 02</t>
  </si>
  <si>
    <t>Revêtements de fours et matériaux réfractaires à base de carbone et provenant de procédés métallurgiques, autres que ceux visés à la rubrique 16 11 01</t>
  </si>
  <si>
    <t>16 11 03</t>
  </si>
  <si>
    <t>Autres revêtements de fours et matériaux réfractaires provenant de procédés métallurgiques et contenant des substances dangereuses</t>
  </si>
  <si>
    <t>16 11 04</t>
  </si>
  <si>
    <t>Autres revêtements de fours et matériaux réfractaires provenant de procédés métallurgiques, non visés à la rubrique 16 11 03</t>
  </si>
  <si>
    <t>16 11 05</t>
  </si>
  <si>
    <t>Revêtements de fours et matériaux réfractaires provenant de procédés non métallurgiques et contenant des substances dangereuses</t>
  </si>
  <si>
    <t>16 11 06</t>
  </si>
  <si>
    <t>Revêtements de fours et matériaux réfractaires provenant de procédés non métallurgiques, autres que ceux visés à la rubrique 16 11 05</t>
  </si>
  <si>
    <t>17 01</t>
  </si>
  <si>
    <t>Déchets de chantier minéraux (béton de démolition, matériaux non bitumineux de démolition des routes et matériaux de démolition non triés)</t>
  </si>
  <si>
    <t>17 01 01</t>
  </si>
  <si>
    <t>Béton de démolition</t>
  </si>
  <si>
    <t>17 01 02</t>
  </si>
  <si>
    <t>Briques</t>
  </si>
  <si>
    <t>17 01 07</t>
  </si>
  <si>
    <t>Matériaux de démolition non triés</t>
  </si>
  <si>
    <t>17 01 98</t>
  </si>
  <si>
    <t>Matériaux non bitumineux de démolition des routes</t>
  </si>
  <si>
    <t>17 02</t>
  </si>
  <si>
    <t>Bois, verre et matières plastiques</t>
  </si>
  <si>
    <t>17 02 01</t>
  </si>
  <si>
    <t>17 02 02</t>
  </si>
  <si>
    <t>17 02 03</t>
  </si>
  <si>
    <t>17 02 04</t>
  </si>
  <si>
    <t>Verre et matières plastiques contenant des substances dangereuses ou contaminés par de telles substances</t>
  </si>
  <si>
    <t>17 02 97</t>
  </si>
  <si>
    <t>Bois usagé issu de chantiers, de démolitions, de rénovations et de transformations</t>
  </si>
  <si>
    <t>17 02 98</t>
  </si>
  <si>
    <t>17 03</t>
  </si>
  <si>
    <t>Déchets de chantier minéraux (matériaux bitumineux de démolition) et autres déchets goudronnés</t>
  </si>
  <si>
    <t>17 03 01</t>
  </si>
  <si>
    <t>Matériaux bitumineux de démolition dont la teneur en HAP se situe entre 250 et 1000 mg/kg</t>
  </si>
  <si>
    <t>17 03 02</t>
  </si>
  <si>
    <t>Matériaux bitumineux de démolition dont la teneur en HAP ne dépasse pas 250 mg/kg</t>
  </si>
  <si>
    <t>17 03 03</t>
  </si>
  <si>
    <t>Matériaux bitumineux de démolition dont la teneur en HAP dépasse 1000 mg/kg, autres déchets goudronnés et goudron de houille</t>
  </si>
  <si>
    <t>17 04</t>
  </si>
  <si>
    <t>Métaux (y compris leurs alliages)</t>
  </si>
  <si>
    <t>17 04 01</t>
  </si>
  <si>
    <t>Cuivre, bronze, laiton</t>
  </si>
  <si>
    <t>17 04 02</t>
  </si>
  <si>
    <t>Aluminium</t>
  </si>
  <si>
    <t>17 04 03</t>
  </si>
  <si>
    <t>Plomb</t>
  </si>
  <si>
    <t>17 04 04</t>
  </si>
  <si>
    <t>Zinc</t>
  </si>
  <si>
    <t>17 04 05</t>
  </si>
  <si>
    <t>17 04 06</t>
  </si>
  <si>
    <t>Étain</t>
  </si>
  <si>
    <t>17 04 07</t>
  </si>
  <si>
    <t>Métaux non triés</t>
  </si>
  <si>
    <t>17 04 09</t>
  </si>
  <si>
    <t>Déchets métalliques contaminés par des substances dangereuses</t>
  </si>
  <si>
    <t>17 04 10</t>
  </si>
  <si>
    <t>Déchets de câbles métalliques contenant des hydrocarbures, du goudron ou d’autres substances dangereuses</t>
  </si>
  <si>
    <t>17 04 11</t>
  </si>
  <si>
    <t>Déchets de câbles métalliques autres que ceux visés à la rubrique 17 04 10</t>
  </si>
  <si>
    <t>17 05</t>
  </si>
  <si>
    <t>Matériaux terreux issus du décapage de la couche supérieure et de la couche sous-jacente du sol; matériaux d’excavation et de percement; déblais de voie</t>
  </si>
  <si>
    <t>17 05 03</t>
  </si>
  <si>
    <t>Matériaux terreux issus du décapage de la couche supérieure et de la couche sous-jacente du sol contaminés par des substances dangereuses</t>
  </si>
  <si>
    <t>17 05 04</t>
  </si>
  <si>
    <t>Matériaux terreux issus du décapage de la couche supérieure et de la couche sous-jacente du sol non pollués</t>
  </si>
  <si>
    <t>17 05 05</t>
  </si>
  <si>
    <t>Matériaux d’excavation et de percement contaminés par des substances dangereuses</t>
  </si>
  <si>
    <t>17 05 06</t>
  </si>
  <si>
    <t>Matériaux d’excavation et de percement non pollués</t>
  </si>
  <si>
    <t>17 05 07</t>
  </si>
  <si>
    <t>Déblais de voie contaminés par des substances dangereuses</t>
  </si>
  <si>
    <t>17 05 08</t>
  </si>
  <si>
    <t>Déblais de voie non pollués</t>
  </si>
  <si>
    <t>17 05 90</t>
  </si>
  <si>
    <t>Matériaux terreux issus du décapage de la couche supérieure et de la couche sous-jacente du sol fortement pollués, autres que ceux visés à la rubrique 17 05 03</t>
  </si>
  <si>
    <t>17 05 91</t>
  </si>
  <si>
    <t>Matériaux d’excavation et de percement fortement pollués, autres que ceux visés à la rubrique 17 05 05</t>
  </si>
  <si>
    <t>17 05 92</t>
  </si>
  <si>
    <t>Déblais de voie fortement pollués, autres que ceux visés à la rubrique 17 05 07</t>
  </si>
  <si>
    <t>17 05 93</t>
  </si>
  <si>
    <t>Matériaux terreux issus du décapage de la couche supérieure et de la couche sous-jacente du sol faiblement pollués</t>
  </si>
  <si>
    <t>17 05 94</t>
  </si>
  <si>
    <t>Matériaux d’excavation et de percement faiblement pollués</t>
  </si>
  <si>
    <t>17 05 95</t>
  </si>
  <si>
    <t>Déblais de voie faiblement pollués</t>
  </si>
  <si>
    <t>17 05 96</t>
  </si>
  <si>
    <t>Matériaux terreux issus du décapage de la couche supérieure et de la couche sous-jacente du sol peu pollués</t>
  </si>
  <si>
    <t>17 05 97</t>
  </si>
  <si>
    <t>Matériaux d’excavation et de percement peu pollués</t>
  </si>
  <si>
    <t>17 05 98</t>
  </si>
  <si>
    <t>Déblais de voie peu pollués</t>
  </si>
  <si>
    <t>17 06</t>
  </si>
  <si>
    <t>Matériaux d’isolation et déchets de chantier contenant de l’amiante</t>
  </si>
  <si>
    <t>17 06 01</t>
  </si>
  <si>
    <t>Matériaux d’isolation contenant de l’amiante</t>
  </si>
  <si>
    <t>17 06 03</t>
  </si>
  <si>
    <t>Autres matériaux d’isolation composés de substances dangereuses ou contenant de telles substances</t>
  </si>
  <si>
    <t>17 06 04</t>
  </si>
  <si>
    <t>Matériaux d’isolation autres que ceux visés aux rubriques 17 06 01 ou 17 06 03</t>
  </si>
  <si>
    <t>17 06 05</t>
  </si>
  <si>
    <t>Déchets de chantier contenant des fibres d’amiante libres ou libérables</t>
  </si>
  <si>
    <t>17 06 98</t>
  </si>
  <si>
    <t>Déchets de chantier contenant de l’amiante, autres que ceux visés à la rubrique 17 06 05</t>
  </si>
  <si>
    <t>17 08</t>
  </si>
  <si>
    <t>Déchets de chantier à base de gypse</t>
  </si>
  <si>
    <t>17 08 01</t>
  </si>
  <si>
    <t>Déchets de chantier à base de gypse, contaminés par des substances dangereuses</t>
  </si>
  <si>
    <t>17 08 02</t>
  </si>
  <si>
    <t>Déchets de chantier à base de gypse, autres que ceux visés à la rubrique 17 08 01</t>
  </si>
  <si>
    <t>17 08 02a</t>
  </si>
  <si>
    <t>17 08 02b</t>
  </si>
  <si>
    <t>17 09</t>
  </si>
  <si>
    <t>Autres déchets de chantier (y compris déchets de chantier non triés)</t>
  </si>
  <si>
    <t>17 09 01</t>
  </si>
  <si>
    <t>Déchets de chantier contenant du mercure</t>
  </si>
  <si>
    <t>17 09 02</t>
  </si>
  <si>
    <t>Déchets de chantier contenant des PCB</t>
  </si>
  <si>
    <t>17 09 03</t>
  </si>
  <si>
    <t>Déchets de chantier non triés, et autres déchets de chantier contenant des substances dangereuses</t>
  </si>
  <si>
    <t>17 09 04</t>
  </si>
  <si>
    <t>Déchets de chantier non triés, et autres déchets de chantier pollués</t>
  </si>
  <si>
    <t>17 09 97</t>
  </si>
  <si>
    <t>17 09 98</t>
  </si>
  <si>
    <t>Déchets de chantier combustibles non triés (par exemple bois, papier, carton et matières plastiques)</t>
  </si>
  <si>
    <t>18 01</t>
  </si>
  <si>
    <t>Déchets provenant de la recherche, des maternités, du diagnostic, du traitement ou de la prévention des maladies humaines</t>
  </si>
  <si>
    <t>18 01 01</t>
  </si>
  <si>
    <t>Déchets présentant un danger de blessure (objets piquants ou coupants – « sharps »), autres que ceux visés à la rubrique 18 01 03</t>
  </si>
  <si>
    <t>18 01 02</t>
  </si>
  <si>
    <t>Déchets présentant un danger de contamination (par exemple déchets de tissus, déchets contenant du sang, des sécrétions ou des excrétions, sacs de sang et réserves de sang)</t>
  </si>
  <si>
    <t>18 01 03</t>
  </si>
  <si>
    <t>Déchets infectieux</t>
  </si>
  <si>
    <t>18 01 04</t>
  </si>
  <si>
    <t>Déchets dont la collecte et l’élimination ne font pas l’objet de prescriptions particulières ’pour prévenir les infections (par exemple pansements, plâtres, draps, vêtements jetables, langes)</t>
  </si>
  <si>
    <t>18 01 06</t>
  </si>
  <si>
    <t>Produits chimiques composés de substances dangereuses ou contenant de telles substances</t>
  </si>
  <si>
    <t>18 01 07</t>
  </si>
  <si>
    <t>Produits chimiques autres que ceux visés à la rubrique 18 01 06</t>
  </si>
  <si>
    <t>18 01 08</t>
  </si>
  <si>
    <t>Déchets cytostatiques</t>
  </si>
  <si>
    <t>18 01 09</t>
  </si>
  <si>
    <t>Médicaments périmés autres que ceux visés à la rubrique 18 01 08</t>
  </si>
  <si>
    <t>18 01 10</t>
  </si>
  <si>
    <t>Déchets d’amalgame dentaire</t>
  </si>
  <si>
    <t>18 02</t>
  </si>
  <si>
    <t>Déchets provenant de la recherche, du diagnostic, du traitement ou de la prévention des maladies des animaux</t>
  </si>
  <si>
    <t>18 02 01</t>
  </si>
  <si>
    <t>Déchets présentant un danger de blessure (objets piquants ou coupants – « sharps »), autres que ceux visés à la rubrique 18 02 02</t>
  </si>
  <si>
    <t>18 02 02</t>
  </si>
  <si>
    <t>18 02 03</t>
  </si>
  <si>
    <t>Déchets dont la collecte et l’élimination ne font pas l’objet de prescriptions particulières pour prévenir les infections</t>
  </si>
  <si>
    <t>18 02 05</t>
  </si>
  <si>
    <t>18 02 06</t>
  </si>
  <si>
    <t>Produits chimiques autres que ceux visés à la rubrique 18 02 05</t>
  </si>
  <si>
    <t>18 02 07</t>
  </si>
  <si>
    <t>18 02 08</t>
  </si>
  <si>
    <t>Médicaments périmés autres que ceux visés à la rubrique 18 02 07</t>
  </si>
  <si>
    <t>18 02 98</t>
  </si>
  <si>
    <t>Déchets animaux présentant un danger de contamination (par exemple déchets de tissus, déchets contenant du sang, des sécrétions ou des excrétions, sacs de sang et réserves de sang, cadavres contaminés d’animaux)</t>
  </si>
  <si>
    <t>19 01</t>
  </si>
  <si>
    <t>Déchets de l’incinération ou de la pyrolyse de déchets</t>
  </si>
  <si>
    <t>19 01 02</t>
  </si>
  <si>
    <t>Déchets de déferraillage des mâchefers</t>
  </si>
  <si>
    <t>19 01 05</t>
  </si>
  <si>
    <t>Gâteaux de filtration provenant de l’épuration des fumées</t>
  </si>
  <si>
    <t>19 01 06</t>
  </si>
  <si>
    <t>Déchets liquides aqueux de l’épuration des fumées et autres déchets liquides aqueux</t>
  </si>
  <si>
    <t>19 01 07</t>
  </si>
  <si>
    <t>Déchets solides de l’épuration des fumées</t>
  </si>
  <si>
    <t>19 01 10</t>
  </si>
  <si>
    <t>Charbon actif usé provenant de l’épuration des fumées</t>
  </si>
  <si>
    <t>19 01 11</t>
  </si>
  <si>
    <t>Mâchefers et scories contenant des substances dangereuses</t>
  </si>
  <si>
    <t>19 01 12</t>
  </si>
  <si>
    <t>Mâchefers et scories (par exemple mâchefers d’UIOM, y compris ceux mélangés avec des cendres volantes traitées par lavage acide), autres que ceux visés à la rubrique 19 01 11</t>
  </si>
  <si>
    <t>19 01 13</t>
  </si>
  <si>
    <t>Cendres volantes contenant des substances dangereuses</t>
  </si>
  <si>
    <t>19 01 14</t>
  </si>
  <si>
    <t>Cendres volantes autres que celles visées à la rubrique 19 01 13</t>
  </si>
  <si>
    <t>19 01 15</t>
  </si>
  <si>
    <t>Cendres sous chaudière contenant des substances dangereuses</t>
  </si>
  <si>
    <t>19 01 16</t>
  </si>
  <si>
    <t>Cendres sous chaudière autres que celles visées à la rubrique 19 01 15</t>
  </si>
  <si>
    <t>19 01 17</t>
  </si>
  <si>
    <t>Déchets de pyrolyse contenant des substances dangereuses</t>
  </si>
  <si>
    <t>19 01 18</t>
  </si>
  <si>
    <t>Déchets de pyrolyse autres que ceux visés à la rubrique 19 01 17</t>
  </si>
  <si>
    <t>19 01 19</t>
  </si>
  <si>
    <t>19 01 98</t>
  </si>
  <si>
    <t>Sables provenant de lits fluidisés et contenant des substances dangereuses</t>
  </si>
  <si>
    <t>19 01 99</t>
  </si>
  <si>
    <t>19 02</t>
  </si>
  <si>
    <t>Déchets provenant des traitements physico-chimiques des déchets (notamment déchromatation, décyanuration, neutralisation)</t>
  </si>
  <si>
    <t>19 02 03</t>
  </si>
  <si>
    <t>Déchets prémélangés ne contenant pas de déchets spéciaux</t>
  </si>
  <si>
    <t>19 02 04</t>
  </si>
  <si>
    <t>Déchets prémélangés contenant au moins un type de déchets spéciaux</t>
  </si>
  <si>
    <t>19 02 05</t>
  </si>
  <si>
    <t>Boues provenant des traitements physico-chimiques et contenant des substances dangereuses</t>
  </si>
  <si>
    <t>19 02 06</t>
  </si>
  <si>
    <t>Boues provenant des traitements physico-chimiques, autres que celles visées à la rubrique 19 02 05</t>
  </si>
  <si>
    <t>19 02 07</t>
  </si>
  <si>
    <t>Hydrocarbures et concentrés provenant d’une séparation</t>
  </si>
  <si>
    <t>19 02 08</t>
  </si>
  <si>
    <t>Déchets combustibles liquides contenant des substances dangereuses</t>
  </si>
  <si>
    <t>19 02 09</t>
  </si>
  <si>
    <t>Déchets combustibles solides contenant des substances dangereuses</t>
  </si>
  <si>
    <t>19 02 10</t>
  </si>
  <si>
    <t>Déchets combustibles autres que ceux visés aux rubriques 19 02 08 ou 19 02 09</t>
  </si>
  <si>
    <t>19 02 11</t>
  </si>
  <si>
    <t>19 02 99</t>
  </si>
  <si>
    <t>19 03</t>
  </si>
  <si>
    <t>Déchets stabilisés ou solidifiés</t>
  </si>
  <si>
    <t>19 03 08</t>
  </si>
  <si>
    <t>Mercure partiellement stabilisé</t>
  </si>
  <si>
    <t>19 04</t>
  </si>
  <si>
    <t>Déchets vitrifiés et déchets provenant de la vitrification</t>
  </si>
  <si>
    <t>19 04 01</t>
  </si>
  <si>
    <t>Déchets vitrifiés</t>
  </si>
  <si>
    <t>19 04 02</t>
  </si>
  <si>
    <t>Cendres volantes et autres déchets provenant de l’épuration des fumées</t>
  </si>
  <si>
    <t>19 04 03</t>
  </si>
  <si>
    <t>Phase solide non vitrifiée</t>
  </si>
  <si>
    <t>19 04 04</t>
  </si>
  <si>
    <t>Déchets liquides aqueux provenant de la trempe des déchets vitrifiés</t>
  </si>
  <si>
    <t>19 05</t>
  </si>
  <si>
    <t>Déchets provenant du traitement aérobie des déchets solides</t>
  </si>
  <si>
    <t>19 05 01</t>
  </si>
  <si>
    <t>Fraction non compostée des déchets urbains et des déchets assimilés</t>
  </si>
  <si>
    <t>19 05 02</t>
  </si>
  <si>
    <t>Fraction non compostée des déchets animaux et végétaux</t>
  </si>
  <si>
    <t>19 05 03</t>
  </si>
  <si>
    <t>Compost déclassé</t>
  </si>
  <si>
    <t>19 05 99</t>
  </si>
  <si>
    <t>19 06</t>
  </si>
  <si>
    <t>Déchets provenant du traitement anaérobie des déchets</t>
  </si>
  <si>
    <t>19 06 03</t>
  </si>
  <si>
    <t>Liqueurs provenant du traitement anaérobie des déchets urbains</t>
  </si>
  <si>
    <t>19 06 04</t>
  </si>
  <si>
    <t>Digestat (résidus solides, boues) provenant du traitement anaérobie des déchets urbains</t>
  </si>
  <si>
    <t>19 06 05</t>
  </si>
  <si>
    <t>Liqueurs provenant du traitement anaérobie des déchets animaux et végétaux</t>
  </si>
  <si>
    <t>19 06 06</t>
  </si>
  <si>
    <t>Digestat (résidus solides, boues) provenant du traitement anaérobie des déchets animaux et végétaux</t>
  </si>
  <si>
    <t>19 06 99</t>
  </si>
  <si>
    <t>19 07</t>
  </si>
  <si>
    <t>Lixiviats de décharges</t>
  </si>
  <si>
    <t>19 07 02</t>
  </si>
  <si>
    <t>Lixiviats de décharges contenant des substances dangereuses</t>
  </si>
  <si>
    <t>19 07 03</t>
  </si>
  <si>
    <t>Lixiviats de décharges, autres que ceux visés à la rubrique 19 07 02</t>
  </si>
  <si>
    <t>19 08</t>
  </si>
  <si>
    <t>Déchets provenant d’installations de traitement des eaux usées, non spécifiés ailleurs</t>
  </si>
  <si>
    <t>19 08 01</t>
  </si>
  <si>
    <t>Déchets de dégrillage</t>
  </si>
  <si>
    <t>19 08 02</t>
  </si>
  <si>
    <t>Déchets de dessablage</t>
  </si>
  <si>
    <t>19 08 05</t>
  </si>
  <si>
    <t>Boues provenant des installations publiques de traitement des eaux usées</t>
  </si>
  <si>
    <t>19 08 06</t>
  </si>
  <si>
    <t>19 08 07</t>
  </si>
  <si>
    <t>Solutions et boues provenant de la régénération des échangeurs d’ions</t>
  </si>
  <si>
    <t>19 08 08</t>
  </si>
  <si>
    <t>Boues provenant des systèmes à membrane et contenant des métaux lourds</t>
  </si>
  <si>
    <t>19 08 09</t>
  </si>
  <si>
    <t>Mélanges de graisse et d’huile provenant de séparateurs huile/eaux usées et contenant uniquement des huiles et des graisses alimentaires</t>
  </si>
  <si>
    <t>19 08 10</t>
  </si>
  <si>
    <t>Mélanges de graisse et d’huile provenant de séparateurs huile/eaux usées, autres que ceux visés à la rubrique 19 08 09</t>
  </si>
  <si>
    <t>19 08 11</t>
  </si>
  <si>
    <t>Boues provenant du traitement biologique des eaux usées industrielles et contenant des substances dangereuses</t>
  </si>
  <si>
    <t>19 08 12</t>
  </si>
  <si>
    <t>Boues provenant du traitement biologique des eaux usées industrielles, autres que celles visées à la rubrique 19 08 11</t>
  </si>
  <si>
    <t>19 08 13</t>
  </si>
  <si>
    <t>Boues contenant des substances dangereuses et provenant d’autres traitements des eaux usées industrielles</t>
  </si>
  <si>
    <t>19 08 14</t>
  </si>
  <si>
    <t>Boues provenant d’autres traitements des eaux usées industrielles, autres que celles visées à la rubrique 19 08 13</t>
  </si>
  <si>
    <t>19 08 99</t>
  </si>
  <si>
    <t>19 09</t>
  </si>
  <si>
    <t>Déchets provenant de la préparation d’eau destinée à la consommation humaine ou d’eau à usage industriel</t>
  </si>
  <si>
    <t>19 09 01</t>
  </si>
  <si>
    <t>Déchets solides de première filtration et de dégrillage</t>
  </si>
  <si>
    <t>19 09 02</t>
  </si>
  <si>
    <t>Boues de clarification de l’eau</t>
  </si>
  <si>
    <t>19 09 03</t>
  </si>
  <si>
    <t>Boues de décarbonatation</t>
  </si>
  <si>
    <t>19 09 04</t>
  </si>
  <si>
    <t>Charbon actif usé</t>
  </si>
  <si>
    <t>19 09 05</t>
  </si>
  <si>
    <t>19 09 06</t>
  </si>
  <si>
    <t>19 09 99</t>
  </si>
  <si>
    <t>19 10</t>
  </si>
  <si>
    <t>Déchets produits lors du broyage de déchets contenant des métaux</t>
  </si>
  <si>
    <t>19 10 01</t>
  </si>
  <si>
    <t>Déchets de fer ou d’acier</t>
  </si>
  <si>
    <t>19 10 02</t>
  </si>
  <si>
    <t>Déchets de métaux non ferreux</t>
  </si>
  <si>
    <t>19 10 03</t>
  </si>
  <si>
    <t>Fraction légère des résidus de broyage et poussières</t>
  </si>
  <si>
    <t>19 10 05</t>
  </si>
  <si>
    <t>Autres fractions contenant des substances dangereuses</t>
  </si>
  <si>
    <t>19 10 06</t>
  </si>
  <si>
    <t>Autres fractions non visées à la rubrique 19 10 05</t>
  </si>
  <si>
    <t>19 11</t>
  </si>
  <si>
    <t>Déchets provenant de la régénération des huiles usagées</t>
  </si>
  <si>
    <t>19 11 01</t>
  </si>
  <si>
    <t>19 11 02</t>
  </si>
  <si>
    <t>19 11 03</t>
  </si>
  <si>
    <t>Déchets liquides aqueux</t>
  </si>
  <si>
    <t>19 11 04</t>
  </si>
  <si>
    <t>Déchets provenant du nettoyage de carburants avec des bases</t>
  </si>
  <si>
    <t>19 11 05</t>
  </si>
  <si>
    <t>19 11 06</t>
  </si>
  <si>
    <t>Boues provenant du traitement in situ des effluents, autres que celles visées à la rubrique 19 11 05</t>
  </si>
  <si>
    <t>19 11 07</t>
  </si>
  <si>
    <t>Déchets provenant de l’épuration des gaz de combustion</t>
  </si>
  <si>
    <t>19 11 99</t>
  </si>
  <si>
    <t>19 12</t>
  </si>
  <si>
    <t>Déchets provenant du traitement mécanique des déchets (par exemple tri, broyage, compactage, granulation), non spécifiés ailleurs</t>
  </si>
  <si>
    <t>19 12 01</t>
  </si>
  <si>
    <t>Papier et carton</t>
  </si>
  <si>
    <t>19 12 02</t>
  </si>
  <si>
    <t>19 12 03</t>
  </si>
  <si>
    <t>19 12 04</t>
  </si>
  <si>
    <t>Matières plastiques et caoutchouc</t>
  </si>
  <si>
    <t>19 12 05</t>
  </si>
  <si>
    <t>19 12 06</t>
  </si>
  <si>
    <t>19 12 07</t>
  </si>
  <si>
    <t>Déchets de bois à l’état naturel</t>
  </si>
  <si>
    <t>19 12 08</t>
  </si>
  <si>
    <t>Textiles</t>
  </si>
  <si>
    <t>19 12 09</t>
  </si>
  <si>
    <t>Minéraux (par exemple sable, cailloux)</t>
  </si>
  <si>
    <t>19 12 10</t>
  </si>
  <si>
    <t>Déchets combustibles (combustible issu de déchets)</t>
  </si>
  <si>
    <t>19 12 11</t>
  </si>
  <si>
    <t>Autres déchets (y compris mélanges) provenant du traitement mécanique des déchets et contenant des substances dangereuses</t>
  </si>
  <si>
    <t>19 12 12</t>
  </si>
  <si>
    <t>Autres déchets (y compris mélanges) provenant du traitement mécanique des déchets, non visés à la rubrique 19 12 11</t>
  </si>
  <si>
    <t>19 12 95</t>
  </si>
  <si>
    <t>Débris de ferraille et résidus de chargement</t>
  </si>
  <si>
    <t>19 12 96</t>
  </si>
  <si>
    <t>Matériaux fins résultant du tri des déchets de chantier</t>
  </si>
  <si>
    <t>19 12 98</t>
  </si>
  <si>
    <t>Déchets de bois autres que ceux visés aux rubriques 19 12 06 ou 19 12 07 (bois usagé)</t>
  </si>
  <si>
    <t>19 13</t>
  </si>
  <si>
    <t>Déchets provenant de l’assainissement des sols, des matériaux d’excavation et des eaux souterraines</t>
  </si>
  <si>
    <t>19 13 01</t>
  </si>
  <si>
    <t>Déchets solides provenant de l’assainissement des sols ou des matériaux d’excavation et contenant des substances dangereuses</t>
  </si>
  <si>
    <t>19 13 02</t>
  </si>
  <si>
    <t>Déchets solides provenant de l’assainissement des sols ou des matériaux d’excavation, autres que ceux visés à la rubrique 19 13 01</t>
  </si>
  <si>
    <t>19 13 03</t>
  </si>
  <si>
    <t>Boues provenant de l’assainissement des sols ou des matériaux d’excavation et contenant des substances dangereuses</t>
  </si>
  <si>
    <t>19 13 04</t>
  </si>
  <si>
    <t>Boues provenant de l’assainissement des sols ou des matériaux d’excavation, autres que celles visées à la rubrique 19 13 03</t>
  </si>
  <si>
    <t>19 13 05</t>
  </si>
  <si>
    <t>Boues provenant de l’assainissement des eaux souterraines et contenant des substances dangereuses</t>
  </si>
  <si>
    <t>19 13 06</t>
  </si>
  <si>
    <t>Boues provenant de l’assainissement des eaux souterraines, autres que celles visées à la rubrique 19 13 05</t>
  </si>
  <si>
    <t>19 13 07</t>
  </si>
  <si>
    <t>Déchets liquides aqueux et concentrés aqueux provenant de l’assainissement des eaux souterraines et contenant des substances dangereuses</t>
  </si>
  <si>
    <t>19 13 08</t>
  </si>
  <si>
    <t>Déchets liquides aqueux et concentrés aqueux provenant de l’assainissement des eaux souterraines, autres que ceux visés à la rubrique 19 13 07</t>
  </si>
  <si>
    <t>20 01</t>
  </si>
  <si>
    <t>Fractions collectées séparément (autres que celles visées à la rubrique 15 01)</t>
  </si>
  <si>
    <t>20 01 01</t>
  </si>
  <si>
    <t>20 01 02</t>
  </si>
  <si>
    <t>20 01 08</t>
  </si>
  <si>
    <t>Déchets de cuisine et de cantine biodégradables</t>
  </si>
  <si>
    <t>20 01 10</t>
  </si>
  <si>
    <t>Vêtements</t>
  </si>
  <si>
    <t>20 01 11</t>
  </si>
  <si>
    <t>20 01 13</t>
  </si>
  <si>
    <t>Solvants</t>
  </si>
  <si>
    <t>20 01 14</t>
  </si>
  <si>
    <t>Acides</t>
  </si>
  <si>
    <t>20 01 15</t>
  </si>
  <si>
    <t>Bases</t>
  </si>
  <si>
    <t>20 01 17</t>
  </si>
  <si>
    <t>Produits chimiques de photographie</t>
  </si>
  <si>
    <t>20 01 19</t>
  </si>
  <si>
    <t>Pesticides</t>
  </si>
  <si>
    <t>20 01 21</t>
  </si>
  <si>
    <t>Sources lumineuses contenant du mercure</t>
  </si>
  <si>
    <t>20 01 25</t>
  </si>
  <si>
    <t>20 01 26</t>
  </si>
  <si>
    <t>Huiles et matières grasses autres que celles visées à la rubrique 20 01 25</t>
  </si>
  <si>
    <t>20 01 27</t>
  </si>
  <si>
    <t>Peintures, encres, colles et résines contenant des substances dangereuses</t>
  </si>
  <si>
    <t>20 01 28</t>
  </si>
  <si>
    <t>Peintures, encres, colles et résines autres que celles visées à la rubrique 20 01 27</t>
  </si>
  <si>
    <t>20 01 29</t>
  </si>
  <si>
    <t>Détergents contenant des substances dangereuses</t>
  </si>
  <si>
    <t>20 01 30</t>
  </si>
  <si>
    <t>Détergents autres que ceux visés à la rubrique 20 01 29</t>
  </si>
  <si>
    <t>20 01 31</t>
  </si>
  <si>
    <t>20 01 32</t>
  </si>
  <si>
    <t>Médicaments périmés autres que ceux visés à la rubrique 20 01 31</t>
  </si>
  <si>
    <t>20 01 37</t>
  </si>
  <si>
    <t>20 01 38</t>
  </si>
  <si>
    <t>20 01 39</t>
  </si>
  <si>
    <t>20 01 39a</t>
  </si>
  <si>
    <t>Matières plastiques (PET)</t>
  </si>
  <si>
    <t>20 01 39b</t>
  </si>
  <si>
    <t>Matières plastiques (autre que PET)</t>
  </si>
  <si>
    <t>20 01 39p</t>
  </si>
  <si>
    <t>20 01 40</t>
  </si>
  <si>
    <t>20 01 40a</t>
  </si>
  <si>
    <t>Métaux (aluminium)</t>
  </si>
  <si>
    <t>20 01 40c</t>
  </si>
  <si>
    <t>Métaux (capsules de café)</t>
  </si>
  <si>
    <t>20 01 40f</t>
  </si>
  <si>
    <t>Métaux (fer-blanc)</t>
  </si>
  <si>
    <t>20 01 41</t>
  </si>
  <si>
    <t>Déchets provenant du ramonage des cheminées, autres que ceux visés à la rubrique 20 01 96</t>
  </si>
  <si>
    <t>20 01 94</t>
  </si>
  <si>
    <t>Déchets contenant du mercure autres que ceux visés à la rubrique 20 01 21</t>
  </si>
  <si>
    <t>20 01 96</t>
  </si>
  <si>
    <t>Eaux de lavage des fours et des cheminées</t>
  </si>
  <si>
    <t>20 01 97</t>
  </si>
  <si>
    <t>Petites quantités de déchets spéciaux non triés provenant des ménages</t>
  </si>
  <si>
    <t>20 01 98</t>
  </si>
  <si>
    <t>Déchets de bois autres que ceux visés aux rubriques 20 01 37 ou 20 01 38</t>
  </si>
  <si>
    <t>20 01 99</t>
  </si>
  <si>
    <t>Autres fractions non spécifiées ailleurs</t>
  </si>
  <si>
    <t>20 02</t>
  </si>
  <si>
    <t>Déchets de jardins et de parcs (y compris les déchets de cimetières)</t>
  </si>
  <si>
    <t>20 02 01</t>
  </si>
  <si>
    <t>Déchets biodégradables</t>
  </si>
  <si>
    <t>20 02 01m</t>
  </si>
  <si>
    <t>20 02 01a</t>
  </si>
  <si>
    <t>20 02 02</t>
  </si>
  <si>
    <t>Terres et pierres</t>
  </si>
  <si>
    <t>20 02 03</t>
  </si>
  <si>
    <t>Autres déchets non biodégradables</t>
  </si>
  <si>
    <t>20 03</t>
  </si>
  <si>
    <t>Autres déchets urbains</t>
  </si>
  <si>
    <t>20 03 01</t>
  </si>
  <si>
    <t>Déchets urbains non triés</t>
  </si>
  <si>
    <t>20 03 02</t>
  </si>
  <si>
    <t>Déchets de marchés</t>
  </si>
  <si>
    <t>20 03 03</t>
  </si>
  <si>
    <t>Balayures de routes</t>
  </si>
  <si>
    <t>20 03 04</t>
  </si>
  <si>
    <t>Boues de fosses septiques</t>
  </si>
  <si>
    <t>20 03 06</t>
  </si>
  <si>
    <t>Boues provenant du curage des dépotoirs de routes</t>
  </si>
  <si>
    <t>20 03 07</t>
  </si>
  <si>
    <t>Déchets encombrants</t>
  </si>
  <si>
    <t>20 03 98</t>
  </si>
  <si>
    <t>Décombres d’incendie et autres décombres non spécifiés ailleurs</t>
  </si>
  <si>
    <t>20 03 99</t>
  </si>
  <si>
    <t>Déchets urbains non spécifiés ailleurs</t>
  </si>
  <si>
    <t>(inconnu)</t>
  </si>
  <si>
    <t>kg</t>
  </si>
  <si>
    <t>tonnes</t>
  </si>
  <si>
    <t>litres</t>
  </si>
  <si>
    <t>Genève</t>
  </si>
  <si>
    <t>Aire-la-Ville</t>
  </si>
  <si>
    <t>Anières</t>
  </si>
  <si>
    <t>Avully</t>
  </si>
  <si>
    <t>Avusy</t>
  </si>
  <si>
    <t>Bardonnex</t>
  </si>
  <si>
    <t>Bellevue</t>
  </si>
  <si>
    <t>Bernex</t>
  </si>
  <si>
    <t>Carouge</t>
  </si>
  <si>
    <t>Cartigny</t>
  </si>
  <si>
    <t>Céligny</t>
  </si>
  <si>
    <t>Chancy</t>
  </si>
  <si>
    <t>Chêne-Bougeries</t>
  </si>
  <si>
    <t>Chêne-Bourg</t>
  </si>
  <si>
    <t>Choulex</t>
  </si>
  <si>
    <t>Collex-Bossy</t>
  </si>
  <si>
    <t>Collonge-Bellerive</t>
  </si>
  <si>
    <t>Cologny</t>
  </si>
  <si>
    <t>Confignon</t>
  </si>
  <si>
    <t>Corsier</t>
  </si>
  <si>
    <t>Dardagny</t>
  </si>
  <si>
    <t>Genthod</t>
  </si>
  <si>
    <t>Grand-Saconnex</t>
  </si>
  <si>
    <t>Gy</t>
  </si>
  <si>
    <t>Hermance</t>
  </si>
  <si>
    <t>Jussy</t>
  </si>
  <si>
    <t>Laconnex</t>
  </si>
  <si>
    <t>Lancy</t>
  </si>
  <si>
    <t>Meinier</t>
  </si>
  <si>
    <t>Meyrin</t>
  </si>
  <si>
    <t>Onex</t>
  </si>
  <si>
    <t>Perly-Certoux</t>
  </si>
  <si>
    <t>Plan-les-Ouates</t>
  </si>
  <si>
    <t>Pregny-Chambésy</t>
  </si>
  <si>
    <t>Presinge</t>
  </si>
  <si>
    <t>Puplinge</t>
  </si>
  <si>
    <t>Russin</t>
  </si>
  <si>
    <t>Satigny</t>
  </si>
  <si>
    <t>Soral</t>
  </si>
  <si>
    <t>Thônex</t>
  </si>
  <si>
    <t>Troinex</t>
  </si>
  <si>
    <t>Vandoeuvres</t>
  </si>
  <si>
    <t>Vernier</t>
  </si>
  <si>
    <t>Versoix</t>
  </si>
  <si>
    <t>Veyrier</t>
  </si>
  <si>
    <t>Liste des destinations</t>
  </si>
  <si>
    <t>DESTINATION_NAME</t>
  </si>
  <si>
    <t>DESTINATION_DESCRIPTION</t>
  </si>
  <si>
    <t>SIG - Cheneviers</t>
  </si>
  <si>
    <t>Bidaux &amp; Rosset</t>
  </si>
  <si>
    <t>Biogaz Mandement</t>
  </si>
  <si>
    <t>EPI</t>
  </si>
  <si>
    <t>GICORD</t>
  </si>
  <si>
    <t>Girardi &amp; Cie</t>
  </si>
  <si>
    <t>Matériaux Alluvionnaires SA (MASA)</t>
  </si>
  <si>
    <t>Meyer &amp; Walter</t>
  </si>
  <si>
    <t>Sasso Recyclage SA</t>
  </si>
  <si>
    <t>SIG - Compostage-Méthanisation Châtillon</t>
  </si>
  <si>
    <t>SIG - Décharge cantonale de Châtillon</t>
  </si>
  <si>
    <t>SIG - STEP d'Aïre</t>
  </si>
  <si>
    <t>WASTE_LMOD</t>
  </si>
  <si>
    <t>WASTE_LMOD_NAME</t>
  </si>
  <si>
    <t>WASTE_QUANTITY</t>
  </si>
  <si>
    <t>WASTE_COMMENT</t>
  </si>
  <si>
    <t>Transport</t>
  </si>
  <si>
    <t>GE/CH/Etranger</t>
  </si>
  <si>
    <t>Chantier génie-civil / construction</t>
  </si>
  <si>
    <t>Entreprise GE</t>
  </si>
  <si>
    <t>Entreprise CH hors GE</t>
  </si>
  <si>
    <t>Autre (préciser dans le commentaire)</t>
  </si>
  <si>
    <t>Communes CH hors GE</t>
  </si>
  <si>
    <t>Commune GE</t>
  </si>
  <si>
    <t>Catégorie OLED</t>
  </si>
  <si>
    <t>Catégorie de la destination</t>
  </si>
  <si>
    <t>ListDestinationType</t>
  </si>
  <si>
    <t>GE</t>
  </si>
  <si>
    <t>CH hors GE</t>
  </si>
  <si>
    <t>Etranger</t>
  </si>
  <si>
    <t>Prochain UID pour une collecte</t>
  </si>
  <si>
    <t>WASTE_UID</t>
  </si>
  <si>
    <t>SYSTEM_UID</t>
  </si>
  <si>
    <t>UID</t>
  </si>
  <si>
    <t>ListSourceOrigins</t>
  </si>
  <si>
    <t>SEP</t>
  </si>
  <si>
    <t>ACMET ALLIAGES SAS</t>
  </si>
  <si>
    <t>BLUE PAPER</t>
  </si>
  <si>
    <t>Carrière Descombes Père et Fils</t>
  </si>
  <si>
    <t>Carrière FAMY SAS</t>
  </si>
  <si>
    <t>DESBIOLLES FRERES SARL</t>
  </si>
  <si>
    <t>Excoffier Recyclage Chablais</t>
  </si>
  <si>
    <t>Excoffier Recyclage Groisy</t>
  </si>
  <si>
    <t>FERGEX SA</t>
  </si>
  <si>
    <t>GDE Recyclage - Marignier</t>
  </si>
  <si>
    <t>Jacquemoud Travaux Publics</t>
  </si>
  <si>
    <t>Lucart sas</t>
  </si>
  <si>
    <t>MACAMIX</t>
  </si>
  <si>
    <t>Maltha Glass Recycling France SAS</t>
  </si>
  <si>
    <t>Nabaffa Ets</t>
  </si>
  <si>
    <t>Nantet</t>
  </si>
  <si>
    <t>SAICA</t>
  </si>
  <si>
    <t>Saica Paper EL</t>
  </si>
  <si>
    <t>SECAM Gex</t>
  </si>
  <si>
    <t>Société des Carrières des Lacs</t>
  </si>
  <si>
    <t>SOFREST Diffusion</t>
  </si>
  <si>
    <t>SOVEN</t>
  </si>
  <si>
    <t>THONON AGREGATS</t>
  </si>
  <si>
    <t>Trigénium</t>
  </si>
  <si>
    <t>Valor'Ink</t>
  </si>
  <si>
    <t>Alpabern AG</t>
  </si>
  <si>
    <t>ANLIKER</t>
  </si>
  <si>
    <t>APS Altpapier Service Schweiz AG</t>
  </si>
  <si>
    <t>Ara Rhein AG</t>
  </si>
  <si>
    <t>Axpo</t>
  </si>
  <si>
    <t>Batrec Industrie AG</t>
  </si>
  <si>
    <t>Birchler Récupération SARL</t>
  </si>
  <si>
    <t>Carrières d'Arvel SA</t>
  </si>
  <si>
    <t>Centravo AG</t>
  </si>
  <si>
    <t>Complast GmbH</t>
  </si>
  <si>
    <t>Compostière de Terre-Sainte SARL</t>
  </si>
  <si>
    <t>CREMADOG</t>
  </si>
  <si>
    <t>DCMI Les Vaux SA</t>
  </si>
  <si>
    <t>Décharge Grand-Verney - type B</t>
  </si>
  <si>
    <t>E. Flückiger AG</t>
  </si>
  <si>
    <t>Ecorecyclage SA</t>
  </si>
  <si>
    <t>ECOVALBOIS SA</t>
  </si>
  <si>
    <t>Friporcs SA</t>
  </si>
  <si>
    <t>Gaston Gross &amp; Fils SA (XXL Group)</t>
  </si>
  <si>
    <t>GestValor</t>
  </si>
  <si>
    <t>Gravière de la Claie-aux-Moines SA</t>
  </si>
  <si>
    <t>Gravière des Tuileries SA</t>
  </si>
  <si>
    <t>Groupe E Greenwatt SA</t>
  </si>
  <si>
    <t>GZM Extraktionswerk AG</t>
  </si>
  <si>
    <t>Hecor SARL</t>
  </si>
  <si>
    <t>Holcim - Cimenterie Eclépens</t>
  </si>
  <si>
    <t>Immark AG</t>
  </si>
  <si>
    <t xml:space="preserve">InnoReccling AG </t>
  </si>
  <si>
    <t>ISDS Oulens SA</t>
  </si>
  <si>
    <t>Juracime SA</t>
  </si>
  <si>
    <t>KEBAG AG</t>
  </si>
  <si>
    <t>Kimberly-Clark Europe Limited</t>
  </si>
  <si>
    <t>KVA Bern</t>
  </si>
  <si>
    <t>Leman BioEnergie</t>
  </si>
  <si>
    <t>METABADER Recycling (VD)</t>
  </si>
  <si>
    <t>Mode d'emploi</t>
  </si>
  <si>
    <t>MP Biodiesel SA</t>
  </si>
  <si>
    <t>Orllati Environnement SA (VD)</t>
  </si>
  <si>
    <t>Orllati SA - Granulats &amp; Béton</t>
  </si>
  <si>
    <t>Papirec SA - Berne (BE)</t>
  </si>
  <si>
    <t>Papirec SA - Ecublens (VD)</t>
  </si>
  <si>
    <t>Papirec SA - Moudon (VD)</t>
  </si>
  <si>
    <t>Perlen Papier AG</t>
  </si>
  <si>
    <t>Plastrec GmbH</t>
  </si>
  <si>
    <t>ProRheno AG</t>
  </si>
  <si>
    <t>Renergia Zentralschweiz AG</t>
  </si>
  <si>
    <t>Resag Recycling</t>
  </si>
  <si>
    <t>REWAG</t>
  </si>
  <si>
    <t>Rigips AG</t>
  </si>
  <si>
    <t>RUAG Environnement SA</t>
  </si>
  <si>
    <t>Sables et graviers La Poissine SA</t>
  </si>
  <si>
    <t>Saidef SA</t>
  </si>
  <si>
    <t>SATOM SA - Monthey</t>
  </si>
  <si>
    <t>SATOM SA - Villeneuve</t>
  </si>
  <si>
    <t>Sogetri, succ Tolochenaz</t>
  </si>
  <si>
    <t>SOTRIDEC</t>
  </si>
  <si>
    <t>SOVAG</t>
  </si>
  <si>
    <t>Stahl Gerlafingen AG</t>
  </si>
  <si>
    <t>SWISS KRONO Suisse</t>
  </si>
  <si>
    <t>swisspor Romandie SA</t>
  </si>
  <si>
    <t>Tell-Tex GmbH</t>
  </si>
  <si>
    <t>Teuftal</t>
  </si>
  <si>
    <t>Thévenaz Leduc SA</t>
  </si>
  <si>
    <t>Thommen AG Köniz &amp; Givisiez  - Thorihaus</t>
  </si>
  <si>
    <t>Thommen AG Regensdorf</t>
  </si>
  <si>
    <t>Thommen SA Bex (ex Cablofer)</t>
  </si>
  <si>
    <t>Thommen-Furler AG</t>
  </si>
  <si>
    <t>TRB Bader</t>
  </si>
  <si>
    <t>TRIDEL SA</t>
  </si>
  <si>
    <t>Tuileries Fribourg &amp; Lausanne SA</t>
  </si>
  <si>
    <t>Vetropack SA - Saint Prex</t>
  </si>
  <si>
    <t>Abbé SA</t>
  </si>
  <si>
    <t>Agri-Compost (ex. Stalder)</t>
  </si>
  <si>
    <t>Altola AG</t>
  </si>
  <si>
    <t>Bardograves SA</t>
  </si>
  <si>
    <t>C.R.A.C. Fonti SA (Centre de recyclage d'autos cassés)</t>
  </si>
  <si>
    <t>CARGO</t>
  </si>
  <si>
    <t>Carrière Rossetto</t>
  </si>
  <si>
    <t>CGE</t>
  </si>
  <si>
    <t>Chaufferies GE</t>
  </si>
  <si>
    <t>Chevalley</t>
  </si>
  <si>
    <t>Compostière Rive Gauche SA</t>
  </si>
  <si>
    <t>Coordination cantonale pour la récupération des textiles</t>
  </si>
  <si>
    <t>CTDS SA</t>
  </si>
  <si>
    <t>Datarec AG</t>
  </si>
  <si>
    <t>EcoLogistic (EPI)</t>
  </si>
  <si>
    <t>Elimination/valorisation dans notre installation</t>
  </si>
  <si>
    <t>Euporos (GE)</t>
  </si>
  <si>
    <t>Euromaster Suisse</t>
  </si>
  <si>
    <t>Garage Baudet, Chavannes-de-Bogis</t>
  </si>
  <si>
    <t>GRADEG SA</t>
  </si>
  <si>
    <t>Gravières d'Epeisses SA</t>
  </si>
  <si>
    <t>Jacquet SA</t>
  </si>
  <si>
    <t>Jaeger &amp; Bosshard SA</t>
  </si>
  <si>
    <t>Jaquier Services SA</t>
  </si>
  <si>
    <t>Papirec SA</t>
  </si>
  <si>
    <t>Pneus Claude SA</t>
  </si>
  <si>
    <t>PRADERVAND VAUD</t>
  </si>
  <si>
    <t>Remondis Suisse SA</t>
  </si>
  <si>
    <t>Retripa SA</t>
  </si>
  <si>
    <t>Rotelli &amp; Cie</t>
  </si>
  <si>
    <t>RVM SA</t>
  </si>
  <si>
    <t>Sablière du Cannelet SA</t>
  </si>
  <si>
    <t>SAPA SA (ex SRREC)</t>
  </si>
  <si>
    <t>Serbeco SA - La Praille</t>
  </si>
  <si>
    <t>Serbeco SA - Satigny</t>
  </si>
  <si>
    <t>SEVE</t>
  </si>
  <si>
    <t>SIG - ITMR</t>
  </si>
  <si>
    <t>SOGEAG-SOGETEX SARL</t>
  </si>
  <si>
    <t>Sogetri - La Praille</t>
  </si>
  <si>
    <t>Sogetri - Satigny</t>
  </si>
  <si>
    <t>Soreval SA</t>
  </si>
  <si>
    <t>Joseph Menu Parcs &amp; Jardins</t>
  </si>
  <si>
    <t>M. Ducret SA</t>
  </si>
  <si>
    <t>DESTINATION_UID</t>
  </si>
  <si>
    <t>Code</t>
  </si>
  <si>
    <t>WASTE_SOURCE_ORIGIN</t>
  </si>
  <si>
    <t>WASTE_DESTINATION_ID</t>
  </si>
  <si>
    <t>WASTE_DESTINATION_NAME</t>
  </si>
  <si>
    <t>Code destination</t>
  </si>
  <si>
    <t>DESTINATION_TYPE</t>
  </si>
  <si>
    <t>WASTE_TREATMENT_TYPE</t>
  </si>
  <si>
    <t>Catégorie de traitement</t>
  </si>
  <si>
    <t>WASTE_DESTINATION_TYPE</t>
  </si>
  <si>
    <t>WASTE_QUANTITY_UNITS</t>
  </si>
  <si>
    <t>Texte pour code inconnu</t>
  </si>
  <si>
    <t>CODE_LMOD</t>
  </si>
  <si>
    <t>CODE_NAME</t>
  </si>
  <si>
    <t>CODE_OLED</t>
  </si>
  <si>
    <t>CODE_OLED_CATEGORY</t>
  </si>
  <si>
    <t>CODE_TYPE</t>
  </si>
  <si>
    <t>CODE_COMMENT</t>
  </si>
  <si>
    <t>Commentaire et mots-clés</t>
  </si>
  <si>
    <t>Code OLED</t>
  </si>
  <si>
    <t>Classification</t>
  </si>
  <si>
    <t/>
  </si>
  <si>
    <t>Autres déchets minéraux non soumis à contrôle selon l’OMoD  </t>
  </si>
  <si>
    <t>nsc</t>
  </si>
  <si>
    <t xml:space="preserve">Déchets provenant de l’exploitation de ressources minières </t>
  </si>
  <si>
    <t>ds</t>
  </si>
  <si>
    <t xml:space="preserve">Boues et résidus de traitement non soumis à contrôle selon l’OMoD </t>
  </si>
  <si>
    <t xml:space="preserve">Boues contenant des hydrocarbures et résidus de traitement </t>
  </si>
  <si>
    <t xml:space="preserve">Biodéchets provenant de l’agriculture, de l’industrie et de l’artisanat </t>
  </si>
  <si>
    <t xml:space="preserve">Autres déchets plastiques </t>
  </si>
  <si>
    <t xml:space="preserve">Solvants non halogénés </t>
  </si>
  <si>
    <t xml:space="preserve">Autres déchets spéciaux chimiques </t>
  </si>
  <si>
    <t xml:space="preserve">Déchets métalliques non soumis à contrôle selon l’OMoD </t>
  </si>
  <si>
    <t xml:space="preserve">Boues et résidus de traitement combustibles </t>
  </si>
  <si>
    <t xml:space="preserve">Déchets chimiques non soumis à contrôle selon l’OMoD </t>
  </si>
  <si>
    <t xml:space="preserve">Bois à l’état naturel </t>
  </si>
  <si>
    <t xml:space="preserve">Déchets de bois problématiques </t>
  </si>
  <si>
    <t xml:space="preserve">Résidus de bois </t>
  </si>
  <si>
    <t xml:space="preserve">Bois usagé </t>
  </si>
  <si>
    <t>sc</t>
  </si>
  <si>
    <t xml:space="preserve">Biocides, produits de protection du bois et produits chimiques similaires </t>
  </si>
  <si>
    <t xml:space="preserve">Autres déchets de papier et de carton </t>
  </si>
  <si>
    <t xml:space="preserve">Résidus de réactions chimiques </t>
  </si>
  <si>
    <t xml:space="preserve">Autres boues et effluents industriels </t>
  </si>
  <si>
    <t xml:space="preserve">Autres déchets textiles et vêtements </t>
  </si>
  <si>
    <t xml:space="preserve">Déchets de peintures et de vernis </t>
  </si>
  <si>
    <t xml:space="preserve">Autres hydrocarbures industriels (sans PCB) </t>
  </si>
  <si>
    <t xml:space="preserve">Goudrons et résidus carbonés </t>
  </si>
  <si>
    <t xml:space="preserve">Déchets d’acides et de bases </t>
  </si>
  <si>
    <t xml:space="preserve">Matériaux filtrants et absorbants et matériaux provenant de la régénération des échangeurs d’ions </t>
  </si>
  <si>
    <t xml:space="preserve">Déchets salins </t>
  </si>
  <si>
    <t xml:space="preserve">Déchets contenant de l’amiante </t>
  </si>
  <si>
    <t xml:space="preserve">Autres déchets spéciaux minéraux </t>
  </si>
  <si>
    <t xml:space="preserve">Solvants halogénés </t>
  </si>
  <si>
    <t xml:space="preserve">Médicaments périmés et déchets pharmaceutiques solides </t>
  </si>
  <si>
    <t xml:space="preserve">Déchets médicaux non soumis à contrôle selon l’OMoD </t>
  </si>
  <si>
    <t xml:space="preserve">Toner et produits de revêtement en poudre </t>
  </si>
  <si>
    <t xml:space="preserve">Déchets d’encre </t>
  </si>
  <si>
    <t xml:space="preserve">Déchets de colles et de mastics </t>
  </si>
  <si>
    <t xml:space="preserve">Produits chimiques de la photographie et autres déchets photographiques </t>
  </si>
  <si>
    <t xml:space="preserve">Scories et cendres </t>
  </si>
  <si>
    <t xml:space="preserve">Résidus de l’épuration des fumées </t>
  </si>
  <si>
    <t xml:space="preserve">Matériaux réfractaires </t>
  </si>
  <si>
    <t xml:space="preserve">Autres résidus de traitement </t>
  </si>
  <si>
    <t xml:space="preserve">Autres déchets de verre non soumis à contrôle selon l’OMoD </t>
  </si>
  <si>
    <t xml:space="preserve">Autres déchets spéciaux métalliques </t>
  </si>
  <si>
    <t xml:space="preserve">Émulsions </t>
  </si>
  <si>
    <t xml:space="preserve">Hydrocarbures contenant des PCB </t>
  </si>
  <si>
    <t xml:space="preserve">Huiles de moteur </t>
  </si>
  <si>
    <t xml:space="preserve">Combustibles liquides </t>
  </si>
  <si>
    <t xml:space="preserve">Déchets de papier et de carton provenant des postes de collecte communaux et d’autres postes de collecte </t>
  </si>
  <si>
    <t>Métaux provenant de postes de collectes communaux et d’autres postes de collecte  </t>
  </si>
  <si>
    <t xml:space="preserve">Autres déchets combustibles provenant des postes de collecte communaux et d’autres postes de collecte </t>
  </si>
  <si>
    <t xml:space="preserve">Déchets de verre provenant des points de collecte communaux et d’autres points de collecte </t>
  </si>
  <si>
    <t xml:space="preserve">Fractions légères combustibles provenant du broyage de déchets métalliques </t>
  </si>
  <si>
    <t xml:space="preserve">Pneus usagés </t>
  </si>
  <si>
    <t xml:space="preserve">Véhicules hors d’usage </t>
  </si>
  <si>
    <t xml:space="preserve">Composants de véhicules et de machines </t>
  </si>
  <si>
    <t xml:space="preserve">Composants d’appareils électriques/électroniques contenant des PCB </t>
  </si>
  <si>
    <t xml:space="preserve">Appareils électriques/électroniques contenant des chlorofluorocarbures (HCFC) totalement ou partiellement halogénés </t>
  </si>
  <si>
    <t xml:space="preserve">Autres appareils électriques/électroniques et leurs composants </t>
  </si>
  <si>
    <t xml:space="preserve">Composants d’appareils électriques/électroniques contenant d’autres substances dangereuses </t>
  </si>
  <si>
    <t xml:space="preserve">Composants d’appareils électriques/électroniques usagés qui ne sont pas soumis à contrôle selon l’OMoD </t>
  </si>
  <si>
    <t xml:space="preserve">Câbles usagés </t>
  </si>
  <si>
    <t xml:space="preserve">Déchets d’explosifs et de munitions </t>
  </si>
  <si>
    <t xml:space="preserve">Gaz en récipients à pression </t>
  </si>
  <si>
    <t xml:space="preserve">Piles au plomb et accumulateurs au plomb </t>
  </si>
  <si>
    <t xml:space="preserve">Autres piles et accumulateurs </t>
  </si>
  <si>
    <t xml:space="preserve">Béton de démolition </t>
  </si>
  <si>
    <t xml:space="preserve">Tessons de tuiles </t>
  </si>
  <si>
    <t xml:space="preserve">Matériaux de démolition non triés </t>
  </si>
  <si>
    <t>Matériaux non bitumineux de démolition de routes  </t>
  </si>
  <si>
    <t xml:space="preserve">Déchets de chantier non triés contenant des substances dangereuses </t>
  </si>
  <si>
    <t xml:space="preserve">Matériaux bitumineux de démolition dont la teneur en HAP se situe entre 250 et 1000 mg/kg </t>
  </si>
  <si>
    <t xml:space="preserve">Matériaux bitumineux de démolition dont la teneur en HAP ne dépasse pas 250 mg/kg </t>
  </si>
  <si>
    <t xml:space="preserve">Matériaux bitumineux de démolition dont la teneur en HAP dépasse 1000 mg/kg </t>
  </si>
  <si>
    <t xml:space="preserve">Câbles usagés contenant des substances dangereuses </t>
  </si>
  <si>
    <t xml:space="preserve">Matériaux d’excavation pollués par des substances dangereuses </t>
  </si>
  <si>
    <t>Matériaux d’excavation non pollués  </t>
  </si>
  <si>
    <t>Matériaux d’excavation pollués qui ne contiennent pas de substances dangereuses [scd et sc]</t>
  </si>
  <si>
    <t>scd</t>
  </si>
  <si>
    <t xml:space="preserve">Matériaux d’excavation faiblement pollués </t>
  </si>
  <si>
    <t xml:space="preserve">Plâtre non pollué </t>
  </si>
  <si>
    <t xml:space="preserve">Déchets de chantier non triés et pollués ne contenant pas de substances dangereuses </t>
  </si>
  <si>
    <t xml:space="preserve">Autres déchets combustibles </t>
  </si>
  <si>
    <t xml:space="preserve">Déchets médicaux présentant un danger de blessure </t>
  </si>
  <si>
    <t xml:space="preserve">Déchets infectieux et présentant un danger de contamination </t>
  </si>
  <si>
    <t xml:space="preserve">Déchets médicaux non infectieux </t>
  </si>
  <si>
    <t xml:space="preserve">Boues d’épuration provenant de la station d’épuration des eaux usées communale et boues de fosses septiques </t>
  </si>
  <si>
    <t xml:space="preserve">Huiles et matières grasses alimentaires, à l’exception de celles provenant des postes de collecte communaux </t>
  </si>
  <si>
    <t xml:space="preserve">Débris de ferraille et résidus de chargement </t>
  </si>
  <si>
    <t xml:space="preserve">Matériaux fins résultant du tri des déchets de chantier </t>
  </si>
  <si>
    <t xml:space="preserve">Biodéchets provenant des postes de collecte communaux et d’autres postes de collecte </t>
  </si>
  <si>
    <t xml:space="preserve">Déchets textiles et vêtements provenant des postes de collecte communaux et d’autres postes de collecte </t>
  </si>
  <si>
    <t xml:space="preserve">Déchets spéciaux provenant des postes de collecte communaux et d’autres postes de collecte </t>
  </si>
  <si>
    <t xml:space="preserve">Déchets plastiques provenant des collectes communales et d’autres postes de collecte </t>
  </si>
  <si>
    <t xml:space="preserve">Balayures de routes </t>
  </si>
  <si>
    <t xml:space="preserve">Boues des dépotoirs de routes et de places </t>
  </si>
  <si>
    <t xml:space="preserve">Décombres d’incendie </t>
  </si>
  <si>
    <t>Proposer dans la liste (utilisé dans l'inventaire 2019) ?</t>
  </si>
  <si>
    <t>Prochain UID pour une destination</t>
  </si>
  <si>
    <t>Informations complémentaires</t>
  </si>
  <si>
    <t>Déchet</t>
  </si>
  <si>
    <t>WASTE_PERIOD_START</t>
  </si>
  <si>
    <t>WASTE_PERIOD_END</t>
  </si>
  <si>
    <t>Année de collecte</t>
  </si>
  <si>
    <t>show{name:ViewStandard}{description:Vue normale}</t>
  </si>
  <si>
    <t>Début de la période concernée</t>
  </si>
  <si>
    <t>Fin de la période concernée</t>
  </si>
  <si>
    <t>Cette table est optionnelle</t>
  </si>
  <si>
    <t>Code interne</t>
  </si>
  <si>
    <t>CODE_FILTER</t>
  </si>
  <si>
    <t>Montrer tous les codes LMOD (si vrai) ou seulement les filtrés (si FAUX)</t>
  </si>
  <si>
    <t>WASTE_SOURCE_ID</t>
  </si>
  <si>
    <t>Code source détaillée</t>
  </si>
  <si>
    <t>WASTE_SOURCE_NAME</t>
  </si>
  <si>
    <t>WASTE_ERRORS</t>
  </si>
  <si>
    <t>ERROR_IGNOREROW</t>
  </si>
  <si>
    <t>Ne pas tester la ligne pour les erreurs</t>
  </si>
  <si>
    <t>ERROR_END</t>
  </si>
  <si>
    <t>Ne pas enlever cette colonne=fin des erreurs</t>
  </si>
  <si>
    <t>Messages d'erreur</t>
  </si>
  <si>
    <t>Explication</t>
  </si>
  <si>
    <t>Le code LMOD n'existe pas dans la table complète</t>
  </si>
  <si>
    <t>La valeur de quantité manque ou est négative</t>
  </si>
  <si>
    <t>ERROR_COUNT</t>
  </si>
  <si>
    <t>Nombre d'erreurs détectées</t>
  </si>
  <si>
    <t>ERROR_HEADER</t>
  </si>
  <si>
    <t>Texte montrant le nombre d'erreurs trouvées</t>
  </si>
  <si>
    <r>
      <t xml:space="preserve">Erreur(s) détectée(s)
</t>
    </r>
    <r>
      <rPr>
        <i/>
        <sz val="8"/>
        <rFont val="Arial"/>
        <family val="2"/>
      </rPr>
      <t>(double-click sur une cellule pour voir le détail des erreurs)</t>
    </r>
  </si>
  <si>
    <t>Les unités sont vides</t>
  </si>
  <si>
    <t>WASTE_OLED</t>
  </si>
  <si>
    <t>Code OLED équivalent</t>
  </si>
  <si>
    <t>show{name:ViewBack}{description:Données à retourner}</t>
  </si>
  <si>
    <t>Autre source (entreprise)</t>
  </si>
  <si>
    <t>Le code LMOD et le code interne ne correspondent pas à la table de correspondance; il est nécessaire de remettre la formule qui calcule le code LMOD à partir du code interne</t>
  </si>
  <si>
    <t>Mot de passe protection des feuilles: en clair</t>
  </si>
  <si>
    <t>Mot de passe protection des feuilles: codé</t>
  </si>
  <si>
    <t>Nb de lignes à prévoir dans le fichier entreprises</t>
  </si>
  <si>
    <t>Auto-nettoyage des codes LMOD</t>
  </si>
  <si>
    <t>Isofloc AG</t>
  </si>
  <si>
    <t>Autre (préciser le nom dans le commentaire)</t>
  </si>
  <si>
    <t>Commentaire
(facultatif)</t>
  </si>
  <si>
    <t>Quantité
(obligatoire)</t>
  </si>
  <si>
    <t>Unités
(obligatoire)</t>
  </si>
  <si>
    <t>Code LMOD
(obligatoire)</t>
  </si>
  <si>
    <t>Client privé (personne physique)</t>
  </si>
  <si>
    <t>Afficher comme source</t>
  </si>
  <si>
    <t>Afficher comme destination</t>
  </si>
  <si>
    <t>DESTINATION_SORT_ORDER</t>
  </si>
  <si>
    <t>Ordre de tri</t>
  </si>
  <si>
    <t>Description (mots-clés pour la recherche)</t>
  </si>
  <si>
    <t>DESTINATION_COMMENT</t>
  </si>
  <si>
    <t>DESTINATION_STOP</t>
  </si>
  <si>
    <t>Fin des données proposées à l'utilisateur</t>
  </si>
  <si>
    <t>Commentaire (n'est pas inclus dans la recherche)</t>
  </si>
  <si>
    <t xml:space="preserve">[FR] </t>
  </si>
  <si>
    <t>ListTrueFalse</t>
  </si>
  <si>
    <t>Producteur
(qui a produit le déchet?)
(obligatoire)</t>
  </si>
  <si>
    <t>pièces</t>
  </si>
  <si>
    <t>Erreur(s) détectée(s)</t>
  </si>
  <si>
    <t>Liste des sources</t>
  </si>
  <si>
    <t>Demande saisie manuelle</t>
  </si>
  <si>
    <t>DESTINATION_NEED_MANUAL</t>
  </si>
  <si>
    <t>Entrée</t>
  </si>
  <si>
    <t>Sortie</t>
  </si>
  <si>
    <t>D1: Dépôt sur ou dans le sol</t>
  </si>
  <si>
    <t>D2: Traitement en milieu terrestre</t>
  </si>
  <si>
    <t>biodégradation de déchets liquides ou de boues dans les sols</t>
  </si>
  <si>
    <t>mise en décharge</t>
  </si>
  <si>
    <t>D5: Mise en décharge spécialement aménagée</t>
  </si>
  <si>
    <t>placement dans des alvéoles étanches séparées, recouvertes et isolées les unes des autres et de l’environnement</t>
  </si>
  <si>
    <t>D8: Traitement biologique non spécifié ailleurs</t>
  </si>
  <si>
    <t>D9: Traitement physico-chimique non spécifié ailleurs</t>
  </si>
  <si>
    <t>Destination détaillée
(obligatoire)</t>
  </si>
  <si>
    <t>m3</t>
  </si>
  <si>
    <t>COMPANIES_GENERIC_EMAIL</t>
  </si>
  <si>
    <t>Email générique</t>
  </si>
  <si>
    <t>Email générique :</t>
  </si>
  <si>
    <t>Fonction :</t>
  </si>
  <si>
    <t>COMPANIES_CONTACT_FUNCTION</t>
  </si>
  <si>
    <t>CellIdentificationContactFunction</t>
  </si>
  <si>
    <t>Fonction</t>
  </si>
  <si>
    <t>D101: Incinération dans une usine d’incinération des ordures ménagères (UIOM)</t>
  </si>
  <si>
    <t>D102: Incinération dans une installation d’incinération des déchets spéciaux</t>
  </si>
  <si>
    <t>D104: Incinération dans une cimenterie</t>
  </si>
  <si>
    <t>D12: Stockage permanent</t>
  </si>
  <si>
    <t>placement de conteneurs dans une mine</t>
  </si>
  <si>
    <t>R2: Récupération ou régénération des solvants</t>
  </si>
  <si>
    <t>R3: Valorisation ou récupération de substances organiques qui ne sont pas utilisées comme solvant</t>
  </si>
  <si>
    <t>D10: Incinération à terre</t>
  </si>
  <si>
    <t>D103: Incinération dans une chaufferie industrielle</t>
  </si>
  <si>
    <t>D13: Mélange ou regroupement préalablement à l’un des procédés de la partie A</t>
  </si>
  <si>
    <t>D14: Reconditionnement préalablement à l’un des procédés de la partie A</t>
  </si>
  <si>
    <t>D151: Stockage intermédiaire, puis réacheminement des déchets en vue de les soumettre à l’un des procédés figurant dans la partie A (les récipients ne sont pas vidés)</t>
  </si>
  <si>
    <t>D160: Traitement par une installation mobile</t>
  </si>
  <si>
    <t>R1: Utilisation comme combustible (autrement qu’en incinération directe) ou comme autre moyen de produire de l’énergie</t>
  </si>
  <si>
    <t>R101: Valorisation dans une usine d’incinération des ordures ménagères (UIOM)</t>
  </si>
  <si>
    <t>R103: Valorisation dans une chaufferie industrielle</t>
  </si>
  <si>
    <t>R104: Valorisation dans une cimenterie</t>
  </si>
  <si>
    <t>R4: Valorisation ou récupération des métaux ou des composés métalliques</t>
  </si>
  <si>
    <t>R5: Valorisation ou récupération d’autres matières inorganiques</t>
  </si>
  <si>
    <t>R6: Régénération des acides ou des bases</t>
  </si>
  <si>
    <t>R7: Récupération des produits servant à capter les polluants</t>
  </si>
  <si>
    <t>R8: Récupération des produits provenant des catalyseurs</t>
  </si>
  <si>
    <t>R9: Régénération ou autres réemplois des huiles usagées</t>
  </si>
  <si>
    <t>R10: Épandage sur le sol au profit de l’agriculture ou de l’écologie</t>
  </si>
  <si>
    <t>R11: Utilisation de matériaux résiduels obtenus à partir de l’une des opérations numérotées de R1 à R10</t>
  </si>
  <si>
    <t>R12: Échange de déchets en vue de les soumettre à l’un des procédés numérotés de R1 à R11</t>
  </si>
  <si>
    <t>R13: Mise en réserve de matériaux en vue de les soumettre à l’un des procédés figurant dans la partie B</t>
  </si>
  <si>
    <t>R160: Traitement par une installation mobile (valorisation)</t>
  </si>
  <si>
    <t>NOGA A: Agriculture, sylviculture et pêche</t>
  </si>
  <si>
    <t>NOGA 01: Culture et production animale, chasse et services annexes</t>
  </si>
  <si>
    <t>NOGA 02: Sylviculture et exploitation forestière</t>
  </si>
  <si>
    <t>NOGA 03: Pêche et aquaculture</t>
  </si>
  <si>
    <t>NOGA B: Industries extractives</t>
  </si>
  <si>
    <t>NOGA 05: Extraction de houille et de lignite</t>
  </si>
  <si>
    <t>NOGA 06: Extraction d'hydrocarbures</t>
  </si>
  <si>
    <t>NOGA 07: Extraction de minerais métalliques</t>
  </si>
  <si>
    <t>NOGA 08: Autres industries extractives</t>
  </si>
  <si>
    <t>NOGA 09: Services de soutien aux industries extractives</t>
  </si>
  <si>
    <t>NOGA C: Industrie manufacturière</t>
  </si>
  <si>
    <t>NOGA 10: Industries alimentaires</t>
  </si>
  <si>
    <t>NOGA 11: Fabrication de boissons</t>
  </si>
  <si>
    <t>NOGA 12: Fabrication de produits à base de tabac</t>
  </si>
  <si>
    <t>NOGA 13: Fabrication de textiles</t>
  </si>
  <si>
    <t>NOGA 14: Industrie de l'habillement</t>
  </si>
  <si>
    <t>NOGA 15: Industrie du cuir et de la chaussure</t>
  </si>
  <si>
    <t>NOGA 16: Travail du bois et fabrication d'articles en bois et en liège, à l'exception des meubles; fabrication d'articles en vannerie et sparterie</t>
  </si>
  <si>
    <t>NOGA 17: Industrie du papier et du carton</t>
  </si>
  <si>
    <t>NOGA 18: Imprimerie et reproduction d'enregistrements</t>
  </si>
  <si>
    <t>NOGA 19: Cokéfaction et raffinage</t>
  </si>
  <si>
    <t>NOGA 20: Industrie chimique</t>
  </si>
  <si>
    <t>NOGA 21: Industrie pharmaceutique</t>
  </si>
  <si>
    <t>NOGA 22: Fabrication de produits en caoutchouc et en plastique</t>
  </si>
  <si>
    <t>NOGA 23: Fabrication d'autres produits minéraux non métalliques</t>
  </si>
  <si>
    <t>NOGA 24: Métallurgie</t>
  </si>
  <si>
    <t>NOGA 25: Fabrication de produits métalliques, à l'exception des machines et des équipements</t>
  </si>
  <si>
    <t>NOGA 26: Fabrication de produits informatiques, électroniques et optiques</t>
  </si>
  <si>
    <t>NOGA 27: Fabrication d'équipements électriques</t>
  </si>
  <si>
    <t>NOGA 28: Fabrication de machines et équipements n.c.a.</t>
  </si>
  <si>
    <t>NOGA 29: Industrie automobile</t>
  </si>
  <si>
    <t>NOGA 30: Fabrication d'autres matériels de transport</t>
  </si>
  <si>
    <t>NOGA 31: Fabrication de meubles</t>
  </si>
  <si>
    <t>NOGA 32: Autres industries manufacturières</t>
  </si>
  <si>
    <t>NOGA 33: Réparation et installation de machines et d'équipements</t>
  </si>
  <si>
    <t>NOGA D: Production et distribution d'électrivité, de gaz, de vapeur et d'air conditionné</t>
  </si>
  <si>
    <t>NOGA 35: Production et distribution d'électricité, de gaz, de vapeur et d'air conditionné</t>
  </si>
  <si>
    <t>NOGA E: Production et distribution d'eau; assainissement, gestion des déchets et dépollution</t>
  </si>
  <si>
    <t>NOGA 36: Captage, traitement et distribution d'eau</t>
  </si>
  <si>
    <t>NOGA 37: Collecte et traitement des eaux usées</t>
  </si>
  <si>
    <t>NOGA 38: Collecte, traitement et élimination des déchets; récupération</t>
  </si>
  <si>
    <t>NOGA 39: Dépollution et autres services de gestion des déchets</t>
  </si>
  <si>
    <t>NOGA F: Construction</t>
  </si>
  <si>
    <t>NOGA 41: Construction de bâtiments</t>
  </si>
  <si>
    <t>NOGA 42: Génie civil</t>
  </si>
  <si>
    <t>NOGA 43: Travaux de construction spécialisés</t>
  </si>
  <si>
    <t>NOGA G: Commerce; réparation d'automobiles et de motocycles</t>
  </si>
  <si>
    <t>NOGA 45: Commerce et réparation d'automobiles et de motocycles</t>
  </si>
  <si>
    <t>NOGA 46: Commerce de gros, à l'exception des automobiles et des motocycles</t>
  </si>
  <si>
    <t>NOGA 47: Commerce de détail, à l'exception des automobiles et des motocycles</t>
  </si>
  <si>
    <t>NOGA H: Transports et entreposage</t>
  </si>
  <si>
    <t>NOGA 49: Transports terrestres et transport par conduites</t>
  </si>
  <si>
    <t>NOGA 50: Transports par eau</t>
  </si>
  <si>
    <t>NOGA 51: Transports aériens</t>
  </si>
  <si>
    <t>NOGA 52: Entreposage et services auxiliaires des transports</t>
  </si>
  <si>
    <t>NOGA 53: Activités de poste et de courrier</t>
  </si>
  <si>
    <t>NOGA I: Hébergement et restauration</t>
  </si>
  <si>
    <t>NOGA 55: Hébergement</t>
  </si>
  <si>
    <t>NOGA 56: Restauration</t>
  </si>
  <si>
    <t>NOGA J: Information et communication</t>
  </si>
  <si>
    <t>NOGA 58: Édition</t>
  </si>
  <si>
    <t>NOGA 59: Production de films cinématographiques, de vidéo et de programmes de télévision; enregistrement sonore et édition musicale</t>
  </si>
  <si>
    <t>NOGA 60: Programmation et diffusion</t>
  </si>
  <si>
    <t>NOGA 61: Télécommunications</t>
  </si>
  <si>
    <t>NOGA 62: Programmation, conseil et autres activités informatiques</t>
  </si>
  <si>
    <t>NOGA 63: Services d'information</t>
  </si>
  <si>
    <t>NOGA K: Activités financières et d'assurance</t>
  </si>
  <si>
    <t>NOGA 64: Activités des services financiers, hors assurance et caisses de retraite</t>
  </si>
  <si>
    <t>NOGA 65: Assurance</t>
  </si>
  <si>
    <t>NOGA 66: Activités auxiliaires de services financiers et d'assurance</t>
  </si>
  <si>
    <t>NOGA L: Activités immobilières</t>
  </si>
  <si>
    <t>NOGA 68: Activités immobilières</t>
  </si>
  <si>
    <t>NOGA M: Activités spécialisées, scientifiques et techniques</t>
  </si>
  <si>
    <t>NOGA 69: Activités juridiques et comptables</t>
  </si>
  <si>
    <t>NOGA 70: Activités des sièges sociaux; conseil de gestion</t>
  </si>
  <si>
    <t>NOGA 71: Activités d'architecture et d'ingénierie; activités de contrôle et analyses techniques</t>
  </si>
  <si>
    <t>NOGA 72: Recherche-développement scientifique</t>
  </si>
  <si>
    <t>NOGA 73: Publicité et études de marché</t>
  </si>
  <si>
    <t>NOGA 74: Autres activités spécialisées, scientifiques et techniques</t>
  </si>
  <si>
    <t>NOGA 75: Activités vétérinaires</t>
  </si>
  <si>
    <t>NOGA N: Activités de services administratifs et de soutien</t>
  </si>
  <si>
    <t>NOGA 77: Activités de location et location-bail</t>
  </si>
  <si>
    <t>NOGA 78: Activités liées à l'emploi</t>
  </si>
  <si>
    <t>NOGA 79: Activités des agences de voyage, voyagistes, services de réservation et activités CONNEXES</t>
  </si>
  <si>
    <t>NOGA 80: Enquêtes et sécurité</t>
  </si>
  <si>
    <t>NOGA 81: Services relatifs aux bâtiments et aménagement paysager</t>
  </si>
  <si>
    <t>NOGA 82: Activités administratives et autres activités de soutien aux entreprises</t>
  </si>
  <si>
    <t>NOGA O: Administration publique</t>
  </si>
  <si>
    <t>NOGA 84: Administration publique et défense; sécurité sociale obligatoire</t>
  </si>
  <si>
    <t>NOGA P: Enseignement</t>
  </si>
  <si>
    <t>NOGA 85: Enseignement</t>
  </si>
  <si>
    <t>NOGA O: Santé humaine et action sociale</t>
  </si>
  <si>
    <t>NOGA 86: Activités pour la santé humaine</t>
  </si>
  <si>
    <t>NOGA 87: Hébergement médico-social et social</t>
  </si>
  <si>
    <t>NOGA 88: Action sociale sans hébergement</t>
  </si>
  <si>
    <t>NOGA R: Arts, spectacles et activités récréatives</t>
  </si>
  <si>
    <t>NOGA 90: Activités créatives, artistiques et de spectacle</t>
  </si>
  <si>
    <t>NOGA 91: Bibliothèques, archives, musées et autres activités culturelles</t>
  </si>
  <si>
    <t>NOGA 92: Organisation de jeux de hasard et d'argent</t>
  </si>
  <si>
    <t>NOGA 93: Activités sportives, récréatives et de loisirs</t>
  </si>
  <si>
    <t>NOGA S: Autres activités de services</t>
  </si>
  <si>
    <t>NOGA 94: Activités des organisations associatives</t>
  </si>
  <si>
    <t>NOGA 95: Réparation d'ordinateurs et de biens personnels et domestiques</t>
  </si>
  <si>
    <t>NOGA 96: Autres services personnels</t>
  </si>
  <si>
    <t>NOGA T: Activités des ménages en tant qu'employeurs; activités indifférenciées des ménages en tant que producteurs de biens et services pour usage propre</t>
  </si>
  <si>
    <t>NOGA 97: Activités des ménages en tant qu'employeurs de personnel domestique</t>
  </si>
  <si>
    <t>NOGA 98: Activités indifférenciées des ménages en tant que producteurs de biens et services pour usage propre</t>
  </si>
  <si>
    <t>NOGA U: Activités extra territoriales</t>
  </si>
  <si>
    <t>NOGA 99: Activités des organisations et organismes extraterritoriaux</t>
  </si>
  <si>
    <t>Liste des clients</t>
  </si>
  <si>
    <t>Client / source</t>
  </si>
  <si>
    <t>Catégorie de la source</t>
  </si>
  <si>
    <t>SOURCE_UID</t>
  </si>
  <si>
    <t>SOURCE_NAME</t>
  </si>
  <si>
    <t>SOURCE_TYPE</t>
  </si>
  <si>
    <t>SOURCE_DESCRIPTION</t>
  </si>
  <si>
    <t>SOURCE_STOP</t>
  </si>
  <si>
    <t>SOURCE_SORT_ORDER</t>
  </si>
  <si>
    <t>SOURCE_COMMENT</t>
  </si>
  <si>
    <t>SOURCE_LIST</t>
  </si>
  <si>
    <t>DESTINATION_LIST</t>
  </si>
  <si>
    <t>SOURCE_SHOW_IN_LIST</t>
  </si>
  <si>
    <t>DESTINATION_SHOW_IN_LIST</t>
  </si>
  <si>
    <t>ListInOutEntry</t>
  </si>
  <si>
    <t>WASTE_TREATMENT_INTERNAL</t>
  </si>
  <si>
    <t>WASTE_TREATMENT_EXTERNAL</t>
  </si>
  <si>
    <t>WASTE_INOUT</t>
  </si>
  <si>
    <t>C</t>
  </si>
  <si>
    <t>D</t>
  </si>
  <si>
    <t>E</t>
  </si>
  <si>
    <t>F</t>
  </si>
  <si>
    <t>G</t>
  </si>
  <si>
    <t>H</t>
  </si>
  <si>
    <t>I</t>
  </si>
  <si>
    <t>J</t>
  </si>
  <si>
    <t>K</t>
  </si>
  <si>
    <t>L</t>
  </si>
  <si>
    <t>M</t>
  </si>
  <si>
    <t>N</t>
  </si>
  <si>
    <t>WASTE_HAS_IN</t>
  </si>
  <si>
    <t>WASTE_HAS_OUT</t>
  </si>
  <si>
    <t>The row contains "INPUT" data</t>
  </si>
  <si>
    <t>The row contains "OUTPUT" data</t>
  </si>
  <si>
    <t>ListCommunes</t>
  </si>
  <si>
    <t>Le traitement effectué par votre entreprise est manquant (obligatoire) ou n'est pas dans la liste définie: choisissez un traitement ou indiquez "Autre" et complétez le commentaire</t>
  </si>
  <si>
    <t>ERROR_INPUT_NOT_EMPTY</t>
  </si>
  <si>
    <t>ERROR_OUTPUT_NOT_EMPTY</t>
  </si>
  <si>
    <t>Check output non vide</t>
  </si>
  <si>
    <t>Check input non vide</t>
  </si>
  <si>
    <t>Ligne d'entrée avec des données de sortie</t>
  </si>
  <si>
    <t>Ligne de sortie avec des données d'entrée</t>
  </si>
  <si>
    <t>ListQuantityUnits</t>
  </si>
  <si>
    <t>Aide</t>
  </si>
  <si>
    <t>Si vous êtes bloqués ou avez des questions concernant les informations à saisir, vous pouvez contacter:</t>
  </si>
  <si>
    <t>Téléphone:</t>
  </si>
  <si>
    <t>Email:</t>
  </si>
  <si>
    <t>Il est nécessaire de préciser si la ligne contient uniquement des données d'entrée, uniquement de sortie ou un transport (entrée et sortie).</t>
  </si>
  <si>
    <t>Le code LMOD n'est pas valide (doit exister dans la liste de référence).</t>
  </si>
  <si>
    <t>La quantité manque (obligatoire)(mettre zéro si aucune quantité collectée; les valeurs négatives sont interdites).</t>
  </si>
  <si>
    <t>Les unités n'ont pas été définies (obligatoire).</t>
  </si>
  <si>
    <t>L'origine des déchets (producteur) n'est pas valide (obligatoire).</t>
  </si>
  <si>
    <t>La destination détaillée n'est pas valide. Choisissez obligatoirement une valeur dans la liste (si vous ne trouvez pas la bonne valeur, alors sélectionnez "Autre" et complétez manuellement le champ suivant).</t>
  </si>
  <si>
    <t>Le traitement effectué par la destination est manquant (obligatoire) ou n'est pas dans la liste définie: choisissez un traitement ou indiquez "Autre" et complétez le commentaire.</t>
  </si>
  <si>
    <t>Les données d'entrée ne doivent pas être complétées si la ligne est une ligne de sortie.</t>
  </si>
  <si>
    <t>Les données de sortie ne doivent pas être complétées si la ligne est une ligne d'entrée.</t>
  </si>
  <si>
    <t>Entrée / sortie
(obligatoire)</t>
  </si>
  <si>
    <t>Case postale</t>
  </si>
  <si>
    <t>COMPANIES_POSTBOX</t>
  </si>
  <si>
    <t>CellIdentificationCompanyPostBox</t>
  </si>
  <si>
    <t>Case postale :</t>
  </si>
  <si>
    <t>CellIdentificationCompanyEmail</t>
  </si>
  <si>
    <t>Entrée / Origine</t>
  </si>
  <si>
    <t>Sortie / Destination</t>
  </si>
  <si>
    <t>En vue du traitement par la destination (externe)
(obligatoire)</t>
  </si>
  <si>
    <t>Traitement effectué par notre entreprise (interne)
(obligatoire)</t>
  </si>
  <si>
    <t>Notre action</t>
  </si>
  <si>
    <t>!! Cette valeur est forcée quand l'utilisateur choisit "Transport" dans le formulaire</t>
  </si>
  <si>
    <t>gesdec-inventaire@etat.ge.ch</t>
  </si>
  <si>
    <t>CollecteInfoDechets</t>
  </si>
  <si>
    <t>Nom à donner au fichier de retour (le numéro d'autorisation et la version seront ajoutés)</t>
  </si>
  <si>
    <t>Email de retour: Adresse de retour du fichier</t>
  </si>
  <si>
    <t>Email de retour: Sujet du mail</t>
  </si>
  <si>
    <t>Collecte des données concernant les déchets</t>
  </si>
  <si>
    <t>Email de retour: Texte par défaut</t>
  </si>
  <si>
    <t>Titre du mail</t>
  </si>
  <si>
    <t>Création automatique de mails</t>
  </si>
  <si>
    <t xml:space="preserve"> </t>
  </si>
  <si>
    <t>https://support.microsoft.com/fr-fr/office/activer-ou-d%C3%A9sactiver-les-macros-dans-les-fichiers-office-12b036fd-d140-4e74-b45e-16fed1a7e5c6</t>
  </si>
  <si>
    <r>
      <t>Veuillez activer les macros pour utiliser les fonctions avancées de ce fichier Excel en cliquant sur le bouton "</t>
    </r>
    <r>
      <rPr>
        <b/>
        <sz val="10"/>
        <rFont val="Arial"/>
        <family val="2"/>
      </rPr>
      <t>Activer le contenu</t>
    </r>
    <r>
      <rPr>
        <sz val="10"/>
        <rFont val="Arial"/>
        <family val="2"/>
      </rPr>
      <t>":</t>
    </r>
  </si>
  <si>
    <t>https://support.microsoft.com/fr-fr/office/ajouter-supprimer-ou-afficher-un-%C3%A9diteur-approuv%C3%A9-87b3d5a3-b68c-4023-87c4-7cc78a44d7ed#__toc311529721</t>
  </si>
  <si>
    <t>Les  macros sont bloquées</t>
  </si>
  <si>
    <r>
      <t xml:space="preserve">Vous pouvez vérifier que les macros sont sûres grâce au </t>
    </r>
    <r>
      <rPr>
        <b/>
        <sz val="10"/>
        <rFont val="Arial"/>
        <family val="2"/>
      </rPr>
      <t>certificat</t>
    </r>
    <r>
      <rPr>
        <sz val="10"/>
        <rFont val="Arial"/>
        <family val="2"/>
      </rPr>
      <t xml:space="preserve"> qui indique qu'elles ont été fournies par "</t>
    </r>
    <r>
      <rPr>
        <b/>
        <sz val="10"/>
        <rFont val="Arial"/>
        <family val="2"/>
      </rPr>
      <t>SODPA sàrl</t>
    </r>
    <r>
      <rPr>
        <sz val="10"/>
        <rFont val="Arial"/>
        <family val="2"/>
      </rPr>
      <t>":</t>
    </r>
  </si>
  <si>
    <r>
      <t xml:space="preserve">2) Dans la zone </t>
    </r>
    <r>
      <rPr>
        <b/>
        <sz val="10"/>
        <rFont val="Arial"/>
        <family val="2"/>
      </rPr>
      <t>Avertissement de sécurité</t>
    </r>
    <r>
      <rPr>
        <sz val="10"/>
        <rFont val="Arial"/>
        <family val="2"/>
      </rPr>
      <t xml:space="preserve">, cliquez sur </t>
    </r>
    <r>
      <rPr>
        <b/>
        <sz val="10"/>
        <rFont val="Arial"/>
        <family val="2"/>
      </rPr>
      <t>Activer le contenu &gt; Options avancées</t>
    </r>
    <r>
      <rPr>
        <sz val="10"/>
        <rFont val="Arial"/>
        <family val="2"/>
      </rPr>
      <t>.</t>
    </r>
  </si>
  <si>
    <t>3) Vérifier que les macros ont été signées comme sur l'image:</t>
  </si>
  <si>
    <t>Signé par:</t>
  </si>
  <si>
    <t>SODPA Sàrl</t>
  </si>
  <si>
    <t>Certificat émis par:</t>
  </si>
  <si>
    <r>
      <t xml:space="preserve">ATTENTION: Vérifier les </t>
    </r>
    <r>
      <rPr>
        <b/>
        <u/>
        <sz val="10"/>
        <color rgb="FFC00000"/>
        <rFont val="Arial"/>
        <family val="2"/>
      </rPr>
      <t>deux</t>
    </r>
    <r>
      <rPr>
        <b/>
        <sz val="10"/>
        <color rgb="FFC00000"/>
        <rFont val="Arial"/>
        <family val="2"/>
      </rPr>
      <t xml:space="preserve"> paramètres</t>
    </r>
  </si>
  <si>
    <r>
      <t xml:space="preserve">4) Si la signature est juste, alors dans </t>
    </r>
    <r>
      <rPr>
        <b/>
        <sz val="10"/>
        <rFont val="Arial"/>
        <family val="2"/>
      </rPr>
      <t>Options de sécurité Microsoft Office</t>
    </r>
    <r>
      <rPr>
        <sz val="10"/>
        <rFont val="Arial"/>
        <family val="2"/>
      </rPr>
      <t>, cliquez sur "</t>
    </r>
    <r>
      <rPr>
        <b/>
        <sz val="10"/>
        <rFont val="Arial"/>
        <family val="2"/>
      </rPr>
      <t>Activer le contenu pour cette session</t>
    </r>
    <r>
      <rPr>
        <sz val="10"/>
        <rFont val="Arial"/>
        <family val="2"/>
      </rPr>
      <t>" ou "</t>
    </r>
    <r>
      <rPr>
        <b/>
        <sz val="10"/>
        <rFont val="Arial"/>
        <family val="2"/>
      </rPr>
      <t>Approuver tous les documents de cet éditeur", puis "OK"</t>
    </r>
  </si>
  <si>
    <t>Optionnel: Vérifier le détail de la signature</t>
  </si>
  <si>
    <t>Aide de Microsoft sur les macros</t>
  </si>
  <si>
    <r>
      <t xml:space="preserve">1) Cliquez sur </t>
    </r>
    <r>
      <rPr>
        <b/>
        <sz val="10"/>
        <rFont val="Arial"/>
        <family val="2"/>
      </rPr>
      <t>Fichier</t>
    </r>
    <r>
      <rPr>
        <sz val="10"/>
        <rFont val="Arial"/>
        <family val="2"/>
      </rPr>
      <t xml:space="preserve"> (sélectionnez "Informations" si vous ne voyez pas la zone "Avertissement de sécurité")</t>
    </r>
  </si>
  <si>
    <t>Titre du mail de test</t>
  </si>
  <si>
    <t>INTERNAL_TREATMENTS_DESCRIPTION</t>
  </si>
  <si>
    <t>INTERNAL_TREATMENTS_CODE</t>
  </si>
  <si>
    <t>INTERNAL_WASTES_CODE</t>
  </si>
  <si>
    <t>INTERNAL_WASTES_DESCRIPTION</t>
  </si>
  <si>
    <t>INTERNAL_WASTES_LMOD</t>
  </si>
  <si>
    <t>INTERNAL_WASTES_LMOD_NAME</t>
  </si>
  <si>
    <t>Nom LMOD du déchet</t>
  </si>
  <si>
    <t>Description du déchet</t>
  </si>
  <si>
    <t>Description de traitement</t>
  </si>
  <si>
    <r>
      <t xml:space="preserve">Déchets: Correspondances "Codes internes des </t>
    </r>
    <r>
      <rPr>
        <b/>
        <sz val="12"/>
        <color theme="0"/>
        <rFont val="Arial Black"/>
        <family val="2"/>
      </rPr>
      <t>déchets</t>
    </r>
    <r>
      <rPr>
        <b/>
        <sz val="12"/>
        <color theme="0"/>
        <rFont val="Arial"/>
        <family val="2"/>
      </rPr>
      <t>" → "Codes LMOD des déchets"</t>
    </r>
  </si>
  <si>
    <t>WASTE_INTERNAL_WASTECODE</t>
  </si>
  <si>
    <t>WASTE_TREATMENT_INTERNAL_MYCODE</t>
  </si>
  <si>
    <t>WASTE_TREATMENT_EXTERNAL_MYCODE</t>
  </si>
  <si>
    <t>Notre code interne
(facultatif)</t>
  </si>
  <si>
    <t>show{name:ViewSep1}{description:---------------}</t>
  </si>
  <si>
    <t>show{name:ViewSep2}{description:---------------}</t>
  </si>
  <si>
    <t>show{name:ViewShowInternalCodes}{description:Afficher les codes internes}</t>
  </si>
  <si>
    <t>show{name:ViewHideInternalCodes}{description:Masquer les codes internes}</t>
  </si>
  <si>
    <r>
      <t>Veuillez vous référer au mode d'emploi pour avoir plus de détails (</t>
    </r>
    <r>
      <rPr>
        <b/>
        <u/>
        <sz val="10"/>
        <rFont val="Arial"/>
        <family val="2"/>
      </rPr>
      <t>ouvrez le PDF joint ci-dessous avec un double-clic</t>
    </r>
    <r>
      <rPr>
        <sz val="10"/>
        <rFont val="Arial"/>
        <family val="2"/>
      </rPr>
      <t>):</t>
    </r>
  </si>
  <si>
    <t>Texte du mail (les champs {X} sont remplacés par les colonnes du tableaux (X=nom de colonne dans la ligne 6, orange)</t>
  </si>
  <si>
    <r>
      <t>1) Compléter les boîtes "</t>
    </r>
    <r>
      <rPr>
        <i/>
        <sz val="10"/>
        <rFont val="Arial"/>
        <family val="2"/>
      </rPr>
      <t>titre du mail</t>
    </r>
    <r>
      <rPr>
        <sz val="10"/>
        <rFont val="Arial"/>
        <family val="2"/>
      </rPr>
      <t>", "</t>
    </r>
    <r>
      <rPr>
        <i/>
        <sz val="10"/>
        <rFont val="Arial"/>
        <family val="2"/>
      </rPr>
      <t>texte du mail</t>
    </r>
    <r>
      <rPr>
        <sz val="10"/>
        <rFont val="Arial"/>
        <family val="2"/>
      </rPr>
      <t>" et "</t>
    </r>
    <r>
      <rPr>
        <i/>
        <sz val="10"/>
        <rFont val="Arial"/>
        <family val="2"/>
      </rPr>
      <t>nom du fichier à joindr</t>
    </r>
    <r>
      <rPr>
        <sz val="10"/>
        <rFont val="Arial"/>
        <family val="2"/>
      </rPr>
      <t>e" ci-dessous
2) Sélectionner les lignes avec les adresses email (dans le tableau des entreprises ci-dessus) à qui envoyer le message
3) Cliquer sur le bouton "envoyer un mail"</t>
    </r>
  </si>
  <si>
    <t>Christophe Baumgartner</t>
  </si>
  <si>
    <t>Modèle 1</t>
  </si>
  <si>
    <t>Modèle 2</t>
  </si>
  <si>
    <t>Modèle 3</t>
  </si>
  <si>
    <t>Format:</t>
  </si>
  <si>
    <t>HTML complet</t>
  </si>
  <si>
    <t xml:space="preserve">&lt;p&gt;Corps du texte&lt;/p&gt;_x000D_
&lt;p&gt;Sur plusieurs lignes&lt;/p&gt;_x000D_
&lt;br/&gt;_x000D_
&lt;p&gt;Vos données:&lt;/p&gt;_x000D_
&lt;table border="0" cellpadding=2&gt;_x000D_
&lt;tr&gt;&lt;td align="right"&gt;Autorisation:&lt;/td&gt;&lt;td&gt;{COMPANIES_AUTHORIZATION}&lt;/td&gt;&lt;/tr&gt;_x000D_
&lt;tr&gt;&lt;td align="right"&gt;Entreprise:&lt;/td&gt;&lt;td&gt;{COMPANIES_NAME}&lt;/td&gt;&lt;/tr&gt;_x000D_
&lt;tr&gt;&lt;td align="right"&gt;Installation:&lt;/td&gt;&lt;td&gt;{COMPANIES_INSTALLATION}&lt;/td&gt;&lt;/tr&gt;_x000D_
&lt;/table&gt;_x000D_
&lt;p&gt;Le login pour retrouver vos informations &lt;b&gt;dans la feuille "Identification" du fichier&lt;/b&gt;:&lt;/p&gt;_x000D_
&lt;table border="0" cellpadding=2&gt;_x000D_
&lt;tr&gt;&lt;td align="right"&gt;Votre login:&lt;/td&gt;&lt;td&gt;&lt;tt&gt;&lt;b&gt;{COMPANIES_LOGIN}&lt;/b&gt;&lt;/tt&gt;&lt;/td&gt;&lt;/tr&gt;_x000D_
&lt;tr&gt;&lt;td align="right"&gt;Votre mot de passe:&lt;/td&gt;&lt;td&gt;&lt;tt&gt;&lt;b&gt;{COMPANIES_PASSWORD}&lt;/b&gt;&lt;/tt&gt;&lt;/td&gt;&lt;/tr&gt;_x000D_
&lt;/table&gt;_x000D_
</t>
  </si>
  <si>
    <t>Envoyer une copie à (CC)</t>
  </si>
  <si>
    <r>
      <t xml:space="preserve">Nom du fichier à joindre </t>
    </r>
    <r>
      <rPr>
        <sz val="9"/>
        <rFont val="Arial"/>
        <family val="2"/>
      </rPr>
      <t>(doit se trouver dans le même répertoire que ce fichier)</t>
    </r>
  </si>
  <si>
    <t>COMPANIES_LAST_EMAIL</t>
  </si>
  <si>
    <t>Dernère date de génération du mail</t>
  </si>
  <si>
    <t>Stockage de messages pour réutilisation:</t>
  </si>
  <si>
    <t xml:space="preserve">Format : </t>
  </si>
  <si>
    <t xml:space="preserve">Titre : </t>
  </si>
  <si>
    <t xml:space="preserve">Fichier à joindre : </t>
  </si>
  <si>
    <t xml:space="preserve">Corps du texte : </t>
  </si>
  <si>
    <t>Tables de correspondance internes des traitements</t>
  </si>
  <si>
    <r>
      <t xml:space="preserve">Traitements: Correspondances "Codes internes des </t>
    </r>
    <r>
      <rPr>
        <b/>
        <sz val="12"/>
        <color theme="0"/>
        <rFont val="Arial Black"/>
        <family val="2"/>
      </rPr>
      <t>traitements</t>
    </r>
    <r>
      <rPr>
        <b/>
        <sz val="12"/>
        <color theme="0"/>
        <rFont val="Arial"/>
        <family val="2"/>
      </rPr>
      <t>" → "Codes OLED des traitements"</t>
    </r>
  </si>
  <si>
    <t>Code OLED du traitement</t>
  </si>
  <si>
    <t>ListTreatments OLED</t>
  </si>
  <si>
    <t>Notre action: Le code OLED et le code interne ne correspondent pas à la table de correspondance; il est nécessaire de remettre la formule qui calcule le code OLED à partir du code interne</t>
  </si>
  <si>
    <t>En sortie: Le code OLED et le code interne ne correspondent pas à la table de correspondance; il est nécessaire de remettre la formule qui calcule le code OLED à partir du code interne</t>
  </si>
  <si>
    <t>INTERNAL_TREATMENTS_OLED</t>
  </si>
  <si>
    <t>CODE_NAME_RAW</t>
  </si>
  <si>
    <t>Intitulé LMOD original</t>
  </si>
  <si>
    <t>Le code OLED pour le traitement prévu à la destination ne correspond pas au code interne. Effacez la valeur de destination problématique (mais pas le code interne) et faites une réparation pour remettre les formules en cliquant sur l'icône "Réparer" tout à droite de l'onglet "Collecte" dans la barre d'outils..</t>
  </si>
  <si>
    <t>Le code OLED pour le traitement effectué par votre entreprise ne correspond pas au code interne. Effacez la valeur de destination problématique (mais pas le code interne) et faites une réparation pour remettre les formules en cliquant sur l'icône "Réparer" tout à droite de l'onglet "Collecte" dans la barre d'outils..</t>
  </si>
  <si>
    <t>-------- A Genève</t>
  </si>
  <si>
    <t>-------- HORS Genève</t>
  </si>
  <si>
    <t>--------</t>
  </si>
  <si>
    <t>Notre code pour le traitement par la destination (facultatif)</t>
  </si>
  <si>
    <t>Notre code interne de traitement
(facultatif)</t>
  </si>
  <si>
    <t>Tables de correspondance internes des déchets</t>
  </si>
  <si>
    <t>NBCAR()</t>
  </si>
  <si>
    <t>CODE_NBCHAR()</t>
  </si>
  <si>
    <t>Nombre de caractères</t>
  </si>
  <si>
    <t>Le code interne n'existe pas dans la liste que vous avez remplie (feuille "Codes déchets internes").</t>
  </si>
  <si>
    <t>Le code interne pour le traitement effectué par votre entreprise n'existe pas dans la liste que vous avez remplie (feuille "Codes trait. internes").</t>
  </si>
  <si>
    <t>Le code interne pour le traitement prévu à la destination n'existe pas dans la liste que vous avez remplie (feuille "Codes trait. internes").</t>
  </si>
  <si>
    <t>R153: Tri et traitements (regroupement,  traitement, stockage intermédiaire, puis réacheminement des déchets en vue de les soumettre à l’un des procédés figurant dans la partie B)</t>
  </si>
  <si>
    <t>R152: Regroupement et stockage intermédiaire, puis réacheminement des déchets en vue de les soumettre à l’un des procédés figurant dans la partie B (pas de traitement, les récipients sont vidés)</t>
  </si>
  <si>
    <t>R151: Stockage intermédiaire puis réacheminement des déchets en vue de les soumettre à l’un des procédés figurant dans la partie B (les récipients ne sont pas vidés)</t>
  </si>
  <si>
    <t>D152: Regroupement et stockage intermédiaire, puis réacheminement des déchets en vue de les soumettre à l’un des procédés figurant dans la partie A (pas de traitement, les récipients sont vidés)</t>
  </si>
  <si>
    <t>D153: Tri et traitements (regroupement, traitement, stockage intermédiaire, puis réacheminement des déchets en vue de les soumettre à l’un des procédés figurant dans la partie A)</t>
  </si>
  <si>
    <t>Entreprise étrangère</t>
  </si>
  <si>
    <t>Client:
- commune (obligatoire) 
- autre (nom ou code NOGA) (facultatif)</t>
  </si>
  <si>
    <t>Le code LMOD ne correspond pas au code interne. Effacez la valeur de destination problématique (mais pas le code interne) et faites une réparation pour remettre les formules en cliquant sur l'icône "Réparer" tout à droite de l'onglet "Collecte" dans la barre d'outils.</t>
  </si>
  <si>
    <t>Il manque le code LMOD alors que des données ont été saisies dans la ligne. Veuillez ajouter un code LMOD ou effacer les données inutiles.</t>
  </si>
  <si>
    <t>COMPANIES_LOCALIZATION</t>
  </si>
  <si>
    <t>Localisation</t>
  </si>
  <si>
    <t>Mots-clés</t>
  </si>
  <si>
    <t>Catégorie</t>
  </si>
  <si>
    <t>COMPANIES_SENDGROUP</t>
  </si>
  <si>
    <t>COMPANIES_FOLLOWUP</t>
  </si>
  <si>
    <t xml:space="preserve">Groupe d'envoi </t>
  </si>
  <si>
    <t>Commentaire et suivi</t>
  </si>
  <si>
    <t>Ouverture automatique des fenêtres de valeurs ?</t>
  </si>
  <si>
    <t>décharge</t>
  </si>
  <si>
    <t>autre</t>
  </si>
  <si>
    <t>incinération</t>
  </si>
  <si>
    <t>incinération en UVTD</t>
  </si>
  <si>
    <t>incinération en cimenterie</t>
  </si>
  <si>
    <t>recyclage</t>
  </si>
  <si>
    <t>wipe</t>
  </si>
  <si>
    <t>Etat de Genève, Département du territoire, Service de géologie, sols et déchets (GESDEC)</t>
  </si>
  <si>
    <t>Horaires</t>
  </si>
  <si>
    <t>Les mardis de 14h à 16h</t>
  </si>
  <si>
    <t>Zoé Cimatti 022 546 70 61
Elena Manzi Rodrigues 022 546 70 86
Réception 022 546 70 90</t>
  </si>
  <si>
    <t>Titre du mail de test 3</t>
  </si>
  <si>
    <t>lavures</t>
  </si>
  <si>
    <t>Nespresso</t>
  </si>
  <si>
    <t>Toutes les communes</t>
  </si>
  <si>
    <t>Login actuel de l'entreprise</t>
  </si>
  <si>
    <t>GlobalSign GCC R45 EV CodeSigning CA 2020</t>
  </si>
  <si>
    <t>(modifié le 20.04.2021)</t>
  </si>
  <si>
    <t>{16F934E1-7C41-477D-AC3A2C0F206EB732}</t>
  </si>
  <si>
    <t>GUID du projet</t>
  </si>
  <si>
    <t>19 10 98</t>
  </si>
  <si>
    <t>Ancien Métaux (ferreux et non ferreux) → Remplacé par 19 12 95</t>
  </si>
  <si>
    <t>19 12 97</t>
  </si>
  <si>
    <t>15 01 02a</t>
  </si>
  <si>
    <t>Ancien code PET → à remplacer par 15 01 02a</t>
  </si>
  <si>
    <t>15 01 04a</t>
  </si>
  <si>
    <t>15 01 04f</t>
  </si>
  <si>
    <t>Ancien Métaux → Remplacé par 15 01 04</t>
  </si>
  <si>
    <t>Ancien Métaux (aluminium) → Remplacé par 15 01 04a</t>
  </si>
  <si>
    <t>Ancien Métaux (fer-blanc) → Remplacé par 15 01 04f</t>
  </si>
  <si>
    <t>20 03 01a</t>
  </si>
  <si>
    <t>Déchets urbains non triés refacturé aux entreprises</t>
  </si>
  <si>
    <t>Ancien Fer et acier → Remplacé par 19 12 95</t>
  </si>
  <si>
    <t>Ancien Huiles et matières grasses alimentaires → Remplacé par 20 01 26</t>
  </si>
  <si>
    <t>CODE_KINDOFWASTE</t>
  </si>
  <si>
    <t>Type de déchet</t>
  </si>
  <si>
    <t>Code des déchets</t>
  </si>
  <si>
    <t>Soreval SA – Gravière</t>
  </si>
  <si>
    <t>CIDEC (Genève)</t>
  </si>
  <si>
    <t>CRIDEC (Vaud)</t>
  </si>
  <si>
    <t>Version du format de fichier:</t>
  </si>
  <si>
    <t>Emballages métalliques (y compris mélange de métaux Al+Fe)</t>
  </si>
  <si>
    <t>Dernier répertoire d'importation des données entreprises</t>
  </si>
  <si>
    <t>COMPANIES_LAST_CONTACT_UPDATE</t>
  </si>
  <si>
    <t>Dernier import des données de contact</t>
  </si>
  <si>
    <t>Archives</t>
  </si>
  <si>
    <t>Date</t>
  </si>
  <si>
    <t>Login de l'entreprise</t>
  </si>
  <si>
    <t>Utilisateur</t>
  </si>
  <si>
    <t>Ancienne valeur</t>
  </si>
  <si>
    <t>Nouvelle valeur</t>
  </si>
  <si>
    <t>ARCHIVES_COMPANY_DATE</t>
  </si>
  <si>
    <t>ARCHIVES_COMPANY_USER</t>
  </si>
  <si>
    <t>ARCHIVES_COMPANY_LOGIN</t>
  </si>
  <si>
    <t>ARCHIVES_COMPANY_COLUMN</t>
  </si>
  <si>
    <t>ARCHIVES_COMPANY_OLDVALUE</t>
  </si>
  <si>
    <t>ARCHIVES_COMPANY_NEWVALUE</t>
  </si>
  <si>
    <t>Y:\Sources\Exerma\VBA\OCEV-GESDEC_Inventaire\Test-Entreprises\</t>
  </si>
  <si>
    <t>Colonne (nom technique de la colonne dans la table des entreprises)</t>
  </si>
  <si>
    <t>Durée alerte changements entreprise (en jours)</t>
  </si>
  <si>
    <t>Clé unique pour alerte</t>
  </si>
  <si>
    <t>ARCHIVES_COMPANY_ROWKEY</t>
  </si>
  <si>
    <t>Archives des informations d'identification importées automatiquement</t>
  </si>
  <si>
    <t>Utilisée pour mettre les derniers changements en mauve</t>
  </si>
  <si>
    <t>Déchets de chantier à base de gypse (plâtre)</t>
  </si>
  <si>
    <t>Inventaire déchets - Entreprises 2021</t>
  </si>
  <si>
    <t>S:\UO5196\70_GESDEC\09_secteur_dechets\9.10 Inventaire\Inventaire 2021\1.2 Inventaire entreprises\1. Envoi des fichiers\DonneesInventaire-2020-{login}.xlsx</t>
  </si>
  <si>
    <t xml:space="preserve">&lt;p&gt;Madame, Monsieur,&lt;br/&gt;
Chères et chers partenaires,&lt;/p&gt;
&lt;p&gt;Le service de géologie, sols et déchets va réaliser l'inventaire des déchets produits et éliminés dans le canton de Genève pour l'année 2021.&lt;/p&gt;
&lt;p&gt;A cet effet, nous vous prions de bien vouloir nous retourner dûment complété le fichier téléchargeable sur &lt;a href="https://www.ge.ch/document/dechets-fichier-statistique-entreprises-reprise-transport-dechets"&gt;https://www.ge.ch/document/dechets-fichier-statistique-entreprises-reprise-transport-dechets&lt;/a&gt; d'ici au &lt;b&gt;4 avril 2022&lt;/b&gt; à l'adresse &lt;a href="mailto:gesdec-inventaire@etat.ge.ch"&gt;gesdec-inventaire@etat.ge.ch&lt;/a&gt;&lt;/p&gt;
&lt;p&gt;Vous pouvez  importer vos données de l'année passée dans ce nouveau fichier en utilisant le bouton "Importer ancien" qui se trouve tout à droite de la barre d'outils (onglet "Collecte") et remplacer les valeurs avec celles de 2021.&lt;/p&gt;
&lt;p&gt;Vos données:&lt;/p&gt;
&lt;table border="0" cellpadding=2&gt;
  &lt;tr&gt;&lt;td align="right"&gt;Autorisation:&lt;/td&gt;&lt;td&gt;{COMPANIES_AUTHORIZATION}&lt;/td&gt;&lt;/tr&gt;
  &lt;tr&gt;&lt;td align="right"&gt;Entreprise:&lt;/td&gt;&lt;td&gt;{COMPANIES_NAME}&lt;/td&gt;&lt;/tr&gt;
  &lt;tr&gt;&lt;td align="right"&gt;Installation:&lt;/td&gt;&lt;td&gt;{COMPANIES_INSTALLATION}&lt;/td&gt;&lt;/tr&gt;
&lt;/table&gt;
&lt;p&gt;Afin de garantir la confidentialité des informations, voici vos identifiants afin d'accéder au fichier :&lt;/p&gt;
&lt;table border="0" cellpadding=2&gt;
  &lt;tr&gt;&lt;td align="right"&gt;Votre login:&lt;/td&gt;&lt;td&gt;&lt;tt&gt;&lt;b&gt;{COMPANIES_LOGIN}&lt;/b&gt;&lt;/tt&gt;&lt;/td&gt;&lt;/tr&gt;
  &lt;tr&gt;&lt;td align="right"&gt;Votre mot de passe:&lt;/td&gt;&lt;td&gt;&lt;tt&gt;&lt;b&gt;{COMPANIES_PASSWORD}&lt;/b&gt;&lt;/tt&gt;&lt;/td&gt;&lt;/tr&gt;
&lt;/table&gt;
&lt;p&gt;Un mode d'emploi vous indique &lt;b&gt;quelles données saisir et comment&lt;/b&gt;, y compris la possibilité de &lt;b&gt;copier-coller&lt;/b&gt; directement dans le fichier.&lt;/p&gt;
&lt;p&gt;Nous vous remercions d'en prendre connaissance avant de saisir vos données. Il est particulièrement import de &lt;b&gt;ne pas modifier&lt;/b&gt; l'extension du fichier (.xlsm).&lt;/p&gt;
&lt;p&gt;Une &lt;b&gt;hotline&lt;/b&gt; est à votre disposition tous les &lt;b&gt;mardis de 14h à 16h&lt;/b&gt;, dès le 21 mars. Pour obtenir une aide en dehors de cet espace réservé, merci de convenir d'un rdv téléphonique.&lt;/p&gt;
&lt;p&gt;Vos données nous permettent de quantifier les progrès du canton en matière de recyclage, aussi nous vous remercions par avance de votre précieuse collaboration et vous prions de recevoir nos meilleurs salutations.&lt;/p&gt;
&lt;p&gt;Zoé Cimatti &amp; Elena Manzi-Rodrigues&lt;br/&gt;
Responsables Inventaire cantonal&lt;/p&gt;
&lt;hr/&gt;
&lt;p&gt;REPUBLIQUE ET CANTON DE GENEVE&lt;br/&gt;
Département du territoire (DT)&lt;br/&gt;
Office cantonal de l'environnement&lt;br/&gt;
Service de géologie, sols et déchets (GESDEC)&lt;br/&gt;
Quai du Rhône 12&lt;br/&gt;
1205 Genève&lt;br/&gt;
Tél. +41 (0)22 546 70 70 - Fax +41 (0)22 546 97 90&lt;/p&gt;
</t>
  </si>
  <si>
    <t xml:space="preserve">&lt;p&gt;Madame, Monsieur,&lt;br/&gt;
Chères et chers partenaires,&lt;/p&gt;
&lt;p&gt;Le service de géologie, sols et déchets va réaliser l'inventaire des déchets produits et éliminés dans le canton de Genève pour l'année 2021.&lt;/p&gt;
&lt;p&gt;A cet effet, nous vous prions de bien vouloir nous retourner dûment complété le fichier téléchargeable sur &lt;a href="https://www.ge.ch/document/dechets-fichier-statistique-entreprises-reprise-transport-dechets"&gt;https://www.ge.ch/document/dechets-fichier-statistique-entreprises-reprise-transport-dechets&lt;/a&gt; d'ici au &lt;b&gt;6 avril 2022&lt;/b&gt; à l'adresse &lt;a href="mailto:gesdec-inventaire@etat.ge.ch"&gt;gesdec-inventaire@etat.ge.ch&lt;/a&gt;&lt;/p&gt;
&lt;p&gt;Vous pouvez  importer vos données de l'année passée dans ce nouveau fichier en utilisant le bouton "Importer ancien" qui se trouve tout à droite de la barre d'outils (onglet "Collecte") et remplacer les valeurs avec celles de 2021.&lt;/p&gt;
&lt;p&gt;Vos données:&lt;/p&gt;
&lt;table border="0" cellpadding=2&gt;
  &lt;tr&gt;&lt;td align="right"&gt;Autorisation:&lt;/td&gt;&lt;td&gt;{COMPANIES_AUTHORIZATION}&lt;/td&gt;&lt;/tr&gt;
  &lt;tr&gt;&lt;td align="right"&gt;Entreprise:&lt;/td&gt;&lt;td&gt;{COMPANIES_NAME}&lt;/td&gt;&lt;/tr&gt;
  &lt;tr&gt;&lt;td align="right"&gt;Installation:&lt;/td&gt;&lt;td&gt;{COMPANIES_INSTALLATION}&lt;/td&gt;&lt;/tr&gt;
&lt;/table&gt;
&lt;p&gt;Afin de garantir la confidentialité des informations, voici vos identifiants afin d'accéder au fichier :&lt;/p&gt;
&lt;table border="0" cellpadding=2&gt;
  &lt;tr&gt;&lt;td align="right"&gt;Votre login:&lt;/td&gt;&lt;td&gt;&lt;tt&gt;&lt;b&gt;{COMPANIES_LOGIN}&lt;/b&gt;&lt;/tt&gt;&lt;/td&gt;&lt;/tr&gt;
  &lt;tr&gt;&lt;td align="right"&gt;Votre mot de passe:&lt;/td&gt;&lt;td&gt;&lt;tt&gt;&lt;b&gt;{COMPANIES_PASSWORD}&lt;/b&gt;&lt;/tt&gt;&lt;/td&gt;&lt;/tr&gt;
&lt;/table&gt;
&lt;p&gt;Un mode d'emploi vous indique &lt;b&gt;quelles données saisir et comment&lt;/b&gt;, y compris la possibilité de &lt;b&gt;copier-coller&lt;/b&gt; directement dans le fichier.&lt;/p&gt;
&lt;p&gt;Nous vous remercions d'en prendre connaissance avant de saisir vos données. Il est particulièrement import de &lt;b&gt;ne pas modifier&lt;/b&gt; l'extension du fichier (.xlsm).&lt;/p&gt;
&lt;p&gt;Une &lt;b&gt;hotline&lt;/b&gt; est à votre disposition tous les &lt;b&gt;mardis de 14h à 16h&lt;/b&gt;, dès le 21 mars. Pour obtenir une aide en dehors de cet espace réservé, merci de convenir d'un rdv téléphonique.&lt;/p&gt;
&lt;p&gt;Vos données nous permettent de quantifier les progrès du canton en matière de recyclage, aussi nous vous remercions par avance de votre précieuse collaboration et vous prions de recevoir nos meilleurs salutations.&lt;/p&gt;
&lt;p&gt;Zoé Cimatti &amp; Elena Manzi-Rodrigues&lt;br/&gt;
Responsables Inventaire cantonal&lt;/p&gt;
&lt;hr/&gt;
&lt;p&gt;REPUBLIQUE ET CANTON DE GENEVE&lt;br/&gt;
Département du territoire (DT)&lt;br/&gt;
Office cantonal de l'environnement&lt;br/&gt;
Service de géologie, sols et déchets (GESDEC)&lt;br/&gt;
Quai du Rhône 12&lt;br/&gt;
1205 Genève&lt;br/&gt;
Tél. +41 (0)22 546 70 70 - Fax +41 (0)22 546 97 90&lt;/p&gt;
</t>
  </si>
  <si>
    <t>22278ca64018caa3958f1cbf1d667d4f92ceb23e96f7ffe1edb6fdc6b9568f3325d919bb90e3e476b4988f90868a6be9e548992c2299aa92413bc81d82a41881</t>
  </si>
  <si>
    <t>v&gt;Ac#5Ap8Esmy-TDGJ\Se9u}{')'d@p,IGn1rc&amp;2A5G/%f|1/f;,vwRs.mwS;_ur{7\#Hkc#zeH_8noMkaZhF%%%\Ml&gt;{Lz3&gt;'T{XB?</t>
  </si>
  <si>
    <t>,3Hn#5Ar8Fsp{1BVOIVUd`#e/h2Hd-8x`JBT7[L|O[(i~gfw&gt;KPC+9Xe]l!(%3{zH(sk8[B:wx7T1YR@lB4t"P,#LLv%C$oGz*q</t>
  </si>
  <si>
    <t>dNL9-cQsg?=FNt5.x|=Ha\%1=CXz &gt;PH+iNe{z@\Y b$jWT`5Y(k;HZVXjC21^:W|Ld&amp;!8&lt;^6xJdEl0;c~[_Xt]T2]mLRJ-a\2U~^[_%wxF[{;[O</t>
  </si>
  <si>
    <t>kY$&lt;X{8cM%~0smj.\^jmoUNi&amp;5])5&lt;)?&amp;-LeNyI 7)yo^mMCH}:`GzQPDjN3-nyvp*nFZN(:;bp5pJ1</t>
  </si>
  <si>
    <t>%K['$h\rQ~+"IuX(4ZJaM,VDF@!8IO5t|`=~qrJ^eW]|jT]]1U&amp;g8EURCmI5/p{z&amp;-sI[R(t;?</t>
  </si>
  <si>
    <t>%mLV\8'3JCF'}O|Y]vAhHJ5~C*&amp;H4LMpO2aIEj=JtsW'o`RZ2X/j8HSVEnH3*o{zq.lI[Q)I7a?q!li]@6-D9P</t>
  </si>
  <si>
    <t>&amp;)s":d+'s0&amp;^+vou_[Xz&amp;+9t`0Sf:3EP2s)-0\lC&gt;72R;,maKJ)g7BSRNlGD3o|zx-oJZR*M'b&gt;q"4Ak0Bdc'c$P/w^3t&gt;&amp;o3zk^;</t>
  </si>
  <si>
    <t>V}KkMYn&amp;vpdgy+AIQKYVbc&amp;1:D[z|&gt;TL@iOR6s:a\)&lt;J"4~FxpX:i}lW^`H2Q=R8x3Rd{JFoi'XF7!wPYAJ119o</t>
  </si>
  <si>
    <t>YN\.)-e=-bB)f1"gg]4(_! V7P)lz8LN6iNa}|A^W~_#qVY`EY-29]bK6/B8v]KVSfSkqs4`96|QO:WKS&gt;yfNWY;Y?`]</t>
  </si>
  <si>
    <t>y*eiCd^[3$9,0hw?FGXPla%17DYz|MTM/iKe  B]Z=[Hmb%S]T?u25wOLU7`kLY]9B3Qob`(g2H' %p|g=|R+EJ</t>
  </si>
  <si>
    <t>YN\.)-e=-bB)f1"ggGVRgg%+5@Yu|8NI.gM`xxC[X|_|kPUZF0[b[@|UU;&lt;\,%+ocMiLC?W)d;%44VJ]sD"AQ(}2',nV|]Bai'</t>
  </si>
  <si>
    <t>@Q=KIVVLd@7hE+@CHR\Sgo&amp;+8@\t":QK1fLt|{F_Z+0u6Rmk+EJc@/E"%K#wR%B#*&gt;E$&lt;"2b)RpD$aw;l3)</t>
  </si>
  <si>
    <t>4138e3d20c9ce8ba217a469ba38c8882e8ef19a85f895068c9c27ccb3778b23165cd2f6e1a1a75cc4a19686e9aedef697eb46e1953de54a9f048fea4a7fe795e</t>
  </si>
  <si>
    <t>"ZboNEP~E9Cre1QFtMza v9$:@y1D4d$ueGP\tpbrujU+~;daIU&lt;9-2~}vr}=^xt{7BW,`x"'}a&gt;VBJt\(^P~3;ruQ-=)\Ayj9-O!</t>
  </si>
  <si>
    <t>U@ZfT4^ Cwye^&lt;r!qbD(a/LT&lt;v@!*!B {4z;\6~E)(DfgIt2~-V!1!%LC;Jx&lt;c(RMF|'LhUG+$iBaE^wU,]O|4?us2&lt;n0vhh3&amp;{g0}iK[7ZNp?r%jp#-PyF_&lt;|1]lC</t>
  </si>
  <si>
    <t>fd6Q,Mq5&amp;@TCKD\vX"`4Lhg8as2EMKehks"?]3uA.vAdgCd&gt;!.DzD#(LIMHr-r+NOC|!:dWI)2c?N@,?8K6n;e/KR3jQyrU6[@~^~+Y@YAWAa)</t>
  </si>
  <si>
    <t>+#^"bb5|wP-19"'F2265sYB&amp;N5Lo?uXGyF&lt;.?.sB*}?bjC`+"(Cy2y{P*,4*i*gq4`9V.&gt;8GjuR?</t>
  </si>
  <si>
    <t>HdGF91|GFYlHkiCMa&amp;NrcE@Td0b2|pS|05X~bO7{yUP6]\@b=tC}0+L&lt;nj,['\(LSB{$9eUC, `@RENwi;RT#6=qn0(n1vdhD#h\qJ,!TMZ`w&gt;t=Q</t>
  </si>
  <si>
    <t>]+`!WSsuz$&lt;Z14Q0INPlV95&lt;UM|L|yY=$m'aa&gt;1A(v?jkLd@%-F05}'OI:Gz-a+POB|6=cZI-%d&lt;QFPwZ'Lb#3&gt;wDY0Gk"B@4plMGju ^DvKYNO%</t>
  </si>
  <si>
    <t>WcJ~@&lt;#CYbz2;M"zHQ@R0_-%WiGGMGeaqu$Al5vH,x&lt;exIq1 .D 8 7PX9Ax;b:RJE$'JhYB'$dBPAIxV,OS 7Auq2:_)uih3#8)U#Gu\GbieAHf"_7HLZ5 2{y</t>
  </si>
  <si>
    <t>3av{jd5aUWtD-`LYGTns^M~MxG%Uj|-ffq{?b2'G&gt;y@enJa1$)@gr,`(I,Eir$oRVb9rHE)gi{x!s~8o-a]*c'y'6TL.3ova!H)</t>
  </si>
  <si>
    <t>o ?^!l5gJ5),_wi2LOFE'scO+:bJ+0AIyQ]ieyG7/JhUCV"O@QHF7tPG^Yh+q)|)^Y_6T&gt;IQP0NfD3n"w)[3/VSQK:P'yV</t>
  </si>
  <si>
    <t>T-@GiWSfF*A2AzA-ESALhpgYr&amp;!KSMebhq!?]3uA/rBakYd&lt;%,G}6|#JI&lt;G(.b*UOA!7=wZU-#fPQDO'[*3/hCwR=:r-}v:0$Y{y dT"|)S)E'=%LfQaKjZ`PM.;AOeHO1].SUMX:^o</t>
  </si>
  <si>
    <t>&lt;GWHIZmv^p865jtVW;i:X3qto2`WsbA:t;H-&gt;[*xuZ3~{B-\r1DGe`h/=KaFsy@+.*VsWu ydz9&lt;KAO|W&amp;MO 2:oq3*Z+vdb1#kZ]C-!S'9%W@l</t>
  </si>
  <si>
    <t>[kR=_0?Lw"*PYug/PSRGztfWu(}KRItcmw$Aj4uG-y=fiG^1&amp;.F 0{6PF=I@|:7ol`E)cjOo$9#cc*uj1&lt;d22Msd U9GRhV(&gt;?kgAUP</t>
  </si>
  <si>
    <t>f7a725820c3aeb1629ed3091fe602a77f87a6a1d6f0447d50360f5986580e075521d0d609ee3e65e2d37646b17bfdc3cb59f2c80bc837b232334d57b485e59b1</t>
  </si>
  <si>
    <t>qxx873y'6Had}y1#0T"]U,&lt;uTQ&lt;lak&gt;|`Vmg?=$4+1eUk'_4Mncoe/_[t[S'50m!O--_~;1g=?zTT^{fmtLk+zB_9T9|u3)'_Lu</t>
  </si>
  <si>
    <t>On&amp;,h~[g&lt;fP)+59;ai&amp;KxW;&amp;pdC ]8h,{x%x^%w6)AWp$*'=@`+}*rzCZ/!~_Sj]7t5^HZnM@@lbM2=55o#s\qXV1e;u(D</t>
  </si>
  <si>
    <t xml:space="preserve">Avjlrz3+~pyM"3_a*|6UL};oPxy9R2@aX#Py.u(iT13K.SJV},,%x$f=[5,~^VmF]E-WXItV8#|ZTcsiqsCl{z@[-YT*(iX670]UU.0p&lt; </t>
  </si>
  <si>
    <t>1lnYLl3T+&gt;UHhMdzXl@D``0E`pwUcLHxZ]t;@I=68D_}v;z2G{u&amp;~B3n"+`$BI":</t>
  </si>
  <si>
    <t>{5f9Xs1,mCybpOG2u_l![k1LsG/yj1t@O3F$SO&gt;1ntkv6*!@B\8{;skCZ4% aVl211(-#SW&lt;b1c[w@-E/;NR[QkSN9&lt;S.9W^w|&amp;S 5XBFV4!1oG~pkq&gt;+kE</t>
  </si>
  <si>
    <t>n?I:5,-)+6&lt;oWcVS-DG,':&amp;IuF8|q4"DU4\"@O&gt;1`x\v7*|;Sa'}&amp;n{C\3)7;!qMLZ,J\dab2TG&amp;{ZPmRk[cs,H:B&amp;SQM|&amp;@ 2-#nnF!</t>
  </si>
  <si>
    <t>G[**-"CR}&amp;3S^]ivOe0{946](VH#tkcMUA^ |A'RYv.]*K[GYj}4nT}6n7MQ)fns!^-QWEzX?%1ZWbujpsCoy}VbIW6&gt;zv&amp;phmd|PO8J!Z</t>
  </si>
  <si>
    <t>=,#yj+Qy)]sf|7XU2cNIg ;[.P9T_=rQg0#u*p=/0_^8b2{9@Z/{6r|D\B*{\iy:</t>
  </si>
  <si>
    <t>e ~Nw2P:,aOz6m1g5k9 jyTL/B)_3,3!=is_)]:xf{Wp$&amp;'&gt;Ba)}&amp;shC^42|6K3y++'D&amp;vTFV_wwN&gt;9s!'U%#$}SCWFP{LzS-g</t>
  </si>
  <si>
    <t>g4od.Fv)9e&lt;KdK_Ra:@eI*fF6?n?xB"Pj:R[7XC&gt;qt4hlK{=uG+?dzf=Z5,}`UrGZI2WWJsZ=&amp; [Uv!]</t>
  </si>
  <si>
    <t xml:space="preserve"> uB?bri 82K%+{y[pjl$^n/LvF-yn1t@O1L!GL_fo)TZ:hgKmcOuW$y&gt;"P.0D^d&gt;%`vC_H&lt;2c7\`~D.7AC}#|14_6veo&lt;f)9L($</t>
  </si>
  <si>
    <t>ePYgDY2CCB(1&amp;vDuXZw&amp;$IQaTPX^&amp;aAo*GL74L?P,Jyg)SbYcOC?je"=Y0#%bXoU^I3gXCuU&gt;&amp;!YYpvdn&amp;Jl|xBq:T9@S,3D5c5|~\QN^Y6r</t>
  </si>
  <si>
    <t>6e9ce89bfec865f7f5254bdb1af23c14cfc043eb0afd1643fc543b5754149be8076ec4e5acfcbdad7446e6a00d4b45673e3e0774fcd4a97a5aa9a2859c8e3c69</t>
  </si>
  <si>
    <t>dl-E$iX!/zOYT,bp8N*&gt;geqj:]p{4:R;/b[rl&lt;gj[;tsAnNN6O~[-$|qfr'c)K ?NL_m.mT}G{I~~(Sr</t>
  </si>
  <si>
    <t>$]^p`@s|2^x7,v!$y3;Yq@,,u~WLu4]T9L#QpGr_v3tyFo`H6U X,u-ugr)io\[-yN|,%8&gt;&gt;}Fxn&lt;DJ|wMW'hxb#HK!j1,SI'{DoA_]g].s!qV%)jxYBne,qw~z:$</t>
  </si>
  <si>
    <t>^,tFiF$&amp;&amp;eO&amp;%o""{6)\r@z(a}[Ld/ZQ8P+S!Hv^$2wzIoLF;Q{L+v, :yh%{Q@c'qtFt1DSCJrB(xMk7+OYu6sTyY&gt;/GleUbZda;Zl</t>
  </si>
  <si>
    <t>tkjq.cCBhBtV%o~)9o&amp;=(ucCGSzCg6`b@I.%_;q_#&lt;I!&amp;0Z0]Z}sek.mL#gD~s}P!"8[OZ}&lt;tO:df.m#k]d@0vuN,!&gt;=]W]K.</t>
  </si>
  <si>
    <t>X_S!g,`}y.ETY7`emVO4m"/aO5="#*bV;_.LuxfRp3%$wz1eA;F^-1TkwjlxQF'f-P:Mb&gt;^&gt;bjd8##S:&gt; f3YLdqG&gt;]&amp;2):weN.'+|z@2${i</t>
  </si>
  <si>
    <t>P,LeB(k@O9vx&gt;Kl;VlJRvC{;lvb}T'ZTGZYZOc E;8rsAxNdmJ0Ps&amp;]Qt{,[i6shsw\Iuy4nFv}{RcUH</t>
  </si>
  <si>
    <t>b&amp;-J&amp;T~8\c!|h!^qu+*$Z`',o:tAhoLM5N)XoAwkv-ywGrRI9d#T1$ tel*fsiwW,TALf4aRfkg9&amp;%X&lt;@}F_OOCT9tSXY6o{U.?IL?VWO:`+)jLOOx_0Hm:</t>
  </si>
  <si>
    <t>~@FP=Je\&gt;"@VY#m2fASt5k2zae8`}usnuY8!!?FF&gt;Ut;H$6Y]mb3yCuocm$mrf{\+eOSb3h(i$=0zmtT0r6]#?hH,#@.CH</t>
  </si>
  <si>
    <t>b\|8cnZA8`&amp;SBj(`bvTQ'~\}Ns/tqidDvaJu0u%G%"#@`4}_(Ni3E.b)%M3wAduX)[?Mg7a&gt;e{g7&amp;%X&lt;Ow5 !``5H&gt;A7UCyRM $</t>
  </si>
  <si>
    <t>QT&gt;OfN18"cZ#j=z6Uw~BjqD8&gt;"N(vT#ri]qa`Q&gt;w7]/hA[-]Q75skoyon{96$bJERy&lt;qgIES*(HsnSMG$${mP2L1[~PVVS;</t>
  </si>
  <si>
    <t>vhw@fKqz*az:'o"#s:*^p:x.d!YFb.]R:D&amp;{Vg#^~N0nJP&gt;)`J47qgfk;;6?w[WnLx_~s"o3o5!YQ&lt;F:'Z</t>
  </si>
  <si>
    <t>W"\q|{hDOlc[|sD.448;9_0g&gt;&amp;!sm7cck8~S*WpZB#'vlmLG;Y"X1t!qi!*goy|Z,T@KfFaAemh5$ W&lt;?-g7Y&lt;etG1]6-99tdT]gj]sv XW8w*jgnv U`,Y8BzQ-j'!l,$yd</t>
  </si>
  <si>
    <t>3e6f52b15504c293a14004e13f890eb16c92f7ea407eed966f26e0b780bf05c5f4ec83d79816b0f2cd020667bf693fbd731d7ee3ce143c26c47aa748dd7a1522</t>
  </si>
  <si>
    <t>XWf[e&lt;(61khq`kAtBdkQ|~zAm$00FOCZ*CJ0\X7kV50v7n7b/?g1kwO#E2 uElUxSzT13YQ</t>
  </si>
  <si>
    <t>gA2pvc_;q);BgO0.{j6-&amp;rf/byzIw:B?kd-(w.8Io0&gt;&lt;u'YiItJILMjcD0|uKcVvV#W8/9y+5`;!kH\SP}[ L&lt;</t>
  </si>
  <si>
    <t>^s7. HY9dc+_tD+f#YIS_:uPqZH"T&lt;"XjIN%UmsuNS`Xai"%}hy8o|RyB6!{HZRye R7&gt;*{-.c*#kJWGS6T.ZI5HM&amp;kQu./'hC;2Q!Tk4xCUAC"AQjExWX8d#8cX5s</t>
  </si>
  <si>
    <t>&lt;m/L&lt;|#A2X;r&lt;o\E}YJL2aM(C^do|OIroKF"tc=#W8etoE[+0-ou7,#c(N1jR"!!Rr&amp;uner=L/x=~$:)(</t>
  </si>
  <si>
    <t>7%"hDkQ}N0Cv"Q;P!ZB8KTuw-zVZHbHMd3#4V&lt;"#r`IoT"0#G&amp;5FGMW;9,uxL#}vi#&lt;ANw~;%(fbC.</t>
  </si>
  <si>
    <t>Eq|`EhZ\BC':DT[Rjx=SXWrs+&amp;1xbr|"hAs'I;$KyTuYAtEsnqk[LX,_hJCDZn+U5ONK/QKby0`01n=i^vW+4^bg</t>
  </si>
  <si>
    <t>I 0/AahT)+NzasWZY0IY?Okw4E|U[f,[$r$;Ga[b-;#jVd'!rfw8o|c}E6/zD^Y{U{Q8)*y1Dd,'mMYFc5[/SI'HM)nUrX'kY*w2H{iu&gt;s,62n|mAXbkO$Kc^MeFT(;|#lbdTT~2Oc'7n&amp;8\0GkW%Is&gt;h7</t>
  </si>
  <si>
    <t>~\zIvO6#Cj-Q"j@|O']5+/hxQ*.NVa'5~hKZF\V](6^exo20&lt;&lt;T[YvMyH;!&amp;I]XvV/SE-&amp;}34^-#jY\ET2T(fDvn z.$b;AGK)U82WgJH#{</t>
  </si>
  <si>
    <t>=hAgSOz7`E'B!q{qEO%hIk,*J+~G#UJbz$\XJh~)(VnPVe *kby3oxQ.FENX0vR#osLKv;tyh]A*&lt;w$^Lq.}Vi1#G7j4Wrh4uy8f"SL</t>
  </si>
  <si>
    <t>^P!1Y`Orah=xW' p|{?6IU}w20Z[DcBQs%!o|^pf!Ttil$0LZBl:#3SWo*NxK2U("]&gt;O)07%)ws9a51@h8*Y~a!))xkt|/wyJi</t>
  </si>
  <si>
    <t>tg{`8j gRaXquEC4?S&gt;4QBTaG`D_-}w#3[:4mb"&amp;w)7vOu0h+*$SkvO}M3|wJ[[wP|T42&amp;w-.`&amp;$dHVCV2UY;/@#</t>
  </si>
  <si>
    <t>?v'Vnod?AeR"0O7J dEGNVt)1{XVH_Gad3!+V=!"ThbT\f"3mdzGqwSzH8#}ImX|R/W4/+NFDaXHX`Q4C;AIKB O&lt;dTjSE)PfZJ_#7r,ce(Y`4:_NbK)d-h.ErTk^P:dYIZ6&gt;@ue</t>
  </si>
  <si>
    <t>dd3bb42027ee77124da89057061e25133d7632f8b6533105ad0f0eb2f9f4de6c2284f187884ffabb948ed37ec88d89939fff621ad59e52d7ee7a63e9ce94b560</t>
  </si>
  <si>
    <t>9W2DF.dA4"SJe,%djH9;e7)x!m!kfMYZITm,$u}zpw}b&amp;IjDP8Kqq]l_"ZI9v.9T|\/7@A\,.[XKzccf87</t>
  </si>
  <si>
    <t>o&amp;WP1MbphR1[_v("wv4u`d&lt;+[&lt;nTn&gt;)8c#oTX'-LV;sm/&amp;NKiaDbL`8W)|oWL]Ju4 2j6Pa#dC@.v8K6u3+t?#t^S(I&gt;9REy%Gp_Cx 4Ck</t>
  </si>
  <si>
    <t>1'i.0&amp;(uESNQUGbFKwUSAJMQy)c4aUdu-ljTW#4OU=wp/&amp;`OmbUc_22n1mX~N2:X U?;E:Zz1&amp;MgZ8;S</t>
  </si>
  <si>
    <t>J`mVnc5568 \*`pH91dS`8o-YGgpgGDO2HyjmHj$U^il*"WR;%Tp/:,W!JJ?.lfPGIMxrKNCFPCX=azlLa@ddleF/.ho</t>
  </si>
  <si>
    <t>NZ AX.;=6A53vob#Tr"5/;#E OrSpH'Kc#nYY"+_VOtq.#QOhcEd&amp;a+\sF`ul)Mr3$dESQ$Yc\z@~9Ns"Bw0C}wQRQ:/URaWywL]6ywkA6lS</t>
  </si>
  <si>
    <t>3|nyso`A?AJ,yru%Qt 1@@}I$@oVn7&amp;&lt;cq XW#1jjkH{@;u-=ae[fdT~;8az;#zH=1jc:dR9m/h:C}~M%8j%cb%1b ?1B</t>
  </si>
  <si>
    <t>c'IpD|/};h,rt;1yrCDlr7AkX1TiE`@z91fZZ#)KU;zp.7UQgdHgd52q/jU$Q59h$W/&lt;F&gt;[~0`]YcWs5dm^7_7jRr2</t>
  </si>
  <si>
    <t>0J2E/HLpEvu-?eJ"}BwN_`]+w_5/ax&lt;o-+N.uz/KR:ow.#P^h`DbcC4n?TJh$ 4F Z:j3zzt;"R57:3q|Y s615b;;eiKK*+J'</t>
  </si>
  <si>
    <t>GBO~&lt;d@&gt;b=5)uyc*Vs#@1&lt;"Y E@K.eJvEk.z1snb+f+PcCHQjbSMTyc\'[Z&amp;\b/6;N&lt;^:'yO6k_-,Dggqx</t>
  </si>
  <si>
    <t>CRrgb{i6.~XS2IVT`J_2X2hFHmgs?Xd|[311Id@$ TSFK}RQhq,VKc e~m^+#${swaT3=8\w6^YJ|f+czv!6_-9`9u`emt)mBTCP~@`&amp;</t>
  </si>
  <si>
    <t>#i;Ki/(bu#1K:KTfhILHpt?A"BreX(plQojVZ*,KU@rt,"OTg^Cea.1q/oW|Q2&lt;VuD1?KlPZKVentQG7}%uxjjud/wf+b.\[W7LNA(</t>
  </si>
  <si>
    <t>@l&gt;:,W\}!!.3*QDta{T:6ukT[Q4x0e6*qijTW!4O[=%p0&amp;bOdbAer3.n4lV!P2:X~SA:@&lt;b&amp;7vyo2Tz</t>
  </si>
  <si>
    <t>313a8efbb152e1f81afcd3e1f7d3ed3413ece3727af4f8e775e06ac1de8f5d222612b096047796c8f81475dad473b55ab3879e77bf22970c93f5081855416b0b</t>
  </si>
  <si>
    <t>X0-YeIZvq\\)Ef]3w~'%@k@PITCAOEOpF;]E%`j@CI68,%1%$vfTO~lZ'7gF[jl/;xuSz@</t>
  </si>
  <si>
    <t>F(S$fZTqb&amp;{Rg4Dx/Jzj&amp;3A,Jt"V,]s[*}2E"aoKDI\+k=PXR2]=kwWIckmL`,8u= `CR2Ql&lt;F3XWD^va</t>
  </si>
  <si>
    <t>0uT&lt;xU}KJ4?Lca9po|-%@m&lt;PJYVBS@RvI@aG)cnDGJ\xk&lt;QER$Y&lt;lxVMbh=)/)hT:psXb1Tc[?&amp;51EM0WUNC/Q&amp;Ri1</t>
  </si>
  <si>
    <t>0f;=/{pH|$kjn1Q{$3Q3&lt;0G`lqz{wZlG,zkxxvFs[sExW@&gt;,@H&gt;"fdWR(NRW6DSH7q`IOwm8Fot[Uq53hVyABH&gt;'mIwwR`&amp;|q@</t>
  </si>
  <si>
    <t>r^X[]qUK`s&amp;^C|Qn!Z-\)JIx=h~ogh;p6BN/"`i@KKZzj&lt;JEL!W@ }fOcjzC]:ZCpUzUSGvm$$p3A~VBgY</t>
  </si>
  <si>
    <t>xnpU9$ L@kE[RR&gt;!)wY%@l@PLfF=RFR#G;`F(snDF^\+j:LWR"]D8m8V[*%Xnek&lt;VuN)2^&gt;d`LQDp&gt;,pbZpk{)~-9q=4ei=[3P@k22I%4Ep!j%H</t>
  </si>
  <si>
    <t>@e}n3"{BdT*I}dz5ZCr+Vq:KZXE&gt;LCPuH=ZL&amp;giFANk~g?PHQ&amp;YCmW~e &lt;^|Yy(ri,I|8  8] f:&lt;X:\s]Ekdy&amp;E^pECowf:&amp;YZY(cv,&amp;o)|</t>
  </si>
  <si>
    <t xml:space="preserve">"ebL&gt;tyyCDs;FXycU=t0Ds?KLSFQ&gt;vT/cX!J~eP&lt;K`t;x!y9%1m}z1,3e*}6n=@~7x|X,&amp;OHHno6M\ </t>
  </si>
  <si>
    <t>,b3uz:vGyuxDK9xfOMS329WH9@[Q1&gt;'T!JSN^?]=8qQz9+$BL YGm.YJei|?NY7e3wNno</t>
  </si>
  <si>
    <t>e8B&lt;/{x=oSvJ~c-5fCq+Rq&lt;GZT@CQCauG=ZJ"giFVNZ~i?\IP%`B }hObj)CML:c/^3XK!-6i&lt;{vZyAutZ~(;e=MQeD6*K%L|g%kD~!BUN1HiM}k}7OmHD@P8@)/jeWtQXZ72GyD$V{R bf"ue</t>
  </si>
  <si>
    <t>3A}n1"{@dQ}F&amp;_v2[@u(Il8HMUG&gt;L@MrI|k^ZKmeHA|ns[Vb;&amp;:C,/2!\*m'+&gt;D0V&lt;%m[x,Xv"rC8V}Yx</t>
  </si>
  <si>
    <t>UQ0KT1D$&amp;ny:?S'L_=l)Bu&gt;NMXF=RRN%IQ`G(enBF[\!h9PCR2^@o.Y[eewRNI7dFf0/k&lt;@j&gt;$4 `sD8fKi9/HFj.*G9e^@}+</t>
  </si>
  <si>
    <t>cfda6f0109df9942808c704327b1332ad8802d17f97c147bf84125127272cc001cd21ffd5dcf44e21c2d0785e79d4cee22c0377d8a591f61d0e8e175180dc3ef</t>
  </si>
  <si>
    <t>@*jzd@,n^Tl%Fh^s_,_X;'sNr"qj:9_Kdd (l%qQzA#Ll1-![(q8"[,#v&lt;b`J2Pfyx$b/M2Ia3W*d\BJjfaQU,oT b,'#&amp;JC</t>
  </si>
  <si>
    <t>`k17_[0!7Yc;[qfHwoniS&amp;*t(mBaPUEw.5Hsln#Sz29if`~?Byl&lt;l9c:YING`C~,mqe e)MCx1]E6759`Rt{u+rKr</t>
  </si>
  <si>
    <t>d0+FIn" (A*&lt;0+yG71&lt;{*vz&gt;y(~OHV3UyK(|vhyOz%Sts52$R%v9 ^y y&lt;f^HqNa7]cxt-K{G\&lt;=%,lg\(&amp;Z#</t>
  </si>
  <si>
    <t>(&lt;b?g]1wk+&gt;l[|wwq= |9XT1pL02{RP.LoQ_y07E(R&lt;/~.ixE goA4~E8 Rj%sps/7</t>
  </si>
  <si>
    <t>tO6NGU7XWXr,j5`(I-_?cctF]"92Hbsz_C\f=&lt;&lt;6[|&amp;BoAD=/3cJAvp1M'|o&gt;KBM,M]co(T~EZ;@,Qtta6N9It;3/ ,QEaDm14;A</t>
  </si>
  <si>
    <t>eqW~Rp[nk^A|s0CR_!5!81Y\Cy*8FD;lhX}ldlyW|#T(r725T%v6 m})z:frHqN]3jcht,O%K[;R.QxzhVny:zz3N5#,tIzzgboJh82o&amp;</t>
  </si>
  <si>
    <t>6\"#_*'$RmL_p9"=}D[ Q|^h'g0\WSD+77Frln~Sz!Qtl8/&amp;P:y;|_!&amp;u@edIbCOk}8j3G0mQ;?eCLSWPp31QIejDm?c/$0hFZpzp*;|</t>
  </si>
  <si>
    <t>.tlm&amp;?:(kkX*0WAK7xmc@",r8m.``UE|13C @32\i(R"S@Rb3/=6e~^Y,dk|:k^"(YQAq] h,g34HBa|}H16%6XhQ,bmh*f</t>
  </si>
  <si>
    <t>~rC5Z^Cj&amp;p;Z[qeFwopiU'&amp;u'm6`aq6.QMzI~&amp;N2S!x  lV7`w~9)@'FX{j*BYm?jm)n-|G2mN</t>
  </si>
  <si>
    <t>.`x*0'vv5pTZRRrrPWrY5X;m&lt;:(~6ywB-#%iR+od:6&amp;O'N`d-,;B-5B8%,naPTW~t9g0nonb}ndHG</t>
  </si>
  <si>
    <t>+x`a}}Wybr*qQg=^k!@^ciKFSf~&lt;I=bkFT_DA#7!\VU=yDgIh%p7 dz w;c_CmK[4Z`do$L G];=+Ourq$Y7WTFSi\/w1F`yCp_'Jr</t>
  </si>
  <si>
    <t>;&amp;JcBhiCui4`aK@6lkriJ&amp;2t(mA`QVCwC7Frzo~Sv Wx"5,%Q+%;#_x&amp;*@dcFo\^6]eiv+M}Y]&lt;C0Xi9J1|a2D&lt;IC4HM:\!!7nO&lt;&lt;^:</t>
  </si>
  <si>
    <t>c4b14fa41276c84f5331e0b6bf101aa9ecab1cce5ede78186e94d960a2b5edee646e0ec42ed92e8fdeb39a2aa4689c096a0671db124bf00ae8f74b0bdf2eb80e</t>
  </si>
  <si>
    <t>Sd]NR6^oj^J2&amp;@ID\Gj+wP%=.Bd]BECH\^(2($.pr(jDK)1ksb:3U&amp;g\QSCa8Y#!Rf*'0,$Ne;3m09Q`?g^Y-#!vZuH$yh'&gt;</t>
  </si>
  <si>
    <t>rA]4pkLB@TY(pEp@q&amp;O!6Zb&lt;s|p=11e"WRZfJX$g]JE4~F7`d#V\9Q_HXq9sgYcs;{sZoEAQ2Dl"8"|ZZ_8A`O&lt;"b</t>
  </si>
  <si>
    <t>|~L90O!Bopz{?b"Wer}z@cG-jyC=2G3&gt;s!l5/(*JEjdEHIzPzGyQatWI5dk;#97 kbdR![yV-F&amp;4B!GjJKp&amp;I2*~kL</t>
  </si>
  <si>
    <t>uhBa)+AgHu._q~;&amp;&gt;}Hv9RLqWuO?dM*A/$t7[:(6wRG)6z7 yf51F`oDD2%OEa3RgxHIF\7`B)(d\R",@&gt;6)!@LLW/G&amp;9Jlh_</t>
  </si>
  <si>
    <t>8y=BEVA8fO+I-J{TwF!sAsY3iKS,y{u#T`:T\%Bf?i_HLIxNyJySap2I"$;yf\\v&gt;zvZ"IV-w0B{U1_0%ir -Ok?!1aF2h{lMz1XLh</t>
  </si>
  <si>
    <t>6;s|zm-z#p&amp;5U)UOt%?VoSe~jMb9+A*C`]F,Ha_s;wQa"y&amp;ypa&amp;}o2'TwT,G7%;m"</t>
  </si>
  <si>
    <t>06#XzNFT&lt;L]w?W)*8{S .-K}Bd'p^WwB4Q$uLV~3&amp;EK_+Y2aJ~$eu7qz#A4y;zjn8q{G`$;lmz0wAo35xnf5yZb[ll{(</t>
  </si>
  <si>
    <t>}``sgag^m''"6i$}/?SL#HAW;^6|M&amp;;^gOe2)&amp;.MAosHHLyRzIv"M%IY?I2@EL`%TyP `mCSh?uEtn0AD{3'xxL</t>
  </si>
  <si>
    <t>Prg,XV&amp;CgzXe#B4Nid)|t"r`:a3'_ys2c-H@M}fy. tW^rmwX&gt;~exs2D#%Dwm\]v&lt;{tZqIIRCDi#5Z?Fo_?u`\^,&lt;4X1</t>
  </si>
  <si>
    <t>+[s&lt;_nhyz4"y=v8+eL`Y'f"g3D+["KeflIxULEMQkrON&gt;b7KxJz[br8M)~?xkX_s@yxYuECL6Ey%91)]L_&gt;&gt;e^\cD(7n69&gt;9B!w3z</t>
  </si>
  <si>
    <t>n[:-|&gt;b!aZ]eS8ap,[KlA+n#B+`KMm6ev]q/DFJa:y]BCL NxJ|S_p2G* :vjWXr&lt;wvVnFCO5iA2Na)r"RJfrVfCoj06</t>
  </si>
  <si>
    <t>Dz/0~S9g)RAw?X Bjtx|OXH*i~?)AI5@rrg9+*&amp;NGopHFMvOxMwW`t3K$#Ayj[auOv'ZqIIOB@d"H"t[Ic@C`QHPR}p45%i*-J7'e.qHf*iRV&gt;'"K)B1}UAT/A&gt;uaf'8?ttB%8?J3ln=_?*qT[arfr5pTk%BXm|EVFr 2/#8_?K{' zuvT&gt;A^{~&gt;r9@w</t>
  </si>
  <si>
    <t>c10d0353657c5009873885842bfa8d9c400b5d857398381d8bf841945c91ffe699f3a795bd138644b40a37820515974a33bf33d6e47db56324e13f189138d417</t>
  </si>
  <si>
    <t>}=ZQEO@A"whts6Ik#l/8!?@+_GmwI#{h-Q5htHjdLiRUo3\lhQ&gt;o/NgP'TBBk{%w}&gt;Rg  l-X|;Zq4e9WU?INE]</t>
  </si>
  <si>
    <t>C\WZtCSzIu+G$}V-=[YW@!cO~Ooq_P\C)63Ui%F&gt;7!f}|~$IDl7Dc,kn%ag3[8Xc{*Pk({j,p247VDLh+N6Tr#vF&gt;9</t>
  </si>
  <si>
    <t>vjoVV5KjOVV_OntPyoZ7u_)vxAQ7tpNo6!V2Q!H&gt;;u=$RN&lt;fWHr~SVfBjhw0#\Z7'.Tg/CcRBuyEYHi5n(TK!9%TJ/@ezj**IK1D*</t>
  </si>
  <si>
    <t>2 JZdhzAuxa~=bWpdtL@MI@|ri=0X; 2i!s?/tAz95T //,&gt;ze7O@mH~@i5^ZM]dW 4sx=xAuyK5V@EBBe7e[Q</t>
  </si>
  <si>
    <t>Z+nnR&gt;IB")Sg#(3GRR5:z`,mt2N=qsLq4"U#_KEb&gt;&amp;6Z"l!B5?-v?IG-V T\%#Yc7;MBnqTSGQi:yb~]s):s,mhE~7;P5`'%(sTV(</t>
  </si>
  <si>
    <t>xvz.v\2`,A&gt;+iO^RF:o5C~~#6G!qa&amp;b&gt;tVUE@+{b5n&lt;$QV&gt;aIr5w872P&lt;\G9nz){"3U{#-k%t/6:X@@vzH=Q(z0c2aZY39yI NAS9&amp;,Mz@\)|m*lf$uqX]}_:rPul&lt;%qrHAYt&lt;5fW0zX3eN3j%Eb4Q[!{ibmvkqP;ab`mHODq@s /SO5'[2C&lt;]</t>
  </si>
  <si>
    <t>4ABl!ZX]Q~r(&gt;L{AU8,B.{H!\\?n $)|IT##JyJD:pA:U^?eYb(&lt;mAM;GRGyo&lt;:V6suEfZa8Bls,rS4a=!"MjEM</t>
  </si>
  <si>
    <t>dLl3S&gt;n BavPJ\(DXZ5H{s,n{0Y,XLE9Qug&gt;dO}-N*mh*PaUECX+(@W )`%D.\b#(vz*bO~|ZI:J}O;YPJm#eXUSZw#</t>
  </si>
  <si>
    <t>malMGp=TAMa]ke&amp;qqIGX03`_.H}zHqok0{[r[SkO,|gSQX}lYLo =~Vtl+U/T8,-C9P\XzAZaq\'%_hUbbL2tLO!fQ]1M]tA</t>
  </si>
  <si>
    <t>f+u!q@lwp-dG1[h}E}4nPXr::t8_zT|k0}V(MyE@8w=$RM&lt;d7i1t45.X)SC@k{&amp;38Cqe(wMR:&gt;JT_#EaINH*x'\H.yWK</t>
  </si>
  <si>
    <t>n&lt;J#LgwSl1Fsy&lt;9$`%ppj]%n|8R8s#M~6"R1Q+HO&lt;qB'SK?q: 6t821Q-ZBLn|( J.'@we8JVwYB&gt;u&gt;}1`XM}ql/Wkns6h#H?LM|96Y1u]</t>
  </si>
  <si>
    <t>1e9b56f7327c05c0ba16545da87dafa9724d8e61b72691629022402c46d84dd3147418d5ec02ed8ca7cd862b12ea8f3eb2cc0de88c8089c6348ef90d2d8a2af9</t>
  </si>
  <si>
    <t>1WXV=C og7;4Y%G;NCNM3{LcBjb0p+iVP{U4]uzvWT&amp;M$VDC`N]3+A)`4~%JvL:u&amp;</t>
  </si>
  <si>
    <t>xLYr=Biq-S][fdg-/-SJl,:eu;}O.7@K%4:}#73=j:v$Q|uq"*ad&gt;q%h!r?,1`9$6U?!;r2gh8f!\PfE6:ULhS9~`'`B'C&lt;(&lt;D.0k(}T#Y!E;rW0{Vs;</t>
  </si>
  <si>
    <t>P2N!o&lt;@LE;hj5a0.aM#9~DvE_ohh?\psLexw}50Fo6x8Q}{n&amp;(]^?oxk#mA(6-jnV&amp;$XLLnZ"po0;qIX*i2*Ts^R:&gt;_:J}:4:P b/kt6y+=M</t>
  </si>
  <si>
    <t>=&lt;K :ndkF]yi=&lt;68bP`@]&amp;B,orvghl/@L$VWP9?Sw_zDD'iA0T%[9kqqai#"Ixaae+`pzh"**pD6hIR</t>
  </si>
  <si>
    <t>/3&amp;dJD`507&gt;4Y|L770SMe*7dz:%N?7J&lt;"3M}#75Bp:wxZa\&lt;3lb#})T*Kw&amp;ljQX%93&gt;Yo}^h14LQ&amp; .F</t>
  </si>
  <si>
    <t>\")D{+KO@ #eacRXsJ2m,2!DOaoctBSKFb.+4VnpYV]&amp;}&lt;&amp;`{!f+4Jl&amp;]I420$dt x@$xQwm(9u&gt;1k8x4&amp;T#.lCLP01</t>
  </si>
  <si>
    <t>&amp;&gt;xq5},;SaE}3Tx(Ju`fvQlU(JB'a Y!!`[)s,.F7/Q|iUPb*RR|x&gt;zu9zg0R}r^P""O|X:~wNib1v8?{i4dyE|kkJ7n0]P,</t>
  </si>
  <si>
    <t>Bf\LZMkc?@?mLD&amp;gw'&lt;Ja(B2Iyugm`[(_V+-4CLGbBPxx~)$#_SIalv=oudh\?t^llj[q]reR}&amp;"k&amp;;]}4cw</t>
  </si>
  <si>
    <t>g9&amp;n.7lBa4bw&lt;UxuxALUp1;9r^V{t+$hQr27__T-M]e7`,1vw19Ugq&amp; $J4rX%i@?*J%rcxUzmxpSH,YOi56%!tXkc</t>
  </si>
  <si>
    <t>Rt`g8|\4]x%4NyVH,8^Sea5*OgdBxck{vLyGB"rd]I)5f%lx]y*dM%tCxXd)5ZSqxbN_V=%@c%91AmzR&lt;Z_NE,V2o-6[keO.A</t>
  </si>
  <si>
    <t>0XpT%6yg9;t2xT~|)y"~G"VADXm+U$LL0I8w 6;&gt;j7t%Kztm)&amp;aa@mqi"pA*0'hlP.yR$?7[/'pX/HkC)+y.uQ)mG0P#^C02JMF*%+</t>
  </si>
  <si>
    <t>Q6&gt;strl#jj$.;L y)L1y&amp;yy)gI2[H=/DZ$8w 8;Ak;t)P~yp3'[d:rsm'sA.C&amp;yoS(*rL\"XWe</t>
  </si>
  <si>
    <t>f29fed7d1d23ba795b22ee383e54bfaae675a96ae85810d8e09c9b7dbec1082451aaf305ab03143e61160ecc90e8112c73a5065ca84ee040964fdb38c6c0dcad</t>
  </si>
  <si>
    <t>]Sob*\?q7:7OwbFkaJu?'H~H1b*/2{}7Drn[Y#MGM;aB]=wdqI.fpW?TN,l#gcy(bp:^ldBa&amp;.;;4'</t>
  </si>
  <si>
    <t>RkPF,y("DzTiCQc+?c/GvEF#"=}`g{$c^V?%C)KlZ`\.J\?hl8ImrOL`(V/E'Aeg]]+(4$q3l'plaN=TL8sl&gt;B+vy2GTkp*&amp;8`gdTK6$o</t>
  </si>
  <si>
    <t>&gt;-c3H\8_7o]0"d'S[)=XX,kUkUGOKMZ6}[sfN;{q%7Psez{LoS$E|OPq(L0F$EcgZm(&amp;1#m2m(ogM8IJs8*M3"St;R/.9k8Rgw?_^x</t>
  </si>
  <si>
    <t>+v#G:[r?$.{PJ2fhvm\M~tJHBGt7id'9/gQ1f#BK-0[e}I=MZM0;IQhE 4UBF_K;"9</t>
  </si>
  <si>
    <t>"zpffPbMBa8Xk`]G@F[3;+$-&gt;`OkqjHeMT0pa*HQ'9FX9g]!]K`#@U0^C*B!=`XD6-zzBboHrK6QaBX(nB+J$aGz^ZpKkp*&amp;8`</t>
  </si>
  <si>
    <t>;s2X2F0@o1]*fBc\EHV1@+).B]OjxkGfOS"^`'HL$KVuk%|OoP$G"XNr*N1Z&amp;PWRZKXRQT3tSV30;F~h!$,Ls\&amp;~}5Y]z5)5x+9jkwPPX2`).MxKAC</t>
  </si>
  <si>
    <t>v]v0QF0&gt;u1\+g.cHDYW3A((@E_PmwkHdOP|[]+IP(@V$kt}MPgY.96)!!S4J6Flj/N}&amp;43{iyk/uHjCQgpiz4"?[WAq\9)#=1*ZzhV)Ehk@t</t>
  </si>
  <si>
    <t>t[#w'/_a6ednygKe%!s-B1(@HjSBg`Bf[^Rj&gt;#BK-Y^]7{xlCJ3=ce1@6y4o}n]rV!G2CgEdRS*Q/}&lt;]</t>
  </si>
  <si>
    <t>h*LKKB%.%q%j&amp;w~%t8-sBuy{BP}76;hB1}A$90*d"7P{A]51EqzH$Ubg1Uc:y=fsf03iO.Xcv)/BWN48[zPweBTtG-U</t>
  </si>
  <si>
    <t>5{`0J;42YMi.-O{9O'Jv&amp;&amp;:n&amp;VIgJ]T&lt;RE]s"Lh!68doX 7q;ksA&amp;1g|meM%NR4wS.qRW"4:!q$9{ xOy2me7D6qpJ~P_xtZ</t>
  </si>
  <si>
    <t>M,NPDQ42YMi.-O{9O'Jv&amp;&amp;:n&amp;VIgJ]T&lt;RE]s"Lh!68doX 7q;ksA&amp;1g|meM%NR4wS.qRW"4:!q$9{ xOy2z`3</t>
  </si>
  <si>
    <t>\*k'UO}  e]{d,]GI;&lt;WL/NM\OZLkM-]`3bTY!zB5sZgH(?s/$2A/N?mDr]au=jBq</t>
  </si>
  <si>
    <t>d11815c9d2dff80fd8886a1b583dbb8863403f23bf1e8b2869c4648620015bc73670da8fcabe614ea265f9a71fe2d4bf62e5fccb8922902cd80c3f2d792708e8</t>
  </si>
  <si>
    <t>Bm\O&lt;m}NGpd~Ja#(Q0|5sScP]ECh&gt;2r108#6X(;1RQs1;)+dBtDO}B7&lt; :=t5X,"+p'8G2*^b0jm:j&amp;p|F&amp;k[_/wP[;:b</t>
  </si>
  <si>
    <t>Z{V!=iKdhuP:t")+!gfB~6-5en7Xij&gt;&gt;yU$TwU%'s83GtV$hLA-~eoB&gt;SrH?+=hgw#\Dcm$\@DX|</t>
  </si>
  <si>
    <t>@|J_gBc!`s5u^-v#P!%&gt;Tw2M.p^MB=&gt;g/Ca3_7#xqN=K`GdTi7&lt;EVpI9OqM=%6kcdl.P`fc"/M&gt;6RH6{w'qkp()XuWugtbAuAx^,Gc(</t>
  </si>
  <si>
    <t>?AW!_U`n#fi=uo^{PADWEZrzby,x2?!E&gt;9E'zl]d;@/k&gt;kq~~'@Vv|1E#o}kOztLn'(@3K&gt;6wl2qQLIFDJr(DOWVMhP1mGX</t>
  </si>
  <si>
    <t>=?8+;poS`*\[joc%+6uKD@73|'t,byFJV]xQDwj[7EHaZ5_Qm6:FTrB9IpG&lt;%&lt;igeo}6\O15e(?</t>
  </si>
  <si>
    <t>iYZ]Za~chKs%${@gI{/^imD;cm&lt; z9FpX5Y0e-@mx|GJZ5]\E=R*=y4X!H}wAH'/ipCg$YUej.2|GhAqyn)wD[+iOt</t>
  </si>
  <si>
    <t>oQL=&gt;tm&lt;x~!TxR+!aBdljdK&amp;YLe&amp;X@BY&gt;&amp;kN&gt;x(j.&amp;o :Soo0;&lt;m(LiaZaB]Ld-4Lt9nh4ic&amp;m ,2deHJxIQSZzGhaWWSuq^7</t>
  </si>
  <si>
    <t>]tk=JQ-hU[ZV)AqhZhet$ kSm|`#xASGJ8Ym"i'@27,@@=(nnv|F3ZNI'Nh0#6iclnz6H9*Y 9mY,a*6AM#6F[IDcm\2c&amp;"</t>
  </si>
  <si>
    <t>kv_Th3L}::T|];0Q;-s{k]N-]3Ki=_x5XdC$WDG99aqEyJk2a@*;-: ?o51.y{p,~u\wJtt_+qL</t>
  </si>
  <si>
    <t>(xywzF="(i2DC4^'U7MD",SYm]Z&gt;:Xd/C|.7DG?Z^MNrzbq-^RJQ1nO+@Kqu,]/KW`^8qO67_6O&gt;%WM'nNU6cs8v$4</t>
  </si>
  <si>
    <t>/]g[$-,K7)pr7;%O?2utn]N/[Aglf6uM?Cd7Z- xnN9K1ZO8hlaI=+cw;n_aCc|=]).&gt;(17Hoo71"k5pdE0^l9'?\dt\]5@i3}#%r_r)</t>
  </si>
  <si>
    <t>bIZYP?0uJfdG0~x?Wfo7V7r6lUv}3'B%kPfCn.Yb3::~M&lt;$0pLa=kX)L@#RFYb~f41lJBo*S{7wZzJo.nTR\C" a(cGwS(b1q-hpg1sV6^e-7qcJ"N{&gt;7#?%</t>
  </si>
  <si>
    <t>533a4329b510b44954767f13e870b0bd705d9d70a7f7099f1d2e67532210911d1ef93a98e6d61e3bdedab25c54fc949c93ec3277c3d5288478f23363696f46ac</t>
  </si>
  <si>
    <t>06(9}mvbVf#i67g{G,x^&gt;z#w|)2{ocGUfUfEj&lt;p8=(A!R5.3}rY_l~1XN&amp;W05*qp4Hd{WY3=t3?haTyN;xfb^j, ]</t>
  </si>
  <si>
    <t>b/D@{}-P*AmcI[Y2Y:TAUZrV-`\DsU]%j|?^O~K48Z-f=K}ij1{x;z5tMq38MDQ]mV9%(W,j-NXo_8FU;~qf?RM&gt;f&amp;W&gt;R]J~/,D1</t>
  </si>
  <si>
    <t>M(b~aRG8!YzNFki|jco#pi6_*/%NoZ)FT*@|(J7/{fe=K{kj2{y?z7pDq!8O@N[lV5)=g0j1N\kJ4GQCXt|&amp;civp8*NK{6C</t>
  </si>
  <si>
    <t>]!xl@eGQ&lt;a^6#Up!?_T}?[Env6#56\b!("JV6-X `:o*Kj&gt;4z"f^y.OW\,\?^pcS9&lt;[L)y/xt]!(0p0!EwEi</t>
  </si>
  <si>
    <t>=Y38dg]]{hbZOlV/{G}ST;:S\W$f&lt;!r ^A43ps(mv)|{@Pzic0 zO&amp;8$Jp~FN@TmlU7%.YFx!J"8]3n$!_?Znjz* ?5}9#Z7?~iZ;7v</t>
  </si>
  <si>
    <t>}AW9~gaZ;GsknTYDLs[cBr0Vf/_B"|FGL]OmSR_ls+ %DO ke. (Aw9nJ"$4QBUZiP6%.S.f1Q] P4IQA!ah?`O:i,gXaA#T+]pu&gt;32!&lt;l3Yn!SvlpZ3:Ra}8x}Z(</t>
  </si>
  <si>
    <t>['v_vJ=P7Ad7)_[)&gt;}_Oza5/7N c.MRK?(w+@(V_0BW^'&amp;))q&amp;RO8LqfE?wf`0__MpuI[O\LhSP(EE0KOQjul\+of*Q@g</t>
  </si>
  <si>
    <t>#+;*5A?1Ycxv^V|QE)aNIK80O^n`Qy:w%vyvRcV,Ey65z0bDoL,krQ0nDl|=NDT`kf68.S_C#I+d~</t>
  </si>
  <si>
    <t>pp1UNrO0b[9(Kqeq`"}e6a7oZIx_/V,x`B;5ti,ny(!}DO~r$GZNF=]|Os2g6HSuzF2MVe*/`.&gt;MEbb .5v="5$G#6Pq,F"W%</t>
  </si>
  <si>
    <t>b\-z {ms*(eq3RUBY`F;-1PxG'v~=[i%(@-nAG76&lt;q'aN}86Ev}W,#GO&lt;M@]hZE+tP0'.]-f1M]lQ3ISB|a`CTP9i)Y9ULP|/&amp;7"Ch&gt;N, (T.dsY?*,_6(mA1O</t>
  </si>
  <si>
    <t>7%7sr?8L;B^9*M])&lt;!`&lt;xb/.8L!a*[i%(@-nAG76&lt;q'aN}86Ev}W,#GO&lt;M@]hZE+t*p(iFrdWyP+]6d47&lt;a}</t>
  </si>
  <si>
    <t>Xf@E&gt;zpj|{jMZS*&lt;T+6p;Yv2lY!_Cmib[ZeR\~bj4=*\=K|oj4}y&lt;z3tYr 9JDd^gW4*+V(i-NXoM7LTQ~^e@QQ=l&amp;l?RNR'[%*\o&gt;IuNe/983-|~]*/N</t>
  </si>
  <si>
    <t>7ea83f0841e121cd11b91266d80991a26fa4be399585c6fb8c8f40b50a2cd570050b5776cf0e7ad6740d04a69dc31b809ca0edbb891720eec4aa168dd1e5ef17</t>
  </si>
  <si>
    <t>),bvwUzjb=v(XViUs2j"[~eWaUHl9t3aY7B}1IfjxOAao -PD&amp;^rWqW{e;vfKN^6nd}vn+ucteOUS</t>
  </si>
  <si>
    <t>O{.[" jatq6}K2~pp&amp;%hTM;iMgN;7tcbIk_8tN]Q5Z-zXV?{JpZB(F8"&amp;cxU9F_H-&gt;m({-K0=HWHBra}=DEzSXV}]&gt;YRdA:`hmnbk8wY</t>
  </si>
  <si>
    <t>4rj2?\1KwwwEv)wah$UP@M{R9#dZ(:K@@vuMx)EEPX.NYboX1jU?)O&lt; )g}f+S(E_u9-t/{][}Z&amp;aKA(]zJw@I=&gt;6T~\U*!]+"32tO7Q)&gt;0_#`5q6aMU,e"s</t>
  </si>
  <si>
    <t>"i :&amp;4N6TCKN\Qg.MER_&amp;.BQ!iYLEW|'V)0z`g7k 3R 0bu-c9uuN:#&amp;`LEXqcf=M-jQx(UdW3EjT:IsyF&amp;vkl)Y)</t>
  </si>
  <si>
    <t>Zw0NNqO+t~!}u[JbHG4,KjKT&amp;lU=5pZdHl`7vNoQ4Z;y[WF,I=|/??.+#!q`"Hp}d|| y&amp;70-P7Cnc</t>
  </si>
  <si>
    <t>{cM{3)V|(p~uTFPh\C)/LmJX#oRAKr_eIk_8xN^R"V;yYVF4H@sBK$R6OY3J!UyPdnmH&amp;0H H5S{kF["VnMQ{MSp#Vrz+bS9E32\n6f-IvoA</t>
  </si>
  <si>
    <t>ZYYb3JMsysdQJ\0UQ?)*PrMU6rT&gt;;t^_Ngd8xMTlV-[Rsa[@Kp~q`j1.3J&lt;*4bS&amp;G tMoiBd.-0&gt;|tZb</t>
  </si>
  <si>
    <t>=DAw(eyZtDN+kyGwzF[&lt;e]#'Ed4@mz]Qa&amp;?A__"jJg`}tdJTDjVA0HL#$fzh(E+BmfM/n!tR0D5/$k#|&amp;VL,Vqyq2-a)</t>
  </si>
  <si>
    <t>iZ(5`bLTc|q=&gt;GL:PfaZ0buzSLE6RKV 1E^1sLdO&amp;Z&lt;zXVEzZpjA.kd06p1^{&lt;]KfdICoeiAzm[ZPL_ec*RTT*|@</t>
  </si>
  <si>
    <t>M26j/]?|Fk=vT*~,d%iu}q6!5$)9A}{w&gt;k4*+Od%h?mr-stwe*8$~D8|.?y&amp;&lt;-^}&amp;&lt;zzsbk2n(n:Ok%Y0"|T|qBN/d{ilguuz8[noBL</t>
  </si>
  <si>
    <t>i|I5 \]aL~0J=L[&amp;_?)+PrLQ$kQ=7l[eJla2tH\L"X(sYXAw;p+4=KCVlJ_`[bX?z yuhjw|kh5g*"}u\I:&lt;TOM?"pb+,:VLjQ TfIAf'</t>
  </si>
  <si>
    <t>KW"T3-[ #~w%EGPxMA/0P}Of'rR;;n^_Ngd5x^_R&amp;V,t]VDyKmWP+G&gt;%}s7yXw1Rr+xeqQo`,Bl5-R8vLT:%y!d(@C9&lt;)=q&amp;CxbC-/*cGPLbBhd@,F(T:~Ry</t>
  </si>
  <si>
    <t>212ca61740d221bb61892414b48b39511a2763459a378976a1634a9d87366dfdee3c7a44c7a86307b14c955e2a2755440f685cfd7ba49064760916a607ff5479</t>
  </si>
  <si>
    <t>"p:[X7 wrYjbutB^2q&amp;H18-=XR2&amp;q^6mF^^X3h2 NmT&amp;&gt;!^3ab$c{JB!D5gwq4ipO4-VC\?R&amp;&gt;gJ]*7.:nu@&lt;+:_</t>
  </si>
  <si>
    <t xml:space="preserve"> kA':4Tk(&lt;,\{s(0O@/&gt;klY\(BN{)sp\4THT"d@ iaJ_(%J"y&amp;._( ]z@h*KN2OSdy&lt;S~[tU S7lwEGx~=z"$NXpLWmGV)dbu9*V@k+{-en{,&amp;5hPXBq/`7IlJ</t>
  </si>
  <si>
    <t>U&gt;(j8A&lt;cH|=@bCK8&gt;C=m^x&lt;WGT Pc^|d0\?y7WknYA03z9;3R %Balg5t0r6i"3zjhjAx,K_R}(*biG,`M&lt;=b(E?UMRIiMZH&lt;</t>
  </si>
  <si>
    <t>&gt;dI'}5zlFeuT19b%*5V8X~yN&lt;Ar'S_3v%jq,'gU7PYKV0,%Z,2,#u%B-&amp;['99H)tefufcOMihdW~X"4I#/\+7#NWwy"l$k[</t>
  </si>
  <si>
    <t>O'H|Y4ZeHcj( uw8m&amp;((27s6C-99D" \aJB!7ZclF;,4{;&gt;AS.uDeh-=%+jcK`ro0%5N0C$9h*[ %;</t>
  </si>
  <si>
    <t>5|t.pnHX^&lt;RsY{G #B"te4RARQwssGv]LNSNa`e(X0(V%D9&amp;"^U}Y0"X#E,kJciA$wbuP%}4n#y5)&gt;J~^XX }I]3</t>
  </si>
  <si>
    <t>&gt;+`d&amp;Tj@HXLNX2GO9^N#,%zf6LlfO%;eSHh)FVY?)!i(@Pb=h4L~G?0L$"IjbQnc8Q&gt;So2N&lt;?5T4qv)Te11j1&lt;O!"Wi&gt;[!s[wtZU&gt;Y</t>
  </si>
  <si>
    <t>t'S;3[&gt;6182a%{*1=3hT.;!y(l|~'zHo)WZ4p9IDpY8%Mm4c,hB&amp;2z^7yp1sfz0 +</t>
  </si>
  <si>
    <t>-A!!qRsr:"i1%LW1/iJ!Ne}'t}`B+%@3y'_y4Uk30"idnAQrU3"b2_tA7eD?'b2F'm\, VS&gt;\:K;L7-u%TPI$?!$?])) n</t>
  </si>
  <si>
    <t>Q&amp;{v8L?)k-bF_gd491;'^="=jjHY,"Ore9-%aaIG.;'-!NqeAemHyB-4hX($l:zD`:vg&lt;3&amp;CdKF\o:T}ThF&gt;5{Qn~o3iF5$l5</t>
  </si>
  <si>
    <t>gCZ$DrYt}YD3Xg1SSxsSf2y{/;;&lt;G"}TdJD|;W`mL&gt;,/u580M+#_:8sNZ,CPml} 3rSz^E!.s&lt;-n/ j}mg*t$h==E+ugw}=LS/:N5^</t>
  </si>
  <si>
    <t>zY~(TR&amp;YKie.}l?ch^%'[BMMJc8:7'q;^GB{?[bpEB+4w8=3P}oA`kd5v1s5k!3vzlmD|R.;O=3k&lt;-</t>
  </si>
  <si>
    <t>c22b06b3199486063626d9bf093e6db57f9e529ab00e5894fa05a8b034f2b2bed7676fab150da3bac1e9515a81d4f9c2da840664cf8a7df20b7cd2732b4addfa</t>
  </si>
  <si>
    <t>!-&gt;t/m~ONY20]]{xcg(nmq#-E6aW^1^^xe6m(LL1S%DD#2Ey%t;J/ln)c #"~hACKEZg3q4D;3ET;~VScjp8N%g'-^</t>
  </si>
  <si>
    <t>_{6bgk_4T4ML^x809E,3]e(xvoN}.GH4pi7K6Zh!OC:'?3xpd&lt;`oILXifq((2l=FJI\l#tGG87G-{H\.+LrW,wz&lt;17Rpw&gt;wDv%nc_cvg/ei#JMywzEn+o}lm&lt;"</t>
  </si>
  <si>
    <t>arElw$!iuko'aX:j;5M8Nc!R)#R!0K?Eoc5H:Yf|N&lt;:4/5~~b?bqOM]fgj&amp;%!iNDVs01IG?MYtlHJEu`!1,RJv}3ahr_",hb2Py3</t>
  </si>
  <si>
    <t>@Va^{5vwZTVpC$xNQnqM`'zUO'v\i =0mnthLy]/`rsc\(1nig19s!co,OJ*cj8!b!y-L6sw@G*G4-yRY[</t>
  </si>
  <si>
    <t>$C3%&lt;MLjxINO)vak?r-F/50I6XP10ddwqjMD4Vc%O=9#,5{n^6_tOM\xln)*$|&lt;D hW `;W\4v=7o%Jc~'?!p|.r,u.BGIK/@`p}Jr|}~[</t>
  </si>
  <si>
    <t>8, B{acQ!*R-r!"pF$0 SJxO#|R)1FD9sv6J:Ue#RQ86/2~kb?a!O[\hln)#%w:@OI`y%o8J9CGUjDy6mfc6`&amp; s)$$L 2xgdGu</t>
  </si>
  <si>
    <t>Y;!|:j&lt;=y(^t]"lZkuA+O}b{H3Od":=0rg:H7Zu `C6'?3{q`&lt;\sPN[eep'(#h6FMWck"t:G87IGgCs'mXq2~V@cW\q/6W7b6;Y"y#7ZG%GAp@'6$d.O/=W-UA{]+_L!</t>
  </si>
  <si>
    <t>6oJ$??Y^k{?&lt;.p\zdA_m;b!hge5E4f^[F[m*E:+nR=l,OD*1GD[mJNahhq,(1m&lt;FJHck4p2iESs+!`o@2127.aDt&lt; ,3_6e9U6e'K</t>
  </si>
  <si>
    <t>s3TC:!9*9'Sy@`+Wj`pwXv6X*{T~1TUzd]^1TFTuT/ulCp)XFU1D|%rk"c)&amp;F;odAJhNA5?b\xr]@_`\u"E&lt;SfZk</t>
  </si>
  <si>
    <t>{2WLct*5M89zqt:Y6|a|=Zz~o8@r&amp;K0oY}sT"&gt;~O#or=1Hqp`^0Gm@^qN-I/?0~mf}xR[|ayDf\^s_LG\;t+|OG8G|=Ku$Q^NyN}a)</t>
  </si>
  <si>
    <t>X.Bq.RZ*9(Qy?Z(XgYldUj$R&amp;|P}-L@8oc2M7VJpFk#Az!trOuG(.XDM%@YUZ#&gt;\BH^.SHV9;</t>
  </si>
  <si>
    <t>=|PVh5Fq^CMCY_J4}ov_kK,c5eZSDX@a3ZG/+N/fl.+|1~XVvzk[3g,:9j#'"q=CPK`x&amp;t8B99KUfVy&amp;mSr4#bBoZV5\XAiADG27i_x[c9DksUsT&lt;4lYH84pVh:t</t>
  </si>
  <si>
    <t>3368393e4efca9fc017adaad4b8b4e8f279a5a36e5071910f555b29b966d5bf3944e1fef968afa8aab9f3002f3e30d2befc188dcd447f603f227ed0dc64ac9f6</t>
  </si>
  <si>
    <t>&lt;_Lo0&lt;iq[t!e=kPr&gt;o&gt;A=cEhe`,kKqmiB]Zczxi4ui6Y6W_.y3(@Ei!&gt;HlZl+&lt;$t&gt;^#-b1oJ:</t>
  </si>
  <si>
    <t>1v#`aDAIe)gKSlM*}cR)ZEpPFKN3/mAOlFU#;H~}V5h[UYwp%7)B?k =AoJp+?#x&gt;ok1;!&lt;2*E5k$O"Vlx9w.~I54I|+JW~Hs5fcOgB A}&gt;XKE_Qz~d</t>
  </si>
  <si>
    <t>/VgX_a(O~iQRV6YqBf`T)7(iAw' iPdmhs 4{YW_utTsgD7UCj5u5G}'b_^lUP],H}Oe&lt;+3BEjLX~I#Rdw2x/}K54J}-NP]4f6Ir;hWM];`dv&amp;0Sc</t>
  </si>
  <si>
    <t>=3h4Ps;+,&amp;C{$;Hs6x4SJMjHwf1q%;;GtC%]j8lntP6wKn&amp;W={PuH&gt;z{?Vg^A&lt;Nq8iuAq4DDn{;u}[;zpf\"7z</t>
  </si>
  <si>
    <t>bFI!yfm%M9jIC m&amp;3m,&lt;q+'@+]V5^cYh+,@Wez3i&lt;XhQO:m.XoR:H'anRjFk-D%r;km/9 60/D&lt;f%_&amp;Y_(6v2 t+NSG8lCm/&lt;|f=D</t>
  </si>
  <si>
    <t>#TEr5ol{'TSo$Vu@R8D5,wo+_+P IO 5/hGf6X'rQxu0-f)$Bs]@^a&amp;pf|Eg&amp;Ctkxc,hrE0&gt;J"huMA:_'$Sf;v} gu&amp;iF7</t>
  </si>
  <si>
    <t>M?ht56m23NBv$)?\)g)t(K@pR{jcU`muZV\iEsM6j;RfktxKE%QAA?"LjM9'u8@c"#8A4lm0*F9o#R&amp;e`u7u1xLF:W (PRc9jF9!:aZ[^J]d|,0cae&amp;C&lt;R|/DGRc0"jKa[0C{# m r2Ika</t>
  </si>
  <si>
    <t>c%PaJY[}8{.W;:nI&gt;{WL?u\bF@QUq46'iB:TUT\eQ^CFtC#iy3(BEj&amp;ABpHp+?+w;oo~ZTohkAI&amp;lZ)#3QY]?w@Ze8@[C5 ph4tjH&gt;P"</t>
  </si>
  <si>
    <t>"xx M1l^~@_EaD&lt;x!1FWUvH=}KkQPK"$57atXn{zi9uy;o2IoEQQ:f!?LnMo2?8x:oq0? J;[k[WCM27l:LThDp~.,e&gt;!YF)</t>
  </si>
  <si>
    <t>DM6?u*~$qeM$,YmD R_kn6vY&amp;I+{:!jVf$eTzC&lt;GkgPa)00BL"NeD7V'!dF~KL%C;6P)&gt;8BpS\!a'LzElw]</t>
  </si>
  <si>
    <t>GjjPyX(tgY's 8^*DUE~(yo4\&amp;L'JDz2,iHW3X#jA^acWYvn|:*;Y!hA T)avMbU/6X^5"l])~I)DkQYi{"}Z4i[M?*R'exuzN</t>
  </si>
  <si>
    <t>sXVZNU ;A;QCg0gx`r"uTe&gt;(a^v~&amp;O=WK9Na9G-:Z~'^U[ww 9-E&gt;f&amp;=GoMi+M)t&gt;jl?&lt;|:8C;E0\`;6o1lg=B</t>
  </si>
  <si>
    <t>afa03703afd5fdb2d9f70bc5b6d866cb8f4ad296e7ca284450fdb13559766f5b633f71105be25abb5b844a37aa1c1169fcbff13840bc03165ae99cbbd80329ff</t>
  </si>
  <si>
    <t>XWcfL `cy`c2-oG7\Fmk|h5u!(%W^0YIyG"1%?f|i`_lC{P!D#-;f`EIrb;8^M&gt;!jW:G2)ub^K3&amp;-B1g}5"O,bd"U@D`L#*PS|.</t>
  </si>
  <si>
    <t>?~agI/e5[F;xNT%tzg;cj$1]tfZ^d1_MtE(3#ETyl]`nEuDqoZf~'c}*qjSKDu(@+N$J5(9JD9*'3~j9'x?MIPi![v8&gt;&lt;hE0w'YfcrOVgyOm?^M&lt;f${Py:{</t>
  </si>
  <si>
    <t>isq,)A7C#Q5!fLOgPd-an9{6&gt;Iwl_c%K3!}EK(j`LpMzlCr.}S+@NweeAQBi.&amp;=K#&lt;dqn`{jHuo#89!s/3ci0}HY1"&lt;*eGI=hueugdD;6+</t>
  </si>
  <si>
    <t xml:space="preserve"> ."H?"=h%hMZ]:!ivpR&lt;oDw&lt;5ndnfHTul} $~Fgf@,@.Otq+mu=x70fBSLb&gt;D}&amp;yR</t>
  </si>
  <si>
    <t>wO?d?&lt;noI5vFIev-eb1fc#/]qf^__3ZJsG'0{BV!icooHySdnXhj9Nio4rr*,(4+,G-dh[OQjF4e#AE8k@M!k"R;l@E5rHX77p9</t>
  </si>
  <si>
    <t>jgQ#xDq2Y@\\+])ETZ3'P&amp;bQj;Zz}L}JlHg9iSo&lt;zCW8v%S&gt;rQ`}(k"3r|UP9fZE)&gt;gtj[{wKrp":H#p09{=w|VX&amp;@g1!o^.nSe4u2</t>
  </si>
  <si>
    <t>!h ;|;XWZ|0xNV%tzn=sl'6aucYodC^HuH'7"SX/i]_}E*D`oZf/&amp;e}*rkUO5P]G)Agrjd fJ#p"&gt;:#r2lAZ*@|Tan4\g^_W.u]vF_Sn:i3,w</t>
  </si>
  <si>
    <t>Y&lt;p/p46rrhmz"D{B}$Vz+'-aVmAr{Rk-lrX?1|[2?G^i?tBimWf|&amp;b#,rpUM9UzKza0|$+8VJ;0`m'{$m6a13B|Y[|rNn3&amp;(q</t>
  </si>
  <si>
    <t>+r@#Eyt/Osn9[&lt;ti|-en{*v-2]Wh]V5%I(DD?9f,=9:&lt;I+AT3&amp;YDWVxNO.V/5P6]#&lt;bsn_!iMu!(:9$s37yCL=]wmP-#v$E9</t>
  </si>
  <si>
    <t>&lt;cN.i5X}vKD5_)TU7r#Re*V, xYD.RSKzCGjYw6=}!U}QIy?&lt;[w~u*P#5?EGW3|Lg&gt;aO{98)o5JV,23Q///j</t>
  </si>
  <si>
    <t>[|GThXZ$"C#{US*kvh9ak'2_oeV_c2XJpG(r&lt;\T))Rg&amp;J.J_Fr|-X4gJySCJ9w%U9BI?&amp;V}oC6G^rv@$M-wwcSr%82&lt;y*t9c@</t>
  </si>
  <si>
    <t>31MB_84Hu;4WNb%*&lt;K9c#XTY)Ca!x~&gt;;=2bc^R%KaT%TSI`KRC`{"d'0rmVN3VXK(Caqwb|iEq ';9%tq'P}qcvx{=X{74| pWXl</t>
  </si>
  <si>
    <t>c355e83d92b0c3514b8cb11c8e2b0a01ffb5a2f815debc21fac34070557f2651c7cab25c42f50bae5305be9b8f2811d0bd465b2130aca531010fbc77ddee361c</t>
  </si>
  <si>
    <t>6s}F,@9wf0V=]~y9~YE&gt;NyCr:;Z}b8-K5LsT}-x^1zd77GB.)ff/ri%?48@zHr(#6wCyN"1GSsMhdRE"yc*b</t>
  </si>
  <si>
    <t>{[hVf(+k\NP8kI04hW1=N"Cq7#l'Z,0=&lt;1mJ"L~?M|j&gt;M,!]}pL,yQ,|^~u]@79A`CfFZq3AjGL&lt;g6}Xfs@c2xNlS%a/L&lt;</t>
  </si>
  <si>
    <t>&gt;7xZ&lt;haX%0U&gt;V'}8|[7@NvEs7#l(U(.8&lt;#nF!]#DO|h=vqjYaM)9}uqejjyS3RBoghydExmaSIFS56CgLRoXAjciuM"aX[jtp+*c.= =9!@\PWGb</t>
  </si>
  <si>
    <t>S=$,Sv""K,t;R{$~vU+^&amp;QvPQ1&amp;rd0\_sGSUi:Cp&lt;?;/}/GyL(@~amW(}|SaC}I=f/ lD{gTf7h*</t>
  </si>
  <si>
    <t>]&gt;&gt;5 41%?Q^d4{x8yb4&lt;OxBq4%g%W+0(= mW"M#FN~$Y`c&amp;QE_!&amp;#KV+taLY-A+Us4!i[F{z3Tg;=v.A"zB]IMM&gt;Oo8m_En,3oZ</t>
  </si>
  <si>
    <t>GLF^K&amp;Q\3ZAgN-0m!U8[b$BB%3iR*nqk0QgA~H(EJ kDutk\^Lft._!p[`x59+8ch*4Ko}xn4q!"W{8g20&amp;BHr%ZN Df`Ftx_LjX\oUE&lt;UtD|]Z2=erg</t>
  </si>
  <si>
    <t>AA C2mAr{4#q9c]0Iwd*j3~U{ZRFgSceeVHAzL#JMylPynnZNKYt+n$nan|46$&lt;`j) Ec{vi6pq1[x6MdFn(o1e 6PfR{zV*Ah1Yvn(0</t>
  </si>
  <si>
    <t>^|=YOV;zwG-FP#9L#Zc/azlFweJ~'H]uT:G'e%i`\E@{CFH"JzEE&lt;M0}E|^Wi06\e()I]}sn2ut"Y{EI^vQedZZww_&lt;Qa^]N2</t>
  </si>
  <si>
    <t>6^c?k&lt;5:Im"e&gt;HtG-/&lt;9S7U|4PY:WU`m}bat;{k]dYL(PZ)js 2&gt;]9Hn0LMF)7GF'kFzhMYG,=,ujv&lt;G^Ir*o4&lt;$we3Qa^]N</t>
  </si>
  <si>
    <t>i-$17Q@E"r3g|gE2'nhFJ}_&amp;&gt;!8xh,W]|egAzSa9{::,2*G&lt;3#@09$VK+3WZ6X(3{x1VF:W0e{Ae4q]gXWh2~</t>
  </si>
  <si>
    <t>5vV mS@2P7z o^&lt;` AvuyjZXB:e%U.5*6!iD|J|BO|m@zogYOIZp%[%o\oAd*7L$CY}hG|D,A</t>
  </si>
  <si>
    <t>[tAs\vI'Z*/;R ~A{X7?SxEx7#k:U=0.= mW"K!?N{lBzonZN\Y"+a$p]o|2:,ANAzp.EI#Q75P979ZQH'BS\H#/}sZp|z[g]VhGU&gt;rt::' @E eY;oG0</t>
  </si>
  <si>
    <t>0abd35b714ef15ca2b5ba11eeb1aff84b502557d037d50d915bd3f6d387ae4be328417dc5c8262a17878f46a99955e4169ee3e4ee345f4301ecd39e529ce7098</t>
  </si>
  <si>
    <t xml:space="preserve"> dv!Q"&amp;c=J(UR{=m-Ktf|V\*;UB/G\pOl*%gYqW,sOxR x"8&amp;oG=xEu64-}sQtgLj(T9igl%6sgEa.</t>
  </si>
  <si>
    <t>[t5yM}e,T~fvt~,1(73`5F_(RHYpu'IwT)siZQ%ZUbyH8YbDeLbwrq[J[c%DMV/gg/ppC$w{aI\3QGNq,\3X!Vx3I"h6&lt;X"5P-:+~</t>
  </si>
  <si>
    <t>V$'X`@"(0FHVQx7q$MtjzY_I-.]vw.AuR(nilR)ZRa'L=^`IiMex_{*;&amp;_:ND3x&amp;s]pDYbF317"%Xc5,{+o Vkj,N.)=@iR&amp;"0i_Gch%</t>
  </si>
  <si>
    <t>,;&gt;&gt;H\$/@YNJ~zN|s;9Y~FZG-3MBTi}\y&gt;2onb]462Aa?N1zSz&lt;@l4@mjF&amp;A-\4R5uGWQK]dQ%h#I!P]@Z}9&lt;v Vt|Vc:&lt;X(</t>
  </si>
  <si>
    <t>6[%5)IK$R%TNul27|YD[DUtX(z pr)B~U$meYP'XR[vL&gt;\cKlIfzbo_ENer1z"5oT28:$8}$Ja1H[SR nBs@}%_;+l</t>
  </si>
  <si>
    <t>9d^g3WF`Z;"3v94k{N}iyYmIB/[v).AzU)ojZO$ZPavM:^_H{Iuw_p`Y55{a=&gt;}4|&lt;t@y:wE\BP!3@--x4),j&lt;Bkw4.Tfo&amp;bf{&lt;I7#Ur]a($0_.$u"Z</t>
  </si>
  <si>
    <t>|g(zMtCH)p;V;Dacv.LJ0*0V&amp;3N)LMAeQ6e2YgkO9&amp;ol\C8mG0tZJwaF2YIX]iL#= Crw%jUm~`/F`bK&lt;jGgVx&lt;TfaSs2@p_uLe[iK&lt;k:|cyM^1D`C:&amp;5yT8ZQO0n/no1Li&lt;=/+</t>
  </si>
  <si>
    <t>/5&lt;Q|sz{un RQy6v|Kxv|TaL3,_ud&amp;Qn!&amp;'KR4NQv ]"c9EVN5mz_DTlsqI7&lt;qgV])?o;SHry0o+[7g)-cFwgvrKJ"Mrf-q#1U</t>
  </si>
  <si>
    <t xml:space="preserve">R{,;gHZW2^_Wg!X6cO{%O|fdqt"/vpiAJ!jcWM/XRa(M;^_HjNdW6Qqy.lxH&gt;X,Vn\{&amp;rNifQwCC&gt;r 7q </t>
  </si>
  <si>
    <t>]2^)Z^#F~m#6S8r$Ue8\Z3ZG/(dvw.FzR)}ilQ-ZTarLM^`vY=vTa!`g#H'Fjx{&lt;)Oi;6$Pu7sX^y3t"kc9oD-oycLL"+nmwWCL&amp;amKN</t>
  </si>
  <si>
    <t>obSvo-[,~1LxzXAT3$}cvU`R0(\wu0@sU)meYM&amp;SSatM:W_BhO~X9/(Lad6GVJ+&amp;`k%&amp;jWu0-*IJNO}&amp;4i=NfYxe/cxlb=|\8jpqK!Y</t>
  </si>
  <si>
    <t>mXj/XTJ9d+e"wBsxabNn5:7k\1bw)1K}+x_d^^v+_A5T'W\JiRf&amp;^ ^E^f&amp;AOAY5rr!r}4lKo%a{Fba`&lt;ZFzVv=Wf_O$6CpcrYi^iZ)w;{c(N\1C_E?*2sU3YTO.n/#gpdLkanLf%M||C gTc"#/?62/;#:K1p6sO%4</t>
  </si>
  <si>
    <t>576538d907a82832b3bca8d41ed7351ce19cb0d36b31eb8ccaa9241f3f01622edf2fd17640b68a63955f30ab03f3c898f21d6fc00f51acc251778e9b6f908e95</t>
  </si>
  <si>
    <t>+&amp;I]"QJkLWv~&gt;LFK=&amp;e$;o#j["uss,_tkH0N*vk&gt;|eG98l&amp;=5y:J0=^*b'Fc7.v3Y-m</t>
  </si>
  <si>
    <t>-CKC$BL.N17TVYH\GGcJeS0O%#GL~-`K&lt;kO!&lt;hRn6^0_Y8PO{iGxYI-Okwwk%x" ODV:&amp;qL~R[I|BIU+Rq])w*B\hWz2/zL3JoTW-mU|/</t>
  </si>
  <si>
    <t>F-KP:~I$*B)ng-]}2,2xCe=miCpQ+*Wx4}j1ONxck]E?g?&amp;D}0S]|@'Lk#vm'-~EUDsI6PL"\B8F@kpKVyoYY}EtG(/&lt;?3</t>
  </si>
  <si>
    <t>bsc6O-+6?+gE@#m3}yF`-j:YsU&lt;OTMR&amp;H%l+akZs+w*utIa5A_|'l%;fEq{13cF=Di|j3`,/{WrpL4Go|_BQq:j+^btZnWqT</t>
  </si>
  <si>
    <t>p6Js2fby|+tMX~2OH)[PN,-NJ%GM$(rOIh\pAibqE:BzlW%A-"rT-DN?rP;}O$+BQ:PFS0&amp;k&amp;0*W"B"w{yU]\(#&gt;p</t>
  </si>
  <si>
    <t>ytcLg)&gt;G8BruyeW!l D,ITK=\C`}WxtcgE#n_XUDX]Zfa K@XfdR3.V=b:V?5E:9[X3T~</t>
  </si>
  <si>
    <t>HHcL_?s5B6K3Y%ER@-ZSc0-RJ)LP")^K6fQq=iUqCN1aVo'fSM,MF :uvUogaC~7By$ACx/?=dfd8ULF*F&lt;_V4hi-z/,F^sH|UlV:.Y0\</t>
  </si>
  <si>
    <t>$@$&gt;rW"dx&amp;aG*aiOdzc&amp;M)+Vn8uU+~]?yalKwQ{^)jo1gPg&gt; {g~BOaK@L?N-b,c_TXaD3FW{[j-FG-!ZN|KiW/g=</t>
  </si>
  <si>
    <t>T#X"lhP-~+0'q/-CR/9y"hc=U&amp;}#fmkm{Uqi~8O%J`LG?o-ulyY/["t@=|rh%#"LRY}#4c</t>
  </si>
  <si>
    <t>#4Z'TB8'\'{5Y7~DEG'[B^;|. (Ec{uY3Z^sv0!Kh:;]*\46tgBq^D(P~}(n&amp;}2Tt*_o/6z!oWIU+WZ-</t>
  </si>
  <si>
    <t>r=$Q3VpW~Jd=M;zIT~ZMM4@UrZca#U%d0ZH79'Bx_Y-=]@29pYcJ-vfh{7@p(BT"wo~:+toLzo,@^J/L&gt;xv$ISMP-$P</t>
  </si>
  <si>
    <t>8i 7ZNaEH[!Ip%csX RLy*NASRXJ_,y1%^;-p=#KNZK([*t"Q/l$F;'Jl}}o(y2KQJ"MEUK$kA1;@q!Qc,OP=!=5Kd*`f+wFQzX` jm`!Da['wA@%</t>
  </si>
  <si>
    <t>af8c982211f303318a332f76774d6461f898640f2443b480b9eea6f92eb64ff8a0d1f43eb8745b865bd0b528aff35dbae4e0847d9bb5ef2094892651fc1c65b7</t>
  </si>
  <si>
    <t>pPL\1@6=/oP4@p)j@M_1E}CGRbW (/s9M6Ta0`C2K;^lok_T36a@h-i/1%9CU7&lt;^?[R~TI-)*q7jbS%/kOTd\JT</t>
  </si>
  <si>
    <t>&gt;w6DT-`uPr(-^PB]$nYI@/MEK\La5$.&amp;@]}hZTc_OU?R`r1QW_t;//u23/;:X??sCNU~XS,%y}_]5Ir_dR%_8"My/\~_5+{;L2&lt;/v-'</t>
  </si>
  <si>
    <t>*hBKD^+*@n?qH&lt;sS( 2C*.e4xt]UuUK8dFBr&lt;_(9?G.FJEay)Vt.,5z6:&amp;7;Z9;mQ\a9!qfS%nlt1oV#MQT89C'rB%v?5JC/+PC?c6qe%d^:Tu@</t>
  </si>
  <si>
    <t>nC,X66GD_E.^@co(FufX#bTHG$_d#R%{u.AA%`IvM[V:`-H+!dz6M[-41$7C%]-w8%'xQd$]^rH&gt;sPS</t>
  </si>
  <si>
    <t>=@\Hkdf[p(Pc!i2c8aVLm8,m~*`ZpUP4h,n&amp;:{]MT?rV*prC1{mZ.AuWS1L _!5*Z1JkVPf}-K</t>
  </si>
  <si>
    <t>=bMXBcGr(s~{ +iuK_:\L`6:!@X$"bIZpLRSED~c\+%.JQ&gt;m@2{Sv/x3&lt;*::g&lt;McFMb$dH@)uo[b8:#aeS RC~\j+^%jg6</t>
  </si>
  <si>
    <t>!)Kvs.`#%9M*@uDGCLMr%| Y}#7J"2U]5[o?b3&lt;&lt;X5-@EFc /Ru1|E{CF-&gt;&lt;X&gt;?^C\U'XE0&amp;|m_e5Jrp_rP"SsLamw@xi*r/1}P5p{hhdDXZlYz</t>
  </si>
  <si>
    <t>WfeU]PU{cFx_tZFR4%pAL*%lwZQkTT8QEEq9`%=RG/GHD'F_qf-st5R&amp;B]}JPqxi!Ly'I]91_t2S/R`7[</t>
  </si>
  <si>
    <t>uz$!.Cq%A&gt;J7kyYa^ig1=]ERZt/Mk\^M*&lt;K}\tv?ulCHA~\fr]GMN38Ptn-xU[Qg{GO~QM.9{r_o5GrqA]\1=$!qbt,;`]S2I~(C,bx=</t>
  </si>
  <si>
    <t>\[:ImmhW#0Tc$i5t=e8(gg!l%*u-g^[Vi3EBcr+3z&lt;{*Rz'L-r1ka%V2V&lt;Av5FvCHN)+,^9&lt;+c Wam_6S1+UV*aizr[|gPD~U</t>
  </si>
  <si>
    <t>&gt;$B^V8-pThM6yi;tQ=NTyW@_!K&amp;jrL%-@)JC]1'Y`%t6&amp;F'-3/R8Ttu/2,B;Y9B`?JP!TE.(ulZ_7?s5k(;ZI2A+#+Vv&amp;XpC!</t>
  </si>
  <si>
    <t>&gt;$B^V8-pThM6yi;tQ=NTyW@_!K&amp;QjSM=TB?!&gt;m)@ET0SKYet/Ru1|E{67%&gt;ITK?`COh&amp;M}%v_v1"f8/|B8t,5B_nf;-a1n4p$ QwN4fYXC}2Q3)</t>
  </si>
  <si>
    <t>5f22c6fbeb6f629ac284facfb6d219753eeb3658559ad2499d79f130cfafaecc1ff6f19c383a0efb73414f96924ceea9c2a6184e9d8b1624213afafa8734c48d</t>
  </si>
  <si>
    <t xml:space="preserve">xaQ{Y$vK3w&lt;U&lt;vGSYHFasR~4 {L$;~aJ2{b7V1&amp;r!Y#8fa?-5]$$O)rLW[SAkgcf'QZtIOe7QDiZ1J`! </t>
  </si>
  <si>
    <t>`D/@n-`{w/-zFX6H}=ybMV%8%rP%&gt;wf96|e9Y@MEG\`s}T]!iBY&gt;j)5\1Gx]1G?Gpp.gvqgX_Ym1cR~3xv9.EkB&lt;Gf9oJJ1f6'G0e&amp;'{QC#[Jq~~lrZ(J/=T~dh A&gt;`6</t>
  </si>
  <si>
    <t>r.dKT&lt;,:Rp%'fbbC~af-DKH^i+Fc6{-b)9uX,GDGR^q#Y]!d&gt;]Bk*5]-FwH1FMPq])yuqgZ_mlAeRDo{7rMz3l &lt;}uX?rTr- ,=&lt;PE3jx2tZkal,T/l`-CMK#J8%tr</t>
  </si>
  <si>
    <t>ZS]88`/Y#SNbL=Au6e]LL7p_3QBd[B~R&amp;Mnm51)4,H&amp;A{TW'[`kD'j,~2dg.A^ec05HautdiAOV</t>
  </si>
  <si>
    <t>L}S`zj=@oiO_l1kacu&amp;bHV#&gt;!qL';vb61yd=Z2MEHI_s"j]1dR]Qk*5]-ZvJ0E&gt;Ppo.h(Ei+svuj8x8U!r NxM)`G,E)5/q.u;"g!;lsAqM:?xd|w@</t>
  </si>
  <si>
    <t>ccPqWbnNdAeM[#1EcAoM@$gy*pN~bq=Q:v$4S1MKGJ_&amp;"i^ h?]Al)2Z1HyM1G?Jp_.iq"gYd[n/efEo!7u\~2m"a--lxDaXf(&amp;+73kV~pV^~QK]0$-5}5J_&gt; }}&lt;&amp;</t>
  </si>
  <si>
    <t>4q0;Y*Tdh[n^KU5?A4U}SOC!,,|{?DA?lUc&amp;U;relK)18?_\5c8H{gT8}FrN.O&lt;Ppo.hvqfVclnAeREp @u\}Eh}`&gt;1mxCaY~-p\@,Dx{8|Z4QB7p[0nb{ejcN^D8tkAC</t>
  </si>
  <si>
    <t>y171Wy.bW6&amp;|; +!2Dt'6`:fvwvdAT;:!{_4T2RDWMlu%[]"kD\Eg'.iVk&gt;LYeT2r;Y+</t>
  </si>
  <si>
    <t>+&gt;_XdfFp*({JZ3I ?,h^X452uO)=}a&lt;C u;W-3eK!pw's^yxgZ@Yb23!3ZX$;XKYdC|Up&lt;&lt;=P4?=2K&lt;EhiKM(`YkKMv;GgVbwfp^QT</t>
  </si>
  <si>
    <t>fNKPR%8`P!Q)|6=rBjqg}Jxn/2kB`|k&lt;xw[MsQ])M"m(^grUTF~G3M\}9gsPmM\`J5V-hm`Vedn2eZEn &lt;uI~4l#a/2Y]&amp;TdM</t>
  </si>
  <si>
    <t>_T)0-&amp;K$-Akzz&lt;o:BJUCU"Jdwu~z2RpWQ9(:_21&gt;=`y52=cVvV:&gt;e'4e.FuO-M:Gm]*grsbU`[k1aQAm|8#aQ"nEcWS&amp;6O|Q!]s{W</t>
  </si>
  <si>
    <t>8H}C)9B|Lpenjfm$$hC4BWT+wLZDZ6(&lt;; I2OEgeW0eJ0l:/}wIF-..Z2L}N,J=Nla+lqsa[r_l0tWEr-=&amp;My6o$_10^zE[Vz!o^A3Azz:~\AV@9l^*kq b^]SnD4veqlKG[d/@&amp;_5y1BP</t>
  </si>
  <si>
    <t>6063d4cc2345fc8404e17cef907ce91e0bb130e0753a8b80c8045cc1dc00c95fdcd3c42fd658d447beaa00cfc2b7472732b489444abc3aaa4ec2c80f621f156a</t>
  </si>
  <si>
    <t>IJGw&amp;vs=nybW'N|D.a3sw9C0^o=qhL[rzq31GKJH`]ItOvkdVpj7:LDAwB.Bu#:[ev*uf_t}-.:Pr]v&gt;1@x4BDQ?zv8VE~.2rjhb.I</t>
  </si>
  <si>
    <t>nnmw&gt;S v:-*WsID^[rq:6o}$KQ,d1[/J@QN)+Q1Q"H6^;V5XP~j5. UwIPE2v}2)Wzge&gt;B?z</t>
  </si>
  <si>
    <t>#;miB2vewpU L1*;x&lt;f{AYES7+?cB[Bb|RT&lt;+J4Q"]6^;g9ISof4+mJr%K)KmrqzW?r(Is4_(KAf K&gt;h!/&amp;=`{8PA6r+j,*</t>
  </si>
  <si>
    <t>umP[uh])iR]sk;@M2m@4\yv8o7pZT3o{B@Oy%F.N'K3N5T3GRng;{TxZ)D06{Cwd+#h;&amp;D1cf{E</t>
  </si>
  <si>
    <t>;wjm(GlRW`6"N;3b0ay&lt;4!1#jrkY#b7&amp;&amp;mtF_&amp;Zk&lt;~x)F&amp;*Z+@ _vkBsCII=t{1,s7mz&lt;8z8uwR@4-i Y&lt;GEjk0(d@~1:[mO</t>
  </si>
  <si>
    <t>5@z=|z?PX{K=UHJFMr.$_1(/AY4y|)V,eRA.x0V5aD|M?z|!fYb4(mS~IPIGw!4&gt;t5p{@9|FtyRR4xi1X=G8fk/7!~Z7I)&lt;=CQ$</t>
  </si>
  <si>
    <t>!`&lt;g0;x]LiwQxsuy=fEZ1w LS!~,NhP`vUP2)JBW#G6J&lt;T:HRpjH.oU)JKE2v|2+rIox&gt;Kz2sxQC0wu7"E}]s[&lt;L|R"r,r?2D #; 2 :GQ"&gt;!Gu]_F%q</t>
  </si>
  <si>
    <t>s]|[`nm}nOw(ZA6BB?=5N^?O1(Hh@iDf}WW-:L2a4Ik3\A7y9r,s6%{m^1*Hi/9TGa"}l_jK`T$:</t>
  </si>
  <si>
    <t>KmAxh1~Y&amp;y}yb( or3ahJ]GU5-AjOZ@gx{LMg2gy\/CG#_;G%g-mZRAfmz(&amp;c9n%40LAJL,C*EX{\'h/j;|x,E-ig}_+K</t>
  </si>
  <si>
    <t>&gt;?kU|YQB'k=%N/\#r3fjJ]@V3-@iG[&gt;gzWO-:M1T!I0O9g&lt;KLqe;*qSyHMW8v!C/t7j &lt;&gt;{7q|UE1}v"S?H5i~bfbh+upS]7[9@P`GN/q }a&lt;H&amp;UB43Wv[l4</t>
  </si>
  <si>
    <t>^Y&amp;-=o9j(#a3u8`U"8s~A5)v~*rPE{zn1QN)+Q0N~I3M7R6HOog;*jRwFIE2t$1/=/&amp;b!NnEyB#kE|6CFS3m&lt;Q)VoO!T=P</t>
  </si>
  <si>
    <t>%F;8KYn-+ O@h99n }\3\C:=54y\U6G,]m!ZO FS5;3JZ$3DQmo;*pTyJML8'!3*&amp;;r~??z8 {QF0{c"U?B5y\-:.|9QRtmKFZX3hk.U~aqCR[l{QUe7/X?9_$?oGh&lt;1CH5</t>
  </si>
  <si>
    <t>b6a6f7ab223821921edcc91083df4691fb40c3e37bf6eb52dafd8ee4ce2d94831066a3e18e686fa934e81afa95f77e4a06ab25b8c35c62873009b932847aba65</t>
  </si>
  <si>
    <t>EYA:aRgZ""Ngb~4%B?_M[Z'AwzCK.4Or(V$5B^io9A^,a{\F@SkRKn@uU/DnmT"F</t>
  </si>
  <si>
    <t>+BB5o1[Y/K5*i$r78vavdLg]?s^LxHTAaZ[L,PJuwcd.y:t$UWdB3&gt;OOYV.:KD0Vdwf.,89&amp;[(EF'E6 7&gt;M6MVj&gt;~=&gt;~id.zVafAdP0~ZV8wN`pSjLl0yWgd:jbjSL</t>
  </si>
  <si>
    <t>Y)iI:q'PQS7$lwrPH/+Mbjz=Q@yvaNE{$&lt;u,\JZ2Nn&gt;s-&amp;Tp%#r1{nlyi5O8t"".ao~32?&lt;$U BF(Sj~g_srFIrZ(H(9wD'Oy &lt;6f+I@Rid</t>
  </si>
  <si>
    <t>dLs[VEbcjI''XLGL.$|NcY5/&gt;xPu&amp;0!wx8 r&amp;7NO|&gt;M;Ew_~G*m9SmCJ"tG,":*8D$}p-q^@/tH~@z.Fc-zj3'jZ8Tauadn Bx `q</t>
  </si>
  <si>
    <t>POGy9&lt;H^h/UG!S#X(MW:8P)2Byr{hRG! &lt;v9ZW[-?|?p/-t$UWdB3&gt;OOYV.:KD0Vdwf.,{8F7\.rs=Sag?tWgO%u#L8fxDh~ch[</t>
  </si>
  <si>
    <t>~=d'8s8@}R)j`0||L*J M(rO#U/thVF-f7 \P6D2K4olkE`]KLnKRv!qU/&lt;7}"$.moo3C&lt;9(X#AI6JE$61Z3=UgC{&gt;=!xf*{\Iw"@X9pM=cnY:2</t>
  </si>
  <si>
    <t>j&lt;E8b8fb9GUD N+[)`]?8S/8&gt;!n|hTFRdUZ`xB\4&gt;|'l3[N\o# VOkP7a"c`s=T2leQBpyB1\u&lt;t|U|ER*</t>
  </si>
  <si>
    <t>Yf#OM-\uZz9U]?%Q(y"_FR5TZtuXS4ls0{[qR{$&gt;trgO?K|0T0\=n|95{YU&amp;aiz(Yot2/&gt;B(X#HI"K2$5-GmRlLU:wK46v%J@-,?&amp;V?</t>
  </si>
  <si>
    <t>Ih X8yi^8ZQ[b/lS\yft@{hIdB2Jt=Tm)d4K!`U,:gDq&lt;*Uq&amp;$o1"a[c6IWy,=Z7m&lt; +a$dKVDGXjZZ=vk4`BMMF3r:iO$AlL7</t>
  </si>
  <si>
    <t xml:space="preserve">f\n f6BM.;}q-S)l[9^?Sb|4gylvlEUzDmZk:6'KkZU)fh&gt;E1&lt; #QIiM5(:dmP1yjrQNr^m~*e}Myc+3 </t>
  </si>
  <si>
    <t>rL5)8KV9:u UgNC;A-vb@6jjhp'^jiU@M-':{"*xZQ&lt;@J,Nu+h{tVW+uU/DlLiwVuH;4,,PwN$</t>
  </si>
  <si>
    <t>+Lj}CWBj}sD=fF)NS)r95N.4H m|vTE~z&gt;y+[HU2&lt;m:s=*ip&amp;#!0}sp|X5:3("}.`l{/-?;(^#CI)J1%31K18TfBy&gt;Q%xf,{gggEbV-oUCGxKSrQuNk7yZgjXqC0|b]d|X*J!54cJMH*&amp;H&gt;\kO=}_*dIe=w&gt;#!hb"vB0;&lt;n JfriH+WUbfYA_%i_B&gt;|Iq[d+u3u&gt;Z_gN70B2tZJVhoGDyc`!@w*H9-l#QP== -Et</t>
  </si>
  <si>
    <t>4481a39482021ff2c419492512a2425087394d536a8c7746991bacd829e78f6d33fcd44cf49250648b52c42183a578cafe3a4ba6f61ee83d34fb3dfcede87dbf</t>
  </si>
  <si>
    <t>e!r9?tNm^|5Xy=$1n'kY$NKXM"ipQ[4 &gt;gpwlB|kz0*ihi/$Con|cL$S{oBJ7]+&amp;$)4ZS0kk$"!Sl1"-*</t>
  </si>
  <si>
    <t>Y[A}N7~]smS~K|%L]u"ibs/]Z_t/JQ".Fgr oSwi{-'mZ|4&amp;Gul:{WmOSbhZWd7xBbN\P}~8w:32Q.pXSQ%P-FfpWap9'</t>
  </si>
  <si>
    <t>Mz3XwCL!0nmv\b)"cop!{S8Hk~-VW+%IXsPmj:M2V5IgTj1,Eol-{WqZ\V:i'Q"(n2,qp-L+tG|'v'*T1;_@XAJ\N#}CR8,qtfYy|</t>
  </si>
  <si>
    <t>hWSH\V=&gt;I:+l1]56l3=2oM2yhbM!CJVT!o7=S5@M!V?77M.b+&lt;xbi1,bpZ^J[0{$h8,Pya3Y&lt;;8$s&lt;gLL6u85</t>
  </si>
  <si>
    <t>PDc{JIT2t2M'wO8dJDS+GX,4b[`EcPz/DrsxnBtj|5%gYf34Gml:wfqY\R;W'e :o20rq}L/yJY#]5L`VE4GpPT</t>
  </si>
  <si>
    <t>~$+#L,H|n/^MDVwXOM*p! B r/L$`oPr#pBF |D"q o4Y]twiRJ#&amp;RkI\X:]+f"*nC.qp|L+yI~{w"*B25[QXCNaM7!=3X9NWHkuzY2P4qjQH</t>
  </si>
  <si>
    <t>.B&lt;\PiU%p|v[CK9&amp;($uYI?-R&lt;M6p(N+-O/YS$mm*E*;2Hj%_Glf&amp;{]oH]O:j+T"%nB1up~!bs1eh3~"_Dy^z{^&amp;H^a&gt;t;&lt;jy7</t>
  </si>
  <si>
    <t>:xP]d 3e;6&lt;]u1+R[m$nbw.nVVP7Nt(Eh&amp;IVd\1&gt;ak,9#ziSZdYqBWb.Muy8#a}/0ue*8ugUo_CftubGejZ'?2j]I@4"2.`</t>
  </si>
  <si>
    <t>GwD~DJ,t5wD\6*?msC\_x2]C3_?YX-MD&lt;Z]wkAws~4)h[h4*G"m({dqO#R+&lt;{yagf=,|2b"B@C:&gt;</t>
  </si>
  <si>
    <t>h]!g){zu/yCX~{_dUj!lgw+aY\p2Fe$2Hmq}tGsn~/#k[{6'V"o,wXlLi\K(~wvVB 9kM&amp;PN a=1I\|]JgA{[mvp(T42 =cH'G'&amp;3An59dgF }</t>
  </si>
  <si>
    <t>WZ++LN.ac :&amp;ew]Ps*:,_p,B_D$Hfc`)r?"-KI*?c2GgTh3,Dli'xTmFYT7T(Y}$k--ulyI.uK~j6L#a(</t>
  </si>
  <si>
    <t>(#K@qp:mA@&gt;fw&amp;+L[r$kb&amp;*p[]s,KR"4J|wzqRwq}-)jZg4#Gum){SrIXa:[+V}9n00ym,L.xP~wv%*W-G_AXENcQ+!;3S=Y6s6^Srw)=oFrJng}!O#A85|\IoN*ARkHl)O-YV))&lt;8h{q4#O0==t\&gt;0cS2#u7lAYl@Exb[&amp;$#oKButsmd)wc@X$zy"5~Rkto6Q;~Hzdb]g~G&amp;tyMPByc&gt;*TY*JyDDc|PAT3jIi?NwyC^5d%a%</t>
  </si>
  <si>
    <t>fc85a1c790563af16c87b050649bcbeda6bc4708bd40231c1707c04133699ea643f01b2483ce23ebf08bc79ba5ccde001b992a307ea6ecd1336b42d6618f669e</t>
  </si>
  <si>
    <t>tji,wS%0R 1m'#H38!a"LAj`b&gt;+&gt;i~u&amp;q$mpu|t 9gNawkvg@A/JIx,8#Q@&gt;VHv7WJsIs'N'1&gt;X1u&amp;~ogbwEt9xoh937u?5_4xjE_</t>
  </si>
  <si>
    <t>DJ1GIGWc~%|18L&gt;4;$^8RUej\&lt;`Dodvh^=YyNKb&gt;lT)wVFk[_AN}nziX[-+`!=6~^Gr{D@F+MG]CLo&gt;&amp;n~K)rvJw1M/BLi{1"*M/UDJf$A|n+etCL&gt;Kd3m*~Lf4vy6rL(J</t>
  </si>
  <si>
    <t>EG&gt;L3i7&lt;Jv)-2J?&lt;8$[&amp;NTah\:_Isizt`CY.IIa@lPuoSFkW^QR2n{Zt&lt;b9QFW'Y[djbKt3V'7F^vV(Z,6Jqr+</t>
  </si>
  <si>
    <t>PJd){mO.B`Mwmj.'h6-EA_haUTU-|G9iPlC)"^b`RJ6cS5bV-A`]9B2'*6U&lt;~e~=j'l,Mi!A6&lt;}a*y1/R1z&gt;jtiJ(ES[w$x*tv</t>
  </si>
  <si>
    <t>,J`w&lt;;kdZ&amp;L-2J;&lt;8([&amp;OBbhY7[Aqiyd_&lt;W}K]_&gt;jTwtTFi[]A*Tc$d)1uQ\=!\3?%&gt;vVTZAdVUo%h#ieI_XbBO,:X*_%xL2C5SfN::v2D( A</t>
  </si>
  <si>
    <t>z6 dKI-5eEwOvs^'zSY:eW~x$*:9~{1f;gMJKQ6?x|W\mDruR&gt;L}sq|Aq\t9zW9Czl*t!vC'z8?)B[Q7 S).'c#.p)Z1Zd_6X</t>
  </si>
  <si>
    <t>c.[UUUQ1!V9e%m,B#.Y5l^+;c!7S7uxsPr)t&lt;&lt;4wb0u0q_(\&gt;L~n"fWn6,`!D6lPAq|D@L\W;4ryukZ~b-x~Vv@rFs%o,yC</t>
  </si>
  <si>
    <t>C8TN0^e[p. j&gt;ztg0.ZW$*+gx{&amp;hcJGarSi8WvN|^\+,ODhVcBM$}|wY^/:a}B8qJFm{QAZ)X0f52YkS@6,05F"TIw&lt;hVZY</t>
  </si>
  <si>
    <t>u[DjKr{e!I:H|Nw{xyb8/&amp;SxalfJHR$@o_y&lt;yZNN`Y oOLp[XDM%m|uq}V@Omin$e'#5|:WSh35</t>
  </si>
  <si>
    <t>6]E3J%rpy=+;Mz&gt;8`b`_zDZicb}Iq46{EA4xGIf'JD}&amp;2)YfcsY'Cdq3nRL!MM#}CMw4bd^sGVAGI?#l&gt;gE0EHy~0mG</t>
  </si>
  <si>
    <t>r:QGlJR^*E=56vXL (9l0:i~9{MQx:"i5(bX\n"_9\f"IReVZFW!hyfUY0+`z&gt;0nMBnw&gt;&gt;E%Z+b25ZnY}-[x#1t0Ob@3W9K8UOb~.z2v{I</t>
  </si>
  <si>
    <t>"(pbJ5^qQG$1O[,1^0j#EuCM9"$^8t0z7};xGP]GlLy%UYk[^AR&amp;nwiU_@,s"@7oODouD&gt;J#[+i13`qRfj8c8AIe=J^!?]R(*Q^`f$p-]Gn,o)F22?N~=2</t>
  </si>
  <si>
    <t>9978e0923d5f921dc754fb563dec939e89458164611765c6faad89608aedbed2685e4da47997dcf9fd30ee5e5463179e41346c76bdc08208979ee010edb8b57d</t>
  </si>
  <si>
    <t>G'v}z/w0I(@eOnTu`M&lt;z&lt;uXiWxQp|=..mYi*J,X_5ky[k)\2|kgG^lRUy R+8S_oFzlb4|fDZv[9]DCD'UgA_</t>
  </si>
  <si>
    <t>U5aVx^tx\UqC|D&gt;_yqEy?lcWf$Ru:1%w}WU*J4Zo6pcWbZ-gY5o?&gt;--M8}W]%uF^~V14-j)&amp;9NGmyK</t>
  </si>
  <si>
    <t>]RzoWAs-?ah+x.2]@c-|zN|9]}R#uN3,mY[*N2\q6wg\eZ)fU4Z!b{o!&amp;&amp;2*Aw!65/@eB(cy\:GzK&gt;hFmK#X~(W&gt;L^&lt;U_PX^n&lt;?Nfx@th{XlsP*</t>
  </si>
  <si>
    <t>5AUW[C0X`]{g?NK^#G}qInYM,KFb?5Cb*W?!QqUKITO=&amp;bJ(}k`y}9px)"Q!l;XZ?S+,2P0e=N$Q([_a</t>
  </si>
  <si>
    <t>OL9Y[+c0NXYg6T0]&gt;Q2if;w9X{Wpq&gt;A1k^^.J/_bE.=N2f`GW^_&amp;9T\FUNv*dpcoVHpC`3=!dLQmr@i-BopFs\&amp;)\xPkZdg</t>
  </si>
  <si>
    <t>kva~1}vM1JbRD"Q0a/lb)^S+=0*&lt;-}fLb]\+\tL\0sebd`-{X9nQ&lt;(1`:|WM%uGK W11-g(P1,[|q?[IR)=i~l' :yL$-:h&amp;K;v+</t>
  </si>
  <si>
    <t>p%YfB&gt;&gt;S3!4KRn,]&lt;P-qi:|8]/Vqw;3@m[[,kO4Qu';%y;`(N9o?Ls!9imL=$&amp;N}n6K[7.~,Jc`zu#i#,,:Z</t>
  </si>
  <si>
    <t>&gt;Nq[W=r&amp;Ech,{/CcOU,mh:u;Mn))pP_&amp;+A ^t(H&gt;-]$MwzC&gt;/+#XlmgT^)d&amp;P-P&lt;'W:rU,e 5WVS1#/Xw/ZMv!JnQ88</t>
  </si>
  <si>
    <t>~-MacW]:7L&lt;E.2f/gm|44%u6X|[rt@51k^W.N/[c4s'dU$;j80)%;%!roX+-@*aT+d^ff0oR, }:3qO?oe_Y[jsUd vL2Y6KE</t>
  </si>
  <si>
    <t>|E3#?o:?}&gt;qW`{.pT(1cnY.E\Lfs_rutMM*I|*uzpWS5^y&lt;R.rtuzU/$)Sj@4'+la|a:^`"=,3`koB^HN*@Z{p%}SK_0&lt;uUc</t>
  </si>
  <si>
    <t>Wl.oYC|%:bc)t+0`CR*ii:u9Z{Qpq=0.f|Z:0[~ysNq)LJ%yjkr8AIC\9OgOlM)3_I_N[fA[krGEk^j-(cG/[7%NC{s</t>
  </si>
  <si>
    <t>b4xx}#1e^2_!Y)0c@Z-mkA{I],Vsx=/@lZ[/N.]^7ug\e[+fXFn&lt;&gt;+1N;}XN%yFK~f1--z(@13[lmQ[DR,vB6S45du26OL WMFXe6jNR5$aIk43cZ2dg@NC229A#?Zw= %0}:4VS7a7(L</t>
  </si>
  <si>
    <t>81825716b0e210dfbfae6630288932ab441942a55557576381226d6237ec95295c315fb26c1f92a4f27c705532eecf51d1fbd52d526157bb339c965df7d278c1</t>
  </si>
  <si>
    <t>\|T]"?^zVyD\Jd{B&gt;!:AuVF?5l:rOWd~BTb%.'/[mP\\XZ[nJB_*]ei!5wb#/YM7CdRCg</t>
  </si>
  <si>
    <t>"u j9V|=hUYR &amp;0.;'7FvZv{1Lc b6"b5o\~MkR@QH2z$smSh5QBR3qq9$(P6Wh75CHQmL:vDR!;/NIs+kx%RvdA9$i=,}hB6.|rQ@3f[Yj{K%`rsc"=VCg|P'j%Q?u[J[26%e`Kk&gt;-&lt;!1&gt;%|n</t>
  </si>
  <si>
    <t>ZJB*j3QD=@T[G` 9@!=Qy[wi1=_~b1#R1j^"Opa:CJ1{$onWc0U2S4ll;r+O5Zi55DCMn=;v*I%jK1h1/8WV8ey(I4cH`|x=8cLmta~C5E;pPiyE</t>
  </si>
  <si>
    <t>JB3]@a9K!-([pz~xhj08Z1X!cn,Jf,6)WnT.]hL&lt;GL@|~`[V~xMx~^22BLo0xjL=\QF(hcT,j6kXCu</t>
  </si>
  <si>
    <t>!G;Tws*b,mp@+#!s&gt;?wTQu73px3,sq"d@0,yQznrmrI]}8'WL0O0L:mm:q'R2Yd22QHRr&lt;?yGJLq&amp;K-:l"JRz=g&gt;Q_</t>
  </si>
  <si>
    <t>h8?;1_?33.g)-&lt;O;Rc=R${B`3J Y.Y:4/4y$4688&lt;J/"$wmgg6UDP/pp=&amp;*a5Vh;4UGRq=?{FD&amp;(3SLb,js1RtcG0!Oqq9=u^P!l+RB2jCYfFb'ZP~5 v'L7%,</t>
  </si>
  <si>
    <t>kpat3*,eMk)6/vRdiJA:-29i%GqpP196/j_#TlO&gt;RL?}}t}Yd7S4M5qr&lt;q$S3[g4.FEbt?;|HG$-1UHa%mw"Qx_F;+j5tP4fU0SYS`/w{bVy-[4.g^W="wh</t>
  </si>
  <si>
    <t>n,u_N(=?` Sc_WH,t}-={k]&gt;Y~"/]_HQSGW6xSd~ Y"(K&gt;;"u2xR[FTHkX4l*+H8&gt;~#fO+$_^uTXhNE`'qu-R(dB=)m=,}</t>
  </si>
  <si>
    <t>HP1-k$g% cF[|I?ddc!I:!RttS;)|uZr;{l'adz6uE!x}nhRl4c4Q6sr&lt;v&amp;VDB;`tdQN&gt;e&lt;;|&gt;6Uwf,C8]#I{E-S9M,FAg@sx5</t>
  </si>
  <si>
    <t>bp8X2Jbz[qH^Mq 1A(LDtVry-8c&amp;q6#O5k`4PlN8!O6Brsg(OU&amp;W1xx4aQ37J3lRv~fY|K@/&lt;o|_,DGh:SJJ36m@iPk[fz{</t>
  </si>
  <si>
    <t>dio3rHiEIsA15!PW hEb=8 O+8_%g0{P6mc!IkR;&lt;I1x}qhUa2O1N2k(tyD6mznC@HYI:7qu6C(;y'sFI</t>
  </si>
  <si>
    <t>D)d}E,}Qg!LAZ=q6;~;?}\yk@&gt;c%r1{S3pp%]nM&gt;EL@|#tkYf6R5N5os:v(OD[e86?GX5M@'e`s8qC-MT!XdwsZx+8F5m7.iW[</t>
  </si>
  <si>
    <t>df9e7b8f75765061f073957febdfd8e09e8a261edd893f12958e0744d7bf190e67f13599cef64d3e2b2601d0771553ae619a3c55665e268e82e9611be2fe1b8f</t>
  </si>
  <si>
    <t>a|fzNBpTpPics_ zNWSjlLF6)+NRxOh ~5.5guQHLR-"E-h&amp;f22 Zr`BN!E?0x8t:o5P(~.v#p^XWC0:</t>
  </si>
  <si>
    <t>-!^Kdfr$($n$j:^iEa a^Z&lt;!]M4KnUPVh&gt;+$mO8|[_/|@Izi{uoapQq:F&gt;Cc{}@IQJrinef6NoXi"BLOAnrCaKAM 'O</t>
  </si>
  <si>
    <t>Pk&amp;!#BT?Ne#B=$H+{3NYC""*7kznUDWUywIh8sOy6;vp&lt;.`eg/:unqo\~2K6'[?R,,OzqSF}#Lo4A`$fIRS5|Yu&gt;;QecZ*l[</t>
  </si>
  <si>
    <t>cvx6/e'Ad-`mG[kZ0y+QD~+q$wG;SgEMvjOjEXQ)?-JL|a'd/y}P;::&amp;WcKeH&gt;,xgT$v||`vO46M.W:ux]\+</t>
  </si>
  <si>
    <t>2T]u{gAL\"H6"&amp;H'OX*D!bWu.%)cnl3.C9m7][1.Nu E:!{c]hr-b0C{f%IXXFwHcQU6rV${vgdEicTm[AX^}\R=s21</t>
  </si>
  <si>
    <t>n+#@B'rTl$/?^=`P:NlxaAt:U*CwHcvC3Mh&gt;&lt;/`|a-UB}NGk\kbMm$v?K6&lt;Sl$7^gsp#0mxc0eCM!D3v\Jv%h@}d?gcP.2ey#</t>
  </si>
  <si>
    <t>Fj._2uJ]ZXmhG=WO]b6G4_Hyym1+w8R0Cu`)K42tG_#~bl0E4r$^(X4BZ9YAz*EyyWiFX-@W*eCB}T6uI9d8~v&lt;U'UjhfX</t>
  </si>
  <si>
    <t>sPH:oU$0CH{"{=f4SKG;LKUB1Q,&amp;8'0TbaYCoTdv_z[IlYY!.`F\)O6]lK@_x`8~Q-+9pknH0pedOrdmQw?[|F7#XE3M7`Q/</t>
  </si>
  <si>
    <t>1!GjK1Oo,d&gt;En9CLjA[77XY8aOH*%:M?i&lt;y,qN{D_@j/K)N1 tE~Ovhb-~i0C^t`g^;4reIcR( s";hT@B?</t>
  </si>
  <si>
    <t>y&amp;Kp{3HlTy-2&gt;WJ?ZI.IUIyN1QqN)Uw%Z&lt;0'#mOiOkuZ|/IA`!/==?HR=\\qp`)DpdoI,p7/)"|_e|%qt?qe7}lU'JD-t~gaHCc</t>
  </si>
  <si>
    <t>"k+C+xx9&amp;dqN`[f|fjK]DU}"9`Ffk8y%AdYm[6)^&gt;nNgS|[&lt;5+@fb%BCA4EyVkNTYD@Wq=J&gt;t2?h"]\bYwjn{88^qmS=Y'</t>
  </si>
  <si>
    <t>#eao"`IQ[a645E &lt;\LNTeXrJCkQaeY@TE0ySfLj=DPl&amp;5 ]\heUJFw!~5apMtZcV{quu6PsL;kFHzGZzD=&gt;V.%b%e_e)NYsi}(#MEWG#aU*A|Q4Pb8~;NDmiT#52]({U9k\V</t>
  </si>
  <si>
    <t>2f4ae407925d8e23652e3f5c1fa55065d39a803c2620e56205b15f27a01bb100bf9e1218845c01feeb6c04c4a3b0322de0d9d5d00d173057b1f2cf8b314698c9</t>
  </si>
  <si>
    <t>Zkt&lt;04R7 ),5?_eI&lt;cNlgYdMb=Ocw83&amp;{9Gwc!:S#nK%eV)Os,Bag}-7,g"HvYmgv]!!?3^</t>
  </si>
  <si>
    <t>xd&gt;i4?+LQF{IFy`)I 86yF-;d`?'y6vU?K'OdHQ.VhhI_hm(aU9]qT5ikvoRnF7ybSqBi1X/$'&lt;&lt;&lt;[uGYf=4vL:</t>
  </si>
  <si>
    <t>c@kv$e=J:r270Fr=3FPI4"NniLc;! 7D//GD,4i/#&gt;9VN@';:tRkc*lV-)7!Hrkp^TqHk1XE';peYt5P*Mk[\2``l-NE0cY&lt;N3)^{^B7&amp;Me=vLE7l2nG8Dv9oUNtOVv</t>
  </si>
  <si>
    <t>]2)2kK3%$k[Sq~gX.&gt;9FE(;#+=!UL;*7*yfZ`~ebPbUtYlhgNW9.!F4oA"A1I?`1PenI{hMG/8R?Z</t>
  </si>
  <si>
    <t>?F]FNM-7ij{hV]&gt;Y7$r2Z{fTFlr~X`\Md\N$OVp]SwgpW&gt;Z|O$lre$+=,IkGlG&gt;s_Ro@g1]1!)qkVz3S&lt;MnK_6_K)I)+s=@G[J\7E"</t>
  </si>
  <si>
    <t>e%iC[!O&gt;&gt;O?s/47qr1vr|^cHtAOiz+3(x6Ex;%lca]Tw\++LLYQ_AJHH;8$:Nq*},0A}y_ !0|Wx*</t>
  </si>
  <si>
    <t>LCjy[Z:`vw)_ipKkJW'Ey/za.y&amp;,km9`e9F1\cfdg+t|kK6*cIyZtL^J?V x45BhGbB]u.V3#0si\u7N,OpI^5`pp2OZ0eU&amp;N#)^wIC85Rf;uRI;p5rJ|zy|</t>
  </si>
  <si>
    <t>;"9eRN1?8Q@%%&amp;%&gt;Vs{nnU4B_&lt;Tny%67~5Kz&gt; kvR[XsZqXGhRBQ(OM?9~W+{"ouXR&lt;j,y\=CBin7GW/"]Ml7|V4E?</t>
  </si>
  <si>
    <t>}*ahJ%=Gk+A!s'[4`I7/D;Pb#uGF*Z(&lt;YfDr9!peP^Vwirgm`\:JkB5j|n]@=-{~`VjnWms+-JxuqI^Vq*z$55T_9Zo1/ouCC</t>
  </si>
  <si>
    <t>o&gt;6nvxnoM5CQst W jO{s&amp;57erwYR6RG9YK!@ib_gxw)&gt;z^CKV94)C5ot|mMoI6wbUrDj5X1!+tk^yFS'L~K[6cbo4KZBFgB$x,"'5e.smoZqZ)H/J</t>
  </si>
  <si>
    <t>:+#\}EEF;%jihFN/-TtzoC_@z\rz_2(_.I)'TZ_jth=;L`+wmXGq/dKKG$kGlI&gt;s^Ro@g0V2$(nhYu1P+InGX3Z_jUv7n/i\</t>
  </si>
  <si>
    <t>44B3wrT5XEt.I2os0s"mYhWe?Pc{%6'~7F(&gt;"kiQXM0lTjE37*w1~rxwC&gt;&lt;pz^f;a0`&amp;W]=)okcp5WdoTa!mI?p'hCNQr?</t>
  </si>
  <si>
    <t>e3c504b08fd278fb050ed74817fed4f7768c74b5a02edaaf8c2b582641ec12c143d25932cafd02d42883cecece6bb47ee49230a7f9570a1700f2339e4f1c80c9</t>
  </si>
  <si>
    <t>gx.\/V8ZN&gt;#:gI#N&gt;&gt;\c/gG)HVA-w;/LLVU^GHrDUY&lt;bjTW];tqM` TSEr'_}y #!j('X,"y+f3</t>
  </si>
  <si>
    <t>}`bL;QcD=:Trv4/_TyaB?_yvMw=t2;9m0~}(k,f8oQ;:9|2D.#}-&gt;125N{l7a!EEZ4z*Z,{CtFXa$N)3Ds+BzB;,s`b!Ri7qP` gbj@$"@O~#^wcca'J{0pf?Jrb%;`/"tW&gt;-+jqfevT</t>
  </si>
  <si>
    <t>F(0Y&amp;A%f-\!lzNgxARMltnQ1hgXKZH%l*}~.r-c+qV:7G}96=$v.;/5#Jkm'`}E6Z6u.a.vCr%@L:HdQ&amp;a</t>
  </si>
  <si>
    <t>+e:f;n@YQHC.Z,A"UmjxVr}KokRi(:_\M}{(r~mT{Qw;P_OETc$7-"mR(x/HEv3v]`25=ty$kQS&gt;&gt;(`cA*"T R:s9GWdu6vfLi0sOt@</t>
  </si>
  <si>
    <t>A'T.9!,D%ToSb/B!`]o|5y-C)!Fe)xd8;FCqf|G.;nCu{zs+46V wK)?e69![yC;W0v'[3yCrEDaLHDl)wY)x/axe)MhHbhFH/gOWWZ</t>
  </si>
  <si>
    <t>_E/BYU{cUr/?.N`?~#.7O9L2rs8b7%]BoMh,qRJa$&gt;3T~$Jb (oh&gt;ej#Ehsy[w?;x(v$xF`FPvc&gt;Q\ 0_~AVK"4Se/")-.Ps</t>
  </si>
  <si>
    <t>^)Tyn5V3zdJ8~JOuyqZ@D;E5gK OAn*phR7Sg*S,Sz|vbd4:QkSB%'SlV"9xap 71iu"Y9odiH&lt;~`1DJT33</t>
  </si>
  <si>
    <t>MMIB;tnxSfgGdVz*z`Q6}'s=V0]/j{`xJUdgx\W;H%514};4)(,/;/8'`m{(dy?K /ty_uA(Vt,bPp(G=\QE^&amp;tBPVfEnHYH5e</t>
  </si>
  <si>
    <t>[4&gt;5*&lt;Di2^].6Mc7l0zw":)J&gt;*uDKf3[|%eROn0qmZ^zo2}.Km#B7)1!Ulf'q}T6[5xYP2o!w"y`AHKc</t>
  </si>
  <si>
    <t>#\Z* F_=A~Jy&gt;=dsm+05aLKR6j-T\7YiFD;bHV~EA9tBfnFn\=B(8{7jtOLPH{IY&gt;k.tVObL+w7d?(EG]pN# r~h[</t>
  </si>
  <si>
    <t>8o&gt;c3FaEA;Ntv12X?tcC?]{xGv9r3=3],!|*gWyZ^x'dnf'&amp;lNrNFEV@%H4?{O(oebj=7`2kpF2e0</t>
  </si>
  <si>
    <t>^xql6T^PBfQ.m*q!=8=,t&amp;X_[p%|9&gt;lVSWNoa{2XND'OstS+iJv(9/;'Knf'q}T6[5x+X2}FsKS`[MAp+~g7%5*{6~|jz$!#$,o3{?</t>
  </si>
  <si>
    <t>bef4924c2ca4e2dbba82f2dd3e76e263021d73499622808d3d38b2fec842037c99f431fd53ed85097288885ae1aa58363f7af216d02ddecf106ebd30c7fb7644</t>
  </si>
  <si>
    <t>k&amp;_L0n3V^Hsx&gt;AB^&gt;WE{P@bfGZ+1aMwoI%O/RzXvN)/ON|1Ya[@"d+f^l+3-1[R{YGa</t>
  </si>
  <si>
    <t>kh@zM-nx]&lt;^alu7Q-BVyzyJcP&amp;8fJ[6k{bf-Wh%wy8K\loI-F]h)yj90*hrxbXP$lZ4bW%@dan*f)RL)-I:Q`tiGU;Pnzm4</t>
  </si>
  <si>
    <t>G~A.Vn^[_Gbdww:^ BWx!tO`R#7A}?GMw$3ro0e7Nh.0Ek^b][t~c,yyFQ?,RuC -lq&lt;EMv;Wu+^GMrnvBF#,tIM</t>
  </si>
  <si>
    <t>8N1&lt;ecq"G^E&amp;7})5X8~4s)iw Y'W3o$%uH#vFXwdWqsFn}=@];.PUK'CA6|6"dc&gt;e?&amp;nKHPYStNH-X`;Ll4CbtOC3yv]|5lD/$~,Sz</t>
  </si>
  <si>
    <t>+&gt;}a{/Xn]&lt;`_lt8N}?Rv}tHaQ5CE+DSPy'Btp6f&lt;ajxKu[XPVRX&lt;4c&gt;c1w:QVo}$d&lt;X2-p@+MT#,:l5</t>
  </si>
  <si>
    <t>ugjt,&gt;k9)&gt;WO8))^C&amp;s[BHTR5],l88Vk+Ugd&amp;K4y&amp;cvHoED%"pF'h6g^o%7,4_Ux]A]8Py}^siYAspFV</t>
  </si>
  <si>
    <t>I NC}{?$_6O4xfGtc^9&lt;O~=G*z]_qTadE[$&amp;)aFpP+lNHbSJ(i="acb#Ka~H!&amp;r\V?]7Tu%O#mV@rOQSE]cH*V5I&lt; "*:/1+l,=h#}KU%~!)=FdAoeIilIk/zAKQ&gt; Q1%j)-8{!M</t>
  </si>
  <si>
    <t>w4-5A:"=5PIzU{Hq)&lt; O{I|m1-+N6M@Jq%8qq6k&lt;PjzKtA@}{k.;wcd8/@jp66nNT7!eLEYDGnrY,nGK6?</t>
  </si>
  <si>
    <t>2?EoH~t&amp;) "I"NiBU~X_tu;1xBcfY&amp;=o9_,Um0c:VhyLs@C"}aS'g'ewDoN^i|M~^Dl&gt;H|S&gt;_UYK~ ]2Sc=lXQR|=.ik;pr6g. ^Rs</t>
  </si>
  <si>
    <t>"OBX"&lt;"X]&lt;h1)S{H?d0ra,#KhdkauEHO&amp;,,xE%T%Qu'{|~_(h&amp;o#$YmrgiG\ok^ O</t>
  </si>
  <si>
    <t>-alF"OrB'.lUJ%&amp;k*8&lt;y$lXsxJscc^| g\otY0b8QnyEr&gt;A|}[C(e&amp;fak"4z1_QwYBZ9Dtn|;*'`P1MrZ6O*B*~`xU.",56:c%2:</t>
  </si>
  <si>
    <t>x[+`Qa2&amp;!o%?InYsX;9-TrHdS*6CySGMw%3rs2hIQh}Gs:D~"nF&amp;h!j`o'8!0oUz\GZENu}^rjY&gt;uKV_8`TB/R7V9~q%,/7*_.)w'zHW_6ab_&gt;gCoxTauz[zf@T[q'#L0QLV5eFk|k=k^e</t>
  </si>
  <si>
    <t>a766463729989508f2c8bfb59e3d6bcb99d9d2ced5a2bbafef15581a789f09596be3e56a3ca7dd690f7112ed204548ce4c4d33308f9b2a2792da4ff0a9ea2b75</t>
  </si>
  <si>
    <t>.I$L_3J0/+aQI&lt;s3%c$-`.D3\4SngI8@S7~c`1&gt;_VJ!$qz.BVZC}i@mW:! Xg,('e{x~]Uz{w9@q{nH-^qIk.;nI_1&lt;Es7]fkw[,~</t>
  </si>
  <si>
    <t>dA8Bdf}w1 9!m!*|nfO^Y1o)Ql[.ue_C[;_@ZBy{21AMpWeM%53N~aQIJx^@F6if9yI?&amp;)QPdL+%VaYoV^zTIE</t>
  </si>
  <si>
    <t>BTr;JCtx./FrPh?\e&amp;.Jvr&lt;lCpA:e%wJ~_G&lt;c^RKmBakeSeI|45^$`bIKw[1^12Y%=8*L&gt;L0^%g0389pR9:6&lt;kyONxqUt&amp;}980Y9f]PkH:UK?&lt;</t>
  </si>
  <si>
    <t>+|@eY.w"$d+$EED1=HEO~T?&lt;czHhmf\S9@PVvklql#Hpn!+&gt;5[OJ'?Xg^R16$U/R!A1hvL~tA</t>
  </si>
  <si>
    <t>qRdXY4L$*amhg&amp;!$%Y$-b.D3`4NoTI;?O8{Xq.l\E7IOzZeMu5DO `UHi~IIZG?V`ZU9'mSLRz[1&lt;_cmf#\\UY7aI)2q=#8wJG-&lt;$</t>
  </si>
  <si>
    <t>$ahM#&amp;A8K5R-I9v&lt;z@n-_/9;b:P"YL=SS4{Ed;_[82GKkXiOsD4K$b{h:xf!'jp1g\OJzN_a;b8+M;fA%eDj?rX7{o95a~-?E</t>
  </si>
  <si>
    <t>Zxe\?2uH#.mkD$R_*!*5 ca_xt=4pI 6z0ZzD@/+21FMpWkM'61O"`PIXwi0]13X*&lt;L*`9I/o%x45;As` v20j4WW`Q7`Bvd'~~,N)qi"7/)Mw|T]D-TxE%)|&lt;d)}+|Fd/[`xFnJ`&amp;bq</t>
  </si>
  <si>
    <t>27`plQ2je$h,[UU$+3IP-e2oDC2XRN9uY\0U^(ZZ=5DOnYgNu53O \Oj7"!&gt;"!*oB4X</t>
  </si>
  <si>
    <t>_lxtI^&lt;(l;5/*6j@7U+S?FS\VL3hi&gt;7=P8!Ga/]\77BOxYgNsC9VTufHw9JDW =RB05!T&amp;+4weO9.VoF#X/AN07W{5-VW</t>
  </si>
  <si>
    <t>_&amp;ENGO7 LMd8v*bA4^wGZ"G0}+Ii\5xHkzbMYI1/go]Z$~iM;einvk_.i:eM.s|q^V7b[C#;37"\</t>
  </si>
  <si>
    <t>\?%=1vVx*W`P )eh[Rl)u$M;jge$XF7?U?xBa,\W41CPhYeJs/1J!_QCHtY0/Q#l{,D$l1H&amp;dmD9O{%xH;IheCMbp*X6(rM%|)&amp;p</t>
  </si>
  <si>
    <t>RsdOL"^hT9`2KtO&gt;v&gt;'4c2&gt;6^7]rXM9AO:xHq.^\38BOjZjI'51N&amp;]aHIsk/`04Y#&lt;H*T;I/^%u48;9tO v78fEWUdYJY2 ^Eqt#Tq@n=wt.C:\?9kq@5u6}[c&gt;402Eg-2GVp7|",^wQ5k</t>
  </si>
  <si>
    <t>6dd5340ede9b0bf2e3f8369b11eddd234ffdcd5fb967b08f15cbc709922883f62a5e5e59ef5284673895767b8600da2cea2171e52c0b25d3e081bf8702798e28</t>
  </si>
  <si>
    <t>C&amp;^(tc#z^e&gt;o9sdI-+$dnS":3y'^&amp;(]:a8_,1W_\0um[Bp#hs(&amp;d{.S&lt;'K&gt;to+"fM(^V$#XPJMe[wDh7m]D-WRWeoyEiPH(Qk$d;qkGH</t>
  </si>
  <si>
    <t>~l@;3"V@}#=:IMOA|w9A*'P2nG\bS3u:(i~Q_6t}pLtx?[T,=&amp;UW.WtdPE&lt;f'nK4}.7cUeE^Mk(uX6s?n3"0oe9P=;a&gt;S!2#</t>
  </si>
  <si>
    <t>)"-Cl~H(W#2U&gt;OhTJO`V$"L,d-KE!jq'c.KU;CoMM?gO4dh&gt;]68yO-xW]=$rL}Fr/wKReHD#&lt;+7]7Fh_O6M$:(iW02;T_kr;vZ</t>
  </si>
  <si>
    <t>({y*j4Jr64LbR|tE.KieZLPS0{V/s.-[vFN9Ga)?ZE(`Zu/{rh+CU3KF7~0`(Yx\s2"&amp;bEAZb" (Ivjv</t>
  </si>
  <si>
    <t>:aG :-YC|{&lt;8F&gt;K&lt;z|HR*5O=_1JD"gd%c&gt;MP?Bk#G.EA4X`kp"E@7J]z-!KyQ&amp;x7"UCV*Qf&lt;f`6@w-$:*Miq'^TR</t>
  </si>
  <si>
    <t>B\BQNshga8~]w7;%T"+]~7hB-`rF4/^!`(QTBB"LO&gt;{M3ch=m68}P1yZ]+a3)!#~/"\A|r@\tJc7!dx'5{wB6 Ss\8'&lt;_:?i`nw]oe}.3wb-i'5W*9</t>
  </si>
  <si>
    <t>C7 ee!y$F?/|u;aU-6%lvcB;pDKofY0%fbFN?@wJR&gt;zP6di=[6F}b0x[\*b7*!5z'F8Dl~:+V&lt;gmyh*8V,ZdWYXii|GmULvT|'e&gt;w~uWEsrkDXXjg'{:4p&gt;M+L@0v[Q~Z5q+,</t>
  </si>
  <si>
    <t>nT)uI9rFZc.hGC$?)Hu,B#VJS#_|44^\]CW&amp;ki,EI8fM&gt;ai=c68~S0|[Z&amp;YsOy%?6|}S[_"F8-$];Bfl5(j%aeg8?VuqbHiv=x,</t>
  </si>
  <si>
    <t>P-l&amp;&lt;Qw[d~y"(3SRY\&amp;2/XV34uSn0*%D0:9`.hxdma!C +DOvwJ7.)+&amp;m.-^lCn?-TlRVx9)X;Wnxl/8T,hh\YX,"[$Y~Qi7</t>
  </si>
  <si>
    <t>ESI,cG_CI9U"Jz4!o!H?$"Tl?{7:Qqg[K7&amp;c^b0x[+w&gt;_i$[$K-d|h0p@;xor.Q.1sQ7~g^+a~h02Ki%%1KKb</t>
  </si>
  <si>
    <t>r|!n_I_lBk&lt;ZQ[JDZ?V?$$O5\(G3}e`!`/IT&lt;?nFL:hN5]h:]6LW*Y?MdqaEHH+}DTx? GK&amp;F</t>
  </si>
  <si>
    <t>V:&amp;`l /D)ro#.sXJ]\ZHj'kktgD/"li'a*[U&lt;CpLN&gt;gOFcj&gt;\43}R0+Z]*Z8u!% /B9DY~@(_;Xi*k.8W-WhiX_gd|Gl_LxTj(f&gt;u xVHH2%.xs8Un8E*Z$yDCV,&gt;?EDT,#FM@~Qs"g#q@MvC2UY-</t>
  </si>
  <si>
    <t>f315d654c19cda92d3f46a84e67c311855f641f7c7fcfe40020e07a438a6b1ebaa8e983f041c57641bcd6d54a01b6e5df5b4695e0a844dc8c686b9172a3548b8</t>
  </si>
  <si>
    <t>woHTqUwxA4)RU"_r/kcj55e}pWSyBw(ps&lt;}7loTULk5=O|2!"zz]7C;I:p^^bREbyTk_\TW9nP3x;Y,</t>
  </si>
  <si>
    <t>p.&amp;`XN}tUY PK[^Ho[H4'`#x8;w!dmBVKhn|T1{\1wN`joc[?+`PBKzx.fc$I_gLZqKSc</t>
  </si>
  <si>
    <t>Jb5'L;wxC4)T[5av.ngm:9e|H7`q"qhwo`xyY3z['vPhD7#`v:e8[JnQurg"[p;l[}n%pZ~I23;@4]7cl[mfJUw*u!4:8H$d)C</t>
  </si>
  <si>
    <t>2G&gt;xm##4Vv *:]ji$EA]2+.gIdNE)kgpwy72z6J]noUrv.s=mw8]T&amp;%V'kmP'9+nwYNSBB^^J0c5/IIn</t>
  </si>
  <si>
    <t>d*6kGU-M'S?RKAZ!8r|u8o&amp;4Xi\j#mrsp\yvU4~Z&amp;wQpjoq[Q*gPRKuBRv|2!siLVXp&gt;DCEJ~d&lt;bz1t~c/sRI?WvoGUc["R"JXX\y^Be</t>
  </si>
  <si>
    <t>x/DG,^#zH[qGA6bY),[maA,T%lB/81e&amp;!1SV(-3\3E!("BkU&gt;'^UCMxQTvlA#miznJH8H&lt;#X-|,c48W(cjpPO'#vO1p %-B0/f3&lt;#iU7#_</t>
  </si>
  <si>
    <t>:C1(u2 B@2$S_#dv0odn98d{X6op!rkvu_,yi3z^:ya`Yog[Q*cL=JvBSrf2!sh}k&gt;K9EA/\(},a7vIqtiM8.Y!]ZWnE#S?\-#qXM/ScO,4HX</t>
  </si>
  <si>
    <t>4`qa4$oeW9f]wxa=*1@Gqw(.j.q~WIJDhqy!&amp;fH#&amp;sL^bmb[G*cQAJwCPrfc,y*\0?(7D{65F?p#sYI2uGkYVfM#T|4@w:i+h6</t>
  </si>
  <si>
    <t>!cr7-NwxA6)TW&amp;_v ncmH8h|GC6?m-6{na?gL}2_n"nT]6m}|c;0a\8:c%&gt;haA_0lDshoeTc3&gt;i#:hU'&gt;</t>
  </si>
  <si>
    <t>W;AMOci#!qAR6kwM0Cag5=~8'l.yy~Hr!_7;&lt;5"v\;Ht:6$p?kVAH(I eE9!r;U.@[C|7Ddc'</t>
  </si>
  <si>
    <t>m(H74{Jg2wOC9RMz[H%jv~ RZjw-aH9 flVuh7&lt; mwRx.1[o!$^LCOu&lt;Qti,!mf~k=E6D;~X*|'[5&amp;T+*( +RWq&lt;/es|z@p</t>
  </si>
  <si>
    <t>"2%4&amp;RYUqAwb5!ov&lt;han==iyGEcm'omur[{'Z6"Z*sQ]]|dZD%eLCIyDP&amp;l.%uf*m;DHG?"[.y+m8,U%cej=pd!2R16jMu|Ym(bL=9t7qJW8ANW|D:#G15WC/stwkdpF0+N2</t>
  </si>
  <si>
    <t>4b2cb17020e46e3a2c9ac43227e2aec853c8dd32a61ccebccda4d15be4ed7bd8e24bee722c9e184e9e0f305b34f41b7f4e00da2ad3f234f7301e3acccccf9ac2</t>
  </si>
  <si>
    <t>Tyq^[ mhn:a`IA0G]R'F  44U^=g&gt;H:;Ekuo0lT&amp;g/;zVfdLeQ[ | g#vuROSGVcik^VnA</t>
  </si>
  <si>
    <t>JguvxDsZI9a&gt;5W4RaS"Y&amp;$67H_CfDN5_j`?.F{ 15xLjI~FfC~TJ)Bp8Z4@Q)/ M_[{zl3-0|lT=I2_&amp;6"Bab-Z$xPt{U/8(nxbu0%PZFpFkt}u\J=# a4MhN%F@&lt;M{6E7ob(/Y;^UF~ZSWg!kSf95RfU"~@_FLhLZFv3(SX6fS*+B.84r*upe^g</t>
  </si>
  <si>
    <t>F!+(vJb&amp;9y{`A`1,H}0^?.s&lt;N1Dw{LI4.`\$8h}42!JgJ Fh&gt;ySL(Dl7Y'@Q-8 P`_{zk1*yxjpr8GA=)#~e~917X\JM-]:;EUZ*2e-vtfl5&lt;&gt;2xk:5</t>
  </si>
  <si>
    <t>5od&gt;scPr#2'P3S-QOJ\=A[l2A[G0:SSA:ni&amp;^wiBSkUd{hs5H\J1wZ`C 8L-ye&lt;d0M~S%c2p&lt;4&lt;d}q0&amp;K=Z$m0We^g##m@u{tKc%</t>
  </si>
  <si>
    <t>RU7DwO$&gt;go Ue-=\tx\z"A02B_Gg?H5bj`&lt;/Dl%89gK;h.?a9$@Bb9,u1L6ZGpNZ(O4*TAJo&amp;i&amp;'vZec,h6|</t>
  </si>
  <si>
    <t>{LyJ'K_5we(%S:UyZKb~mtM|TyS6uRHw.&gt;r/hZ$fU(Dc@&amp;3]|sn'^jfEtb,v*6RKjVyzsZil3WLX5rrNF}-;M?^V=</t>
  </si>
  <si>
    <t>O'&lt;]Ae7% bwDH\0MrW~J$#18HaAf&gt;K7ej_;3H}'73{MkH#Dj?{MO(Eo&gt;V(&gt;S**MU#&lt;$XVsq0"fDLId)RkU+WaX-hk00K\U'V9dr*?:g}O</t>
  </si>
  <si>
    <t>2]w-m&gt;akr]5t{N&amp;h@^B8dN~IYpZ1iUrSmsV2#4o[3|}gTF#VYfLfs)$dk~:L(5%N]\"!q6,!wqOAL+YmhlZi6OO&gt;h{I</t>
  </si>
  <si>
    <t>z+H'"kin`GwJ0LBM8 MC }4=FaBmDF9rkbABJkZfzkF9yc9Y]][nv$&lt;&amp;k9OjSZ*)M^06mnRk@mTrE:$c"=-`~v@:@QlT({Ly=</t>
  </si>
  <si>
    <t>]E HRm(w/b=me2e2RQOygu&amp;S%ibY#v3_haF1Hn'82{JkF#DiA!RO$Aj;[6CR&lt;D#P[\z!{~&gt;2+)yeShM)E;E@,v!$yrpxxq%/Ttycs5hi=[yS-&amp;</t>
  </si>
  <si>
    <t>vQkJ\S!|%OA*N:@5FoQySYL:]TBhfyl$]fIuf/}12{PhC~GfE{MK+Bo:U#:O,2 KYY }p=HC^8jubu7/^XQ</t>
  </si>
  <si>
    <t>",Yba?E9)Wz&amp;?jC5h&amp;6X#NU)YF3^m2SQZYC $T8u@c/%xRsc&lt;!MS)ClL['@U-0 \_[ 0n3+y{rS?I&lt;`'5%Gef.\"tNtlTD9wm~bs02AgE$Fkx2v_JI#}]DQkP&amp;|[=dn9CW&gt;7J']FCvj#r'e9Ii&amp;h-o</t>
  </si>
  <si>
    <t>8ec14996e95d9d207b03151a0ed86b4b844abbb38dba8d3f86ff8eac0bea41b512098d63a17018de87798b73370b95725f5a05eaa3524e8bb457562dc2eb7893</t>
  </si>
  <si>
    <t>b*&amp;M-kulTMWr,)eh_:uA}$JC3*?UF}/68W2A&gt;rUUZi?vfxiz"^a5n?cB0TxF0.GXN3tiO;vIUuH%VrkAeY,&gt;O+AK44o'-^sYQo~w!</t>
  </si>
  <si>
    <t>ootE{&lt;aB4?mcdK^^q5]27_SB6zas9+qK_E.]z2d~^%9(XM\G3j!qkV(*!g%#($aB-7XWko_nd#p1_@F!~D&amp;'}iZuND</t>
  </si>
  <si>
    <t>LKp[9{$-KNU)E2&lt;4fs:M#:}g  7qp&gt;7YQ02$1@mq*G9?n&lt;Qvo{In=&amp;|OiTl'L^\NX~l(gY_tm'o0^AUrmC!'xjZ(AZz4$TZ}UgvMaf("O)u)i?E&gt;\@V$UiV!Fw}sTT:nb"(K[1</t>
  </si>
  <si>
    <t>\@HFxE@AG7+C*&gt;i`4JPsp%}q&gt;:hb'#dCC3#3TC]46y"+oqEf&amp;a2{uO7""d:np@4l[obH#Q_q*VEMaG(-/;?I_Fc\/KV)</t>
  </si>
  <si>
    <t>Ey+H};1_7|Lq?]+Gt{\d)oyC#W%=&lt;aW4Kq%'[E^ !:Wc]pz!ib@R0:tcK!@#3uwlB@,KU,^9s;^C-])Okr{O</t>
  </si>
  <si>
    <t>|8oMO=^T|&amp;v"&lt;&lt;?Y:{i~u(l&lt;K&gt;PV=@9\I#9:mYN,u&lt;ij=[sq|_K}.Ea2T_0+}CTJ/peJMrD{/D4GmD6zTp:K'0e</t>
  </si>
  <si>
    <t>6x[Z\PlLugJ*CQ&gt;'UFh*&gt;K{G'o&lt;LR%)*F&amp;QC?Y-2HamWC,H60f\7pJ]Bo&amp;G#.'f9/HZBn[`qh+"3-ZMne &lt;Br!kd0pPG,&amp;[d%d=WwR8</t>
  </si>
  <si>
    <t>fXnpjOoJVVs9`'a6_`)UW:M$)},x*9h&gt;}i|2%/\o|O~G5D^zile;#EnAh@M&amp;$e|X$Px$[q0(nZvw,?j|".8T:M+$rUI |k/#L</t>
  </si>
  <si>
    <t>i UQR]GfF&lt;0?'+*46MB'o[z)yPYn4J7.l+vtH+o|G(Ks&gt;T^r1;U^F?XGs&amp;@))(b=2*QfJ aSd#LB7Ye70{Ttvz+':$ XjU~</t>
  </si>
  <si>
    <t>y@\)/]+Tms;^Ug5/Adt)]uX@ZZr7L~r0?kmMj#*WS!MVfnUj2Qpj1,A1oh6o@eK{O"va_0NKG+</t>
  </si>
  <si>
    <t>)=&amp;wAm}OQ2raL8ArnGuVLpml0nvYf^$N,X2_73{/XKjC:H^sih_6p?[Gk'C**"b8,=VAjY]te(*^~7YLw`9o]X</t>
  </si>
  <si>
    <t>1`T/T]-4`$~2RVW+oa&gt;uTfqZiYu(m&amp;^lelOwe= $`1^o4=_sqlp;oF[Fk'I)&lt;(u9&gt;;TGh_]tk'l0\AVq C~#-jJ(DF\cbc$HLW&gt;1s6Ah6swi[&amp;T{2~gow&amp;M</t>
  </si>
  <si>
    <t>13232b230f49a591e8bea25e5a4faaa6d765d01fbfe223cc1b24954fcdf727a7fe212a3eafa8baae20bb805f8c48215ab8d0987b45523c56a687bbcfe0d80bef</t>
  </si>
  <si>
    <t>XSe~ah)B\==C4sXOv9P|$3!3Z5)!q.,'`Gobi`7bui'H,q:&amp;&lt;X('$7E3CM*Xi)&gt;k5src4u8whZ-!v}&amp;.[Wv{~R1KC@L}</t>
  </si>
  <si>
    <t>T-d\25BK+&lt; $[)o(F|rYZX{FtRB\%6%;o;BG!8.V&amp;@2["XI#GI.vE@&gt;6Ea-Oh&gt;?l5tsf3q9zjII2$5So`I9R|8XO_6R;&gt;#k8fRW-</t>
  </si>
  <si>
    <t>HH(x!=UFUW-ycVi.W4ZM/Qv0GD$}zu&gt;3/PmpWe(OCV]"_I&gt;z]obeMWyVCL+Sq.=r7ete1u7z|9N$"3clbO9Q-;1iLNaul2LfyLv:)</t>
  </si>
  <si>
    <t>/-#gN2$j-.pzVwD/)(RxVhZ,BewZ&gt;/*-Ju.CY|C'n_KK:;+8cp_gii,=e,KQHuKHH:+&amp;TNg$`F&amp;~*3vNbA!&amp;@</t>
  </si>
  <si>
    <t>58R-TCI:tpyB\)[M6d qD&gt;WGHJ:\A=gUr@O%FaX{f4usyU}O~P7z~(B4`nk&lt;hCl.!uM`R)E</t>
  </si>
  <si>
    <t>M4m'MAOuFKB1R3nwVc#h72e_}Odo@:hXyCV)[b[{{1qssVxOjO1uW;@9YR=Tj/DmHeri90BQ?Z?e&amp;lBn_fV3g9I5m5nQiP\sWWcLD(</t>
  </si>
  <si>
    <t>2G1Yanf@@c~-7BE/1*ROLj`MIM4`@OnYpCN*Jb^{{3'opV|^rO6yL;=:HR;Sk0&gt;m3ewiGx7{i5E##3VmcP7Uy=6iPIXut4Kg|M:O"K&gt;6k6zaX|&gt;OYgR*4&gt;^r!5PB&gt;5*'</t>
  </si>
  <si>
    <t>d=i_yk6R8hbqVYH5*.ZLJT#&amp;x&amp;A#h%r: olO,FYZWY'Ni1:t)f%GRn{8%@rO3[4.Ge1J/6&lt;4[x\8LMtA E:V|KrY9|JnY4VqI&gt;wmH</t>
  </si>
  <si>
    <t>bKB'rP2)+jb(u741CYi8`3Th]Vqh@:m]s=S9Ma\}4,=LC/)r24;[TgY_)6,2XUPL,A3/P/,Hul'"`%:h+{-q-=</t>
  </si>
  <si>
    <t>2e\Ha9&gt;7@(F(6vv9rm"w&gt;p@Yb[Y/?N{yMrMF1a*:v#mk{_q)[hjO;?F*a,ZVuAH7&lt;"i0&amp;q5vn&gt;I}%5UzdR:d~@6fRK_ur0LgzM&lt;R KZt{ra</t>
  </si>
  <si>
    <t>pW{{.2`LLx)I)Shy.\k[@QURVAnK_vAJxIDA&amp;/^%}:=v3IC&gt;@Y`&gt;@u6y8e(Mh/Fn3bqf3s5wm6J "3Oi_L:Qx:5fL&lt;(k"8$0JiO"GM[ z4sH$</t>
  </si>
  <si>
    <t>g+~*Nf?c_A7jv&gt;JcM9=FH`gB&amp;8N6{2o^e[-UOkm#164g=DMY&lt;s+sC8@&gt;JL.cm.Bs7_uf8s;ul6G1%7U|d^;S~@1xQJ^{M+,X.=dE.Rb1~i~X*_^ZHD</t>
  </si>
  <si>
    <t>ef5ff4d8c320bb95efca6ddc448e1e5b07f3d65903fa7cb1bb9b45aea50267031974b965bd4ce66f0218feeafec105e0fbd08e84ce20d71e5ad3105a0443241c</t>
  </si>
  <si>
    <t>K{IzgKeLKL~)Z*e-!Khtc3@X8a {8pQV2-yp?8A=2 %rgsK'Lxc)D2g(C}-`K0y|98{hT##1tN!R]aBGH5dF;,_^1</t>
  </si>
  <si>
    <t>DWe_q"Y3fjZm[C?_+M&amp;O#}o,0jz0%K-SB6kwv:+j&lt;&amp;+zk{N+Kzc4 HADeG)u"]KE@oP(dd +tl! @crjv`7z@g8:z.b</t>
  </si>
  <si>
    <t>E;.Y.&amp;[:ka]o\E&lt;_-N(N$xn+/~z&lt;&amp;91XB.j)v6,W&lt;'+vghK'Lz#S9fXb$$2.GmBcI/oH##dJ5,T?N#9&lt;5~W`}KGS&gt;c&amp;"$w$"y/zq"UPa$d(%?:V^/jbaDh^N</t>
  </si>
  <si>
    <t>zQKwt^}^op]"`OD8~B#C1k@2n,AuPD.u{,|rZLi86 %|w7QQGD^(BX(3Vc}h56rx1O?L}zMefv/sgz_XZHL%w&lt;enk</t>
  </si>
  <si>
    <t>LB% {C8'=S3N^.2Y-:V'AN1e)hv)*9,VB1gxw7%YJ&amp;*xnoJ,Rwv]pV.fMd^rX(&lt;k":C1GQ?3u</t>
  </si>
  <si>
    <t>JACa]Tio%ud1k3X6:^o /Ynw-ht)'A1\FCl{vK)U&lt;#,tlhJ:OxgyCEj)F$;$t{\[")41$4{ohd-&gt;-F,VEUp-h|Xd]zQ]/8"lu]</t>
  </si>
  <si>
    <t>dk.!@)&amp;/f`\uZBAa/c(&gt;#yn80lz,CT%d$(MamNj=/ #J\{&amp;"=Ty=jV::A1C)]+|az`;+"UTn&amp;m)%JzEz$M</t>
  </si>
  <si>
    <t>v#fn!@0@wM;|7F/c ;IM$E-A#yX!e"(l&amp;u_unm{hs{xT}1qL~&amp;b*@#t&amp;@$O:aoV6_p=AglRylV)qS1H@0pIe,7uG ~~q6:}17\+D=f</t>
  </si>
  <si>
    <t>2;\&lt;kN$zv[g".K8_)N$F!zn,/mz:%;2UGN}#sgxj:k\XMNBYiEP3^oKp|heJzC4^6Le</t>
  </si>
  <si>
    <t>+}lb ;VK)'oerkv5D3VXYm3L&lt;VF $\}S@2j!u7+Z=#,qk~N;PtguG2j9F!F6Sm[4dm&lt; G@;)q`NZ:K5!rFEwF`\~q!F5&gt;~41=GAi\I1u%J:fOs'I+MQ?e)s</t>
  </si>
  <si>
    <t>.H5_eMOkx"y+ HHg$| V&gt;?!mU`P&lt;8z?o{(o&gt;#!OM*E55hy.7n,CQOY2w&amp;IZ6Mk[:`j="C&lt;7$nSJV7M0}QB68v:C&lt;7TR7tzB0djtY</t>
  </si>
  <si>
    <t>#zAY.&amp;[:ls\k]B@b+b(=#"n(/{z,&amp;8/SF1mxw5'i&lt;'+vg}N)Oy]3Zwhc(]8"`I8&gt;k8mtFq`yH]iyTo6,V=b/0[fT~!s%C&lt;g."w=kdDo=JJ</t>
  </si>
  <si>
    <t>4fa83f762bcb9194aebf2b97587195969f25f61736a05fa1e6de84e90bdbd65e98755cf25fe431dc77c6b19cba18bce122b81db863c5db6daf4718d88d0990b9</t>
  </si>
  <si>
    <t xml:space="preserve">7X"sw+,Ae#c{AC'-@XI$xa;.#1`-k@ZhEyK:%WD6J,onz0$*&amp;8'G@stlG!S+7ly* </t>
  </si>
  <si>
    <t>-|"1wDWC[J.;9hZr{;NCDrU= f)S0KhK:Z&amp;'RJ|AENw(,L[fORDz~*&lt;b\J3&lt;$6MXz%|V5}RXGEh[}WLns!+sh\x"65rtH5B</t>
  </si>
  <si>
    <t>o(:J&amp;F?0:eDE^oz\wYrUelT3t+rH}{u$N:Q;&amp;U=:O*n l.(0+8*I8K.11&lt;WhmBg["%"S0|UXF@m]$hSog~zehq6Ara4.[G:$"vi,Iz?!A#p^#.5)~@l=dbXEr+*X=im'&amp;'v=mvVVxhh{W!RGs!~"z0x~9;,^CZO4(\,</t>
  </si>
  <si>
    <t>:+6PTkRaEcb_AjT%5"Yd?-*Z`_DLPYra\Jo[N!e&lt;;5e))T;"4`aZQ1@Njkg2WH29Az</t>
  </si>
  <si>
    <t>%BK}+p4#~P9&amp;\I.dqCoPikO1t.nG xs)H-^@%[N5]-{rk4%)89:K;Q,72;Zol5CK`/#a7Ukb\t]!o&amp;'W/qXq^.?I2mgW!OXZh?x^q.gRTwWU- #llTL</t>
  </si>
  <si>
    <t>eeVLM*Ra&lt;mNKaj+`wI"T^nQ5u2lF,|z*M)`@'[ArGKSM.Y5;5OS8e(Y=3GljE&amp;'E}ZnXPX[lp2$BdhD~k+KqxlbU`h)U,-'Ey8P52Zn; tu@=</t>
  </si>
  <si>
    <t>ckE?D{|4}Y&gt;c8b8ERj8cryh]fZIr%{&amp;;Jb4`pXn&amp;OOGx YsBl{:&lt;JV+0/;`lkDb^1+~X+ dZHFmgT`bn3Dh}]Ff)[o(O&gt;;'ed|</t>
  </si>
  <si>
    <t>fsZkPWQa:mNIljvasInX`AXVK]S6(AFg&lt;"iy"w$spU{!wGQzSqRQ;]B2i}{UlrS^Ac(kVkj&lt;+V`m)`#x</t>
  </si>
  <si>
    <t>`5!NdwacUaM."`;&lt;]}71F{Lyq3n|"?LV/x[dV9-.ghf/QmIS7I5^e?Zl\BUhj?k\|+%X/ bYIGj^0iNFICaf8[6TKZGD</t>
  </si>
  <si>
    <t>d/8:&gt;F}B"xA1Wlw3{kD#EZ^XEn`?6VqF3grf7iJMx|8I5:'9;7_-\K+42@ZjoBg["%"h0/VVJAn[$eRob|zghm71nN5}[7&gt;9'dm1J{v"oqp{[&amp;H</t>
  </si>
  <si>
    <t>&amp;/!t;f@eHB&lt;\9pnA.u?z8!SFi-mhIM5RM$1YGU95O4kli/%)&amp;5'L9K.705XhlDbX}%~R$8u8&lt;ZAtJ,It5#Gv|]Kc</t>
  </si>
  <si>
    <t>uH(V;"6/KtK&gt;T6,l`j.OsO[xn9)-rdw2% bz0N OI)lnq36-%&lt;&amp;J9M@60;^nnCs^ ,}V* RZGGh[2XSpe~)ien8`@xg0ZJ/&amp;!%9bdG/{ &gt;.O;@s{3c!e&lt;_^v$y/vlu</t>
  </si>
  <si>
    <t>6fac0e384d5f4c02f8dadb5a7129a82d70fcb7549b4c5dd7df96c3a0d9c6550d22ea67eaf53cb3b2b402542f59f5d80be25deeb19e717ee48e54f217178fde49</t>
  </si>
  <si>
    <t>"Y|g]h1"K`|6"cyz3T_h3:E*b#%kP\3X2=T5UwZ1@((gGKliS^=?cGwbi~AF(|S5vch/KHCO!a~Gwl;+GO</t>
  </si>
  <si>
    <t>yhmXAa&lt;0PrSPH]oCW8]$_f0)z{i|A#6.bst-nnB%2&lt;sVh]IeOYo3\aIDAwe:-Px6Bms,H;QI{p\`jt[Flf2n7?qTgDDi:&gt;1I)t$?Gxp</t>
  </si>
  <si>
    <t>Uiz% ZP^npu%MNXdJtPImUx4}h&amp;yAwux"QOt:]6Dsr#!d\7IA+8kIM|cgyBK*zQ&amp;ygj6JKoYn6&amp;{&gt;$b'-3}]nVygN&amp;d5`r/BA&lt;baWjq{4]p54kcm</t>
  </si>
  <si>
    <t>@d?pz:}wYd1^m[&lt;P|~&amp;T[aGB0&lt;cL4zTf5%=)jjH&gt;$G"yqKC 7[i1*Sbn%#N1&gt;-4oL&amp;#gO ,)TXN</t>
  </si>
  <si>
    <t>RtLL?{fK3:;7/5x"ps/_h~T!Rdz%C"6$dyv+po?66OtTfp9K&lt;/&lt;wKZ}fbIU?7B:BZ):^B.L]$On*[;6]WG8r]%jh6?-"tkg$Y0m80~Bofx!?</t>
  </si>
  <si>
    <t>8MD AO9b|=&lt;X:?-+v&amp;/Zk4U~U_~!G&amp;9&amp;`&amp;u,przwvTI?!Ang4-&gt;iY5vO&gt;m02++}VrE';;n=Txi'(7iwfi9+Hr</t>
  </si>
  <si>
    <t>w%=n,a}b#\xJjbacv&gt;|Og.$JO\{~L'6*`vp/sqA(5B#YibIL:(6jIM|cgz@Z. T'|gi6MLpu,V][9F*a~v6{fgK{c</t>
  </si>
  <si>
    <t xml:space="preserve">8$S}.(w2*kv8&lt;az|r![ (Qw_6\w}E-6$exu.p}C56ApSb![#,lN?1c\&lt;*qEM*-? a8_!5K </t>
  </si>
  <si>
    <t xml:space="preserve"> s9TmQM9uMFA;?!N&amp;&lt;"7*Kp[C1FW#(_vYr [6-pHp#lw,:*,6&amp;7jPLzg}zCK(~Y'thg5L]H?ttW79)j)=}|/QE</t>
  </si>
  <si>
    <t>fW&amp;%YK_kty0+dnh(&gt;d$VuP|A##XcA"2.\57f`QU\{XS.'Z;M;:$c3}qSTyPqZw5B T/^IeG]k,d*}bk10((kv\Sgb-i@7gA"wwI</t>
  </si>
  <si>
    <t xml:space="preserve">{X6bet\Z@E}Qz_#9Tp)Vk)T~R^z~C"5(avr/lj@(3DpSg^7G{x@;TXSl6TTkL=%3`tZ[Vd3}s*i`z; lAP]N/}{=t#!#`ca+FEAr </t>
  </si>
  <si>
    <t>24ue"%&amp;F78!"2Kjgcz_cvY\M0r&gt;DeUDoqeo)npH(1CvYibGKI,;fZNzg}zCK(~Y'thg5LImY[7!z?)e&amp;&gt;6!G#wt`fapTL);/yx0tyhub0Ea2'oG[Z</t>
  </si>
  <si>
    <t>9dd408b62892cfc189ef9763b081bdbf1a84f3c75e9dedc3b141732ff1dc2677aea3ebb835a82ff078c4939c9d67c0eef8f272ee30a585acd0248b6ef21da88e</t>
  </si>
  <si>
    <t>;`w/?5Fwjg:J^AbPXFD5fL+1jo"3@JH&lt;vP8O4=9[,Uz,&amp;a:j1OX}yz#Gp\{Xzi+{t&lt;YtZd$'YG9Q19A,NW=Wd+a</t>
  </si>
  <si>
    <t>&amp;O:VBpQP}giUff^3L($1=YC3fYh%1uCHCS(o)'ei:7xbcrmG)2]z8rd37'S3)!M(b{13lHu;R31g6F6KkNyZ2&gt;c=e%L0C'y?=%'~uWBhQBTFJ&gt; @^OJz\7?&amp;:jI#kADnxwUHedXv!-;guWvz,</t>
  </si>
  <si>
    <t>IbQ2R 'H *m}-Z(SEI}7zNdK@126$L AQqNQu@sU2X!N^e?+goBu6va:5%R9($M7fp2EhGu6R#,c6TsIkWBW`K|V\&lt;WoEO!#*@6`Z)/V|G\!Gcf</t>
  </si>
  <si>
    <t>gRBx4^&lt;e!M1v^l&amp;^`g]l}kZX]lwFia&lt;HH!Uj;(n3[\C:j{3-K7&gt;z8TynQI8YdV?2xM3_TNB$U).?bQm0k</t>
  </si>
  <si>
    <t>EvM-f{"5;&amp;hF(eL07*#::GD5c_eo-a@KCS'!(7fe+6wudv*C?ZZTY2sif-n_,vJ+*[%~~OY^pw00^jM)G&gt;</t>
  </si>
  <si>
    <t>7bwuV:5o;gXucYw,ST mZeUm6a%=5Y?Pf1y[:+I-I)w-,7KG#.bVsY%HV~bFY]+W^!1?9}=c&amp;+8+uiv/nY~q9i&gt;A}m-gNRT*V-,u""~</t>
  </si>
  <si>
    <t>/ct%K({Wpfl{X_HH?qIS1Lma*6CLq'Um:S6D`f_`%:F^vrzyY[)OC!'tY+36$`ab!/wXI~gAdc13}H@:rbA3,Yv=W=vv1(yP3i</t>
  </si>
  <si>
    <t>Jj]G#C {rwEUxl{X -$Nmm&gt;NCVbo1lAKDF' ))ea+8wu_m{m?0?m/fishfdfU}3tw?P1Q&lt;!{Y~DI;(6R.</t>
  </si>
  <si>
    <t>i5k4t_I/Y'h4S$6FqC@'y$saZjCq?g^p&amp;B(,XJ\{g?8|]mlO.2]{7xh5D(_F+&amp;K)an=2N?h&amp;Vba</t>
  </si>
  <si>
    <t>I.c;seG3JH9L`H:S;ikLs\{N$NEL]06\}@5rDKHe,NH`]mvn I:&amp;\/av)z@;fV,;6;+{X^GVMh~tyNnbOb$ cm9!/</t>
  </si>
  <si>
    <t>)hHAZNWb,Qr(~|]a](|1=QD3cXep-a?O@@$q$#bi(7s``vnIyGRi+~LP+wJ9n_5&gt;FZ7z'}Gf*:3!</t>
  </si>
  <si>
    <t>PtT),kPM!jxC r&gt;)Be9LY/A6pxr\(&lt;HBA,s%*hf86wf^stM80l{&lt;x`5:(_75%L*dm-7wKo8S$&gt;i1GvN|YR]\O-[i"nj3/zoH9zA8eT+[JgRee,&amp;/Wn*?'%iDx}x]`rN</t>
  </si>
  <si>
    <t>0c701261bee096bcb1367ee9b682b100a4e0ab0815b276774fbb12a1da395413e6ff63475291819f81a3fceca977d10201cdc9c7934d0d60b279dd8493209245</t>
  </si>
  <si>
    <t>BTnl#JRXU_PoLP&lt;v(=0ol6^O,"3,"/&lt;EgCi'c't01 Vlb:exo!N)}|iC{EVC]R/J-6Wn)%wG/l5*EX37":`v.]qh65*F)JnE8#yGS</t>
  </si>
  <si>
    <t>BvZ\4`]6x".u$5[IyL8[@PQ1914X8^jWnZ&gt;?y`uzII6BY\U|FEM3xI]-on9$IX9,"c3i}Gfk7.G|_a[jRQx_bPY</t>
  </si>
  <si>
    <t>=smj\}XG&gt;hCV /]H!K9[CPQ-658Y:\i&gt;(M%/I/hj6'Yq[=l{%!:)#?5=gt!lb9VBsY$mzf&amp;yIy7}[u3Xx*C#z@id=*Sh67Vjl"$+m@7c} &lt;z</t>
  </si>
  <si>
    <t>QWPVsg^jNiNq 0^MyI&lt;T@JO/937U7Zh[hrF|,Zg|J6sz#GDmx6U,[G[qy5}d|EOzr1^T];(&lt;!?"3X*eh</t>
  </si>
  <si>
    <t>o+_v?[U&lt;6.RcT=$(q%B99aZ'*B;0A-Go$F",R+gg3#Vm[9czu%?-} vF~3Ihlej/*y9`jrR|/7y+j'uH$-qc_Kx:cmTXbj.Q</t>
  </si>
  <si>
    <t>Ac}d$ k2j5*N,a8x`E8)u2w*Xs`y*?&lt;:&lt;_6FWSvE))l&amp;]7cxw*@*"zhD{.Kcp q1WWW&lt;qUqPnD;Yppb7k Hh%Vu+(5n\lAcL=wU!2su</t>
  </si>
  <si>
    <t>Ax&amp;'et0sv")u+3]HzLL[BQN1;14Y9`n;$M$/I.of1&amp;Zq[9c{r%P,1 eF~4Hgs!"4jHf;pV"VmHJ_mEG1fQ};JR2gt.io;:BbAk"_%e`!#vLg_pmVmK'yO}[hlaJJWsD^n'~_Zp'cr]Hb-G</t>
  </si>
  <si>
    <t>%RlQ-p79)Lf^=}gag1Q@VG9e%J=*f&amp;(/e!u,l5BVE$;Sw!cup#E*# jF)3Wgo"n0UpN+1,J*KDJyt!me@\pA4TdKz/J%P\kN00~'R#D</t>
  </si>
  <si>
    <t>HT3;ro=!Zy.'asQR!{6]w6YjKTZvfkyJ}T,(G)ho5'[k]:i}u$A*9&gt;*Zg q@#7REt GH6dw#4:\E/soyyDc7]cAp=ObCACrtLe!</t>
  </si>
  <si>
    <t>R}7(,8}Q`)b\c'eWW+.dI K+644^:\o&gt;+I'(M&gt;ly8#[k]9i)u$&lt;&amp;"}gEw-Kdq q1[EX:rRtSnC;kosekQ*&amp;hDy3TYw&amp;%vEGmSgc'Bc!4Rree(*ffoDO_L'4P1&lt;? *=</t>
  </si>
  <si>
    <t>%:8FL:nF("#s&amp;:]BxM:]@JO3937\7Zl?'K"(J/ii+.a({_}gbLx&gt;8`x_S#W,~%&gt;YMi&gt;ZpcUd0_x7y@J'Mj^,)&lt;;D`vh</t>
  </si>
  <si>
    <t>pfz\8kX7$zGy#^z]_Mv?"BW@ws+c@0hB]2-g\M-(b1e{QEo3o~&lt;(' hF|1Dgl!l5WHV;nR#VkH=|2)N%3[^oej/`&gt;z??rkUAR:79</t>
  </si>
  <si>
    <t>54e89057683a2706a4ebeb1a4ab102059d5ad580e565f8e349964ac169e253be905d485fb90a3454ea6f734d8b3cd5b9bbd3193edf3cf91e94a335cf2e081b0a</t>
  </si>
  <si>
    <t>gy&amp;RmJP([3N VNmLoH}wnUjv&gt;OK?1{Su^Hm*H?~|NR/c*GcI6.s&gt;an.l8HGTt1H.\&gt;^elBF?`T}3txU(s[W.e</t>
  </si>
  <si>
    <t>r0LxE}-RCpeVqZ3\gB-Rwr"DRO84|Ww^4q+K8i0BLPv`r_8%k[7%YXd*fBT&amp;hCX!n</t>
  </si>
  <si>
    <t>Qjzivhz2&gt;xc!4Q79DQl2\+6w?|%6ds`[j/yFG*i0BLPv{5TD(4 G/g4o;8P!3K#A^qSbHiv-Y`hQ9kew&lt;T#(f.._6'4Mn-|f%)+9Uj-kqsQce;H@*]-uQr-</t>
  </si>
  <si>
    <t>y2v(L?)Yo-4{t`dkHpfKu+Us5'[Jn+Pu\?$_0=A|&amp;/FJ=do-#q$c&gt;?ggL*1]0|{~)&amp;`R&gt;,$TC,G/pNj2Q]&lt;:+i_0&gt;A</t>
  </si>
  <si>
    <t>BjJFmpk[jzx33!q]qSo&lt;@jo}fE&lt;K4a\u\8j3H8~w0jRA}5TC#82R-v5n)FK|$_*@`qTeOf|0Z^kNRVf$5v``,l=oV#I]&lt;%!*)9RY*A`kNoL.oZ0do8i2+J</t>
  </si>
  <si>
    <t>9nc1:6T_]4T4LH$;bcd@)SPI:fL3XN{u\6n3K@"+3nUS 5VD#4#D.c1~-5M#G!"j Nug-gwgm8$q]+BK5ff(MU~*-</t>
  </si>
  <si>
    <t>C)}S9:{mZ'%WN&amp;|6w9=MadbwEv@'E 8"~&amp;o6R^YT-hUA';YF27 H+g0o:8Z!~P'Acpdf]fv-h_zQ2jj{;U($P.|^7'4QgND]0(X`brHHwv$n1nmD$[</t>
  </si>
  <si>
    <t>J_n&lt;},[sBq%b8A&gt;_#*fQP,"Mz0{0F|O@1_4_DfAYTo4@|ui~&lt;VJgg7&lt;!j8DH$z}CFm)+tQv'\djR6ig+.Rh"aG}</t>
  </si>
  <si>
    <t>|r[c:G0DlH+/+c_,IkW3W}r|?o=tiK]gnsk;JWB\0nmrB3j"+T7BmY&amp;tih*1Q{w/(ec7kS`!\Bc8IIO[OZEBI_V=;j</t>
  </si>
  <si>
    <t>`h{&amp; OUUVu}Wvhe'EiU2Y{ux`Q*'JUdOvU^h!h)g?HPP!Uv' 6;vM_IK5Va{dAyF=A1v{7kz"Ty"SSKo08"nilf&gt;Y0Vj^ |&lt;6</t>
  </si>
  <si>
    <t>6B6FwDPY[oxXrfg'DhO0TyqyDQO(nU"#NFJ)X&lt;&lt;&lt;skU[Q[NZ^&gt;A[(H'`2t}]4|U0N8Iu~(epNaMJ|}Fcmv.Dp!P6v.yuZM.</t>
  </si>
  <si>
    <t>&gt;D0^2eC2,&gt;$G#C`7C&amp;u-Rxr"DWOI4 V,`4p,K;"x4jQR"8VHc3#_\(-$h@k5~0z2eM%C^8I{H'_`f(P</t>
  </si>
  <si>
    <t>547e28b731aac1db7f78536498150d2e1a77a66393b63f7e4f0e2af8b264b93a4fa2c8d14e0272ced3b8ea6491c0d78d182c3a1b4d57958fccc77a04ff329fa7</t>
  </si>
  <si>
    <t>l8f5Pzm#+,i"X jlL7tpv&lt;*Dw1xTBqdLEl@_*t"2?x~1{##FE l7?[LJYy*h29Y9^K&amp;(Ux</t>
  </si>
  <si>
    <t>^+n\o4=.@d5*}\Op[1V"1&lt;GD6Gq,RTO`ra=d/ $"Q""0~8,*pN*EW*}hg(p*,|ek:sqpE\2`Gzkp3U1r;uKAg&lt;Ge~W^EBGIWcgoHKz-~r&amp;H'ZZ6t4_K6i q</t>
  </si>
  <si>
    <t>j0D1f`%Yr$$9+[4pF /-IkxRf]0QlJeTlCM{yj=x&amp;1ICx")ztP%HT.{ea)k,&lt;yh\7`$vEa0]Tzg`-Y8`7dJ.g44)jmczf=aK:rRF4|6&gt;P&gt;6 Em</t>
  </si>
  <si>
    <t>QDKz0:vu}b-gyr5(2xN&lt;Hn#m:AZFn'~O!Z8))zX~EB{-x-g%&amp;&gt;x^Kq/1w!\_x-f+]W,e"5 ^du@U</t>
  </si>
  <si>
    <t>qn{{ikQ&gt;:ml'qX&gt;Ej.;)7SvtrelPmujTIhCt.}LqA7x*cTU=NV_-3r,3kS{+ap11hHe_t1qS57HfQLr)$w\?}F:{VHSMR^I4R4'</t>
  </si>
  <si>
    <t>a?6&gt;UikTT&amp;V{gJ.cb!B,'1B/Q/R9&amp;F:~~|Dz~y#EpQ@5'jGtiN)LV1|xg+o&lt;*seY:cu%Gq1nB+k[3W6b=wG@f;GW&gt;S|n%ob1w&amp;:OlUdxTY_V^LI</t>
  </si>
  <si>
    <t>olTD&lt;[K6xM:?Qy'.'`mXol{0egfOnsoPEvFe*{%%&lt;.%4z('{mQ,Gf.,ea,o;/yg[=drwFa&gt;aE}h\,X7dMhG2c:AU{VcLBKH\Z?dIt [EFAX&lt;/*T~HB0^|J6_J'+:LpU5~aNol,D'O3~.UxT</t>
  </si>
  <si>
    <t>}}JFgeaXm9*_,:wPdcAZJn"3E*`8mMtDPq_Bs$,O^fwjv#&lt;%LZQ@IHIBs%i'(~dW:tuwG`2]Bv/#v_voi!</t>
  </si>
  <si>
    <t>3q5AE+}G=yW&gt;T;O8yw8%5Q xshgVlxfQH1qx;wJCj1e$r~x4d@-HCgD}EQUoEH5)oyv,9`.#tO*b:;P%6"nr,U{md1hBtMzlvF{z7wD</t>
  </si>
  <si>
    <t>7&amp;?]?,&gt;\+ ?}YOVVY~_$4Qt vOZ!HTD4k|em@,Z^"P(I!xZNt~_8`R^5tnp+j1Bx^hAU{)~v)(2d=(%q3h$`O;,S-wm;9BP#,</t>
  </si>
  <si>
    <t xml:space="preserve">E/N+#-bEcFjJjz@V:%$'Ocfg5ao&lt;ZCF.#JezO#95vYad%&gt;.k&gt;%.t-~'.IV|o-xDrv":zr@e[@xke/R2`:cG+c?DTzW^E@EH[[9`Ir </t>
  </si>
  <si>
    <t>&lt;1wbydf,Sr~Wf9=Dg/@0:WzuthmQlvhKIeCd-)&amp;4B,}A~#-ypO)WR=|fg-%8wf'T=KcB#&gt;jDh2.hEii?|9QG</t>
  </si>
  <si>
    <t>0ea7e79dd18cb5b81f141f1e8c204160f1b3e33de937f120d01b3cbc74cbbc418c7157ed72be0d837b14a769ffe34986baee3244686fa809220de4d633f55580</t>
  </si>
  <si>
    <t>NlH+)6&gt;}V{lTS3Qh|XId%_Vi'MT|jx&gt;6u,N_}[;Hi[@u:N'`6$OLVj$.P+_CAf_Y0)" 'oBdyBni=lku@;;At*V/g,}</t>
  </si>
  <si>
    <t>2&lt;nMI+"wdVToTMp4)ByQ\)4)ZR+6|{)R8dQhIm:p~m]^p)b0"(dSZeo#c=B"oNa];Mhf&lt;Z5*%2=NG*ugl,UQ'Ye3[FP(sfxNVWjO#0(4O_lhy3 E6|mW8l(*</t>
  </si>
  <si>
    <t>`JoJOwo,:3S3a?a"{#W%HY6q~L{Ug7H2$w#bDi2lk ,3zo1-J+fGn20hF9sx&lt;:^scu_japJZn9JOJ([t=R8qbR`A</t>
  </si>
  <si>
    <t>kuzm`D&amp;!,VE,Lxl1@gh*4:#fcn&amp;Dp,:Us0nMG7&amp;1HE7@3$_*,8qViqC\DiI1o&gt;*+}n&lt;T9xaH)n;&gt;LM&gt;G317w2&amp;4q)H7F+=A,P:Dv%]P</t>
  </si>
  <si>
    <t>Cg3?~C+^gW1#[1\*4ve}_&gt;fn;F=o`&gt;;r7s_7 HXu"iR&amp;D{(`u~s/{eR#PvUW+lY|eze_&gt;_!#y!N4q2-.8"we^gghV)(#EwAQP1</t>
  </si>
  <si>
    <t>@&amp;[Hq@=JC6K[84;yU?*l*@}?6Tbd{Ba.gDoxfq:|@C=.{:a JUGt-TkEF]D^o5?nbc*Xa4~##6mHcKD.j</t>
  </si>
  <si>
    <t>YzdGt7]W0(-kl7Z0|Ie\P[S!L&lt;-T{g{?2'\VT|,Q;)G_@#&amp;f^\3nl"x4uly[?SvY{o9W&lt;T~.Ka.</t>
  </si>
  <si>
    <t>]2"e{4vU97m.L=Nt:47b(A&lt;vwpb;}":V1gOhZRtII(];!&gt;9=X:oC6:8 NI{i~K |kHi{ox);b7\jZzX}}$Rl?Dp'@r4d</t>
  </si>
  <si>
    <t>(5k'+7c+1_k7u=Lu7;:cz&lt;=$zke:$}+f3uSkCR8HZx_{6ia.=UsVn?zD|%#qaWL8Z(z2fNM{l?mr`}\1U-dO@\""</t>
  </si>
  <si>
    <t>t59-Rb&lt;-J{ctl4,OX/!mR*Hr4/E7!8Xt7x-ng!sOb[kHQXA?SLIzOI#U%+&amp;ut/UJ=)3Ca@@BY~u5uyY{r+Fe]/&gt;gjZC?oC}/DFSf6;</t>
  </si>
  <si>
    <t>f1%k&lt;5ia"kK"2?P1bT@tTGZ)aNV),ge%nu -&gt;6 T &lt;}OX~fputf/$C4l%W&gt;zmS7Kb</t>
  </si>
  <si>
    <t>_,:*bBW:v3b8r6v%yr^+Vl"]Si_&lt;|'+Q3sSgKj.mqhbqv(f,'8Qa\ft"iLD|sMgY,\ktB]##)/?VsIg=t9sLd2D]LYB~-tY;)&lt;qUVmlRt^#:Z4j$F!-jQz&lt;o=d?E-CcQd4/0W`hrmnIz&gt;}R$Y5</t>
  </si>
  <si>
    <t>c84838d46c74e6eb2c8644dcfc8f5e72eb92e9782a24f51b70fd86465bdaa7771dbbe903409947851d67e76aa352913514af4ad1192e5cf700e6fca6d472e267</t>
  </si>
  <si>
    <t>!lswJ}e9bL?$-mxW-dQNv+]sBmj1=+k?Br(YQPt$JuNH(Hy2DKVrb/5_=Q6"kOMHMR&gt;z{h-xX</t>
  </si>
  <si>
    <t>QI2lv#\ ..@GEERGhN5_VP,kSqk5o 'guw93W!cj@j8$F@v\sOo@[qX}3v](7aHsMYc-&amp;"q(GY;b1}0+"K@kT@bH0.]</t>
  </si>
  <si>
    <t>M8:=s;'.~:t`YHqlKf*Sa^.*F|vC4\(\&lt;q]lq2\&amp;d7U&amp;GLfb61(5QXQLk*E5EV?v0eZ&amp;y55/0uBh=[]SQm']7T\AaUl~!B@y}F')D[xk-v+DME</t>
  </si>
  <si>
    <t>aB9tYo\1M*&lt;CKb)X0HPp!09uFfHbp+Ue?pUY_*@\h`FJVQrpU4"`\t |xX"3~K"r85LB'%Oq%5A%</t>
  </si>
  <si>
    <t>3epy#j;="hd+k|w`F&amp;&lt;q+W`{mzGhXrsE/"hrjzd;%1l(GX^1_UjjF[QLm"F0&gt;YI(=jV'|&amp;121N9'M'8]Y`y6f3ki&amp;@~!A)zrX</t>
  </si>
  <si>
    <t>cv2o$_3&gt;|qC}PH=_u-|[mN,f[8,|GU*^j&gt;C ]Nz,UVT0#.]%Dd1&amp;L=:MMyOB}Lx4#"pOG/gl.R2P8h(Hk}&amp;yzP|F|JdCtCdy</t>
  </si>
  <si>
    <t>1KQg408OI$$JzQDColrGUgV(Pml3=}/EYxaxS_$T8}Cm]Ia7ehhSS5Oi K#;MJ1O[BfJ;j- o#l%E??T.e/ltL:b</t>
  </si>
  <si>
    <t>j+d|)kb&lt;fG}ejK&amp;(-w'u&lt;_GzyC`DG?irA4Kv"{+N$xFq`Jd2cffkD]XKk~68:Bd\h^s\Nw9[W0y8?gJhIc)y'bSu+'I+;"0NcEy|lw$</t>
  </si>
  <si>
    <t>?{JI2jl37Sq9SVc!(7RDX"OoEwf~^cj9sM&lt;jY(PlbIJsO[]*etQu8.}z3|"8%NQk'cT#u+3=0vAh=_]RPl7k;\_SdZ'/o (b~k6&lt;</t>
  </si>
  <si>
    <t>%Le7PPR3j;WWiv3Vhpm/Apuj$mj1=&lt;53^mO?97|m_R:q+q|o/[l[VWJQ+pO(s!i;(D^gm9()&gt;yytkzo%YmW</t>
  </si>
  <si>
    <t>gU+Iy?Ysl[9i#/xp53DWB]5j*k412z2IWqdvQ\$N'{Ek^H`1`Tbh@XTJl {a&amp;N+C^HN@UOQ'j;.{Mmq\VHw';hqC;MjU[| CRr]4~IjG*</t>
  </si>
  <si>
    <t>B%}(t$i.?fkoSfYK+wJcP*'X:|CVj}O_9\arS`-S+}ClnJb7bZaiS]bPn%C4C[:w,jY'x&amp;62&lt;w@m9^VVNp&amp;^JZnFc\"/o}LZRA^k+R i$=-v}2Vif~'1/;_Xp`xS[ja\+</t>
  </si>
  <si>
    <t>e027640a8cd9a1ba884c820eca3cd3db80e3ae4343eecd9a08e7ce3fc4391cbe0616a180e808469f3d423b518062a767f5a6117fdc655ae9a73ff63d060bc3b9</t>
  </si>
  <si>
    <t>Ea*QeQ:J&lt;$_$e+C[qtg/n!d`nM44&amp;f%g$%fk3`.a4Z4c1GMsLG0u 9zpjF;d/(]SA)P</t>
  </si>
  <si>
    <t>%\'@7JHBl2n!$tEPfz9~&lt;P,HZe*V:_s-r])s%j0j&amp;Q'.}4+LO+bLoeb\gge/6Z= *(pxNR =ZXJUhVSjc?v?gncDkxyY'K%CfiZ8A"9~4C/+%8TzZ&amp;'cGN(TPs^nCEF)-lXahP|V</t>
  </si>
  <si>
    <t>y[ui!qm@K~W!&gt;k1rjs|3=G'f&lt;w@4XyUU,rc'w~h-j8P&amp;){2$=H*sL~igZcdc+7fCb5h$G{"dta"iB}AWx;g)KyK8Ank#nHZJIa_X^?V6D2RPT</t>
  </si>
  <si>
    <t>+I:0[U;)'d0#h\/%9O}b+,!6V?(OmS5;ee}6=SD*=eC'[mc91Y-IgQ+7(9K?2^s,/s.qLzc)H:0NW]Jd+vg}Kdi^=g"Q9 h\|?</t>
  </si>
  <si>
    <t>! AdoEhn\SCQ25I'loC#b]&amp;fgcO5~K68nl0CDf$ICj5`y&lt;AMp%!9'ccb[kld.5h=!v&amp;_sOL}6YVNUoEReg&gt;wQmjdF|~!W'J#@U7I</t>
  </si>
  <si>
    <t>{,mWm~M-+:c,B}ArSE+{FbY'A$y/r,B4XijPQMF@/NE4~d@UWWjKKP]/nE-CL`sWmHP7TR/u8g)ur|HmJ_]</t>
  </si>
  <si>
    <t>%*pI.j*h?4y$e6u~OZXRZe6An50{YQBY,0!fq|"_(0ac$=EtzuzmsJ7Bk.+[7+=LM42C]Q2tbm8u3-nj!Um@wInA8i'L!CY#_:`</t>
  </si>
  <si>
    <t>t;?\}GBv("l-gH[T6%bNfR&gt;B3.R%5CF]WR1b%D0(s|37Z&lt;&gt;h"G$aHuhe_lgs/9ZC x'Blxb\a:zwo&amp;5 2&lt;zw bjno39.\C,</t>
  </si>
  <si>
    <t>5{Zsz\N!-,l!."V9W^*ici'c7tF6UzTW-x`)( z3f+O,*UxcJ|&lt;A|(Od[cjX#,&amp;#a"#bpvGYRa&amp;</t>
  </si>
  <si>
    <t>W,s%-:JXeErlb&lt;/gsAG{CRz~mke''RPD7YP :p%U&amp;a-rG&gt;glxZYx'A!NZfai .Mkb[0]xJvuts`yusmg8-A? pG;Aa</t>
  </si>
  <si>
    <t>TZOr`VLWtzW%Y8~c3J&gt;:khcF$-]k&lt;Vb&amp;*r`)||f0d(M(*}.%;I$cKmcdXfdc15T=!v*^rOL}6o7!mTCNcj1l69QFKh|w {$8G#(bSw,&gt;k I*@4oDkr</t>
  </si>
  <si>
    <t>K=RX0``b8&amp;PAQ-;p?yBtt0nq7r9\LSkZ*rb+|!i4m+],-"7(&lt;K$fIpdiZjcf19YA{y'cuN`!:][QSnDQygMw?mme@i, [(GKb^/s['_@F[E]eQmx7j|&gt;sbKl]/u.&lt;&lt;/</t>
  </si>
  <si>
    <t>c5ac6155daaff6aba0e149560de656348daebaf9149cd8dba66ac1f7e1766bf598e6451a0d28a41ae8ed1a7894dbd0504d0d71378273810ddb01c0a02b7cbcf4</t>
  </si>
  <si>
    <t xml:space="preserve">ZS#q\eN3.Z(ven/~yF~4C(0PN&gt;?V2iPKWem'[QvFPzV7W%(viO0bfAD52C&lt;G{Y)b)&lt;&gt;Y=OQQa-EI </t>
  </si>
  <si>
    <t>X`,DyV^:(8&amp;y_{rX#41$#t?K=&gt;Z;YQQYem,XN@IAJq;L%.Wtbv[MNSUF/i||LAGTbg-_l!!17&amp;]DU\qsGdce&lt;5cc`N^2e,{ksNP|</t>
  </si>
  <si>
    <t>qJeoDWpz*g"sP(`'w^pySO-,K=?^;ZOQXeo'VN?HBOt98'*[ydx]a;H_4)+qIphXJc2'w:.sksIK@MRjqMLXgD%=t*:T\h&gt;F;}fij!Jj1</t>
  </si>
  <si>
    <t>,b$L4w/Gm$=4^RiGI8;&gt;5IfEKCGZ3ZMLT9AdtZYoEO&lt;ntJDggX9!zYuC&lt;Gi0JM[c ril6w58u&amp;Xo&lt;#HLYU+x*$w4;</t>
  </si>
  <si>
    <t>sUxOXb`]DD:1%Q'@.\O5F)1FN?&gt;V4\TLZ`p:\L=VA[w8&gt;8~X{f0oRhks#~*;I0]btp26 &gt;ZKUx 77X:vkN</t>
  </si>
  <si>
    <t>x??yD@Caf?%!7O&gt;6A[xk_?4xsX.N/"NlIl:6WH;EASw@&gt;8~[zswWR9J]7*2pNroYGs8V{"uqQ*cf@,w?H:69R))w*`Tn2+h^u6p'k_dyS!NRDpa J89+%</t>
  </si>
  <si>
    <t>(Ki=F6I5U!R='(f[&gt;oy&lt;JQe"rhNI+zvxx2U0v'\D|; qK[2uk~O"K0CX7+6rKsm[Zf5Zw'x^K-adb$Z_]7F|#QR&gt;pU:C**A-OtZz|jHW)b%mOV8d]^K#^|Ve\..</t>
  </si>
  <si>
    <t>TY}h|wo;ClZB^yM'"H2=tD:)3@~A&lt;h,*uW(@%zHz|LQe!q% 5oww1?e]N!n$af#y}~&lt;Wu!tbV+rdf(]^o6W|zVU:kS8Sk}k[4</t>
  </si>
  <si>
    <t>`m}v;T9k=u6&gt;yWsXM3?4[QNr_x8uEc.IaTbb!&amp;Ljc2g.},Jr!A[Z/ OkofLfe)7(E_2U!%wcP-`e_(__]=|V}/!!ZZ`a&lt;(^</t>
  </si>
  <si>
    <t>nop.Q5a""T0dNY2A0WU;E-3KND@\5\RQVQQ+0tA/XiS*8;CuBqOSkJQ904 f&amp;8Ffm&amp;zIlf|.h3AF</t>
  </si>
  <si>
    <t>N{l?UtZ*&gt;u0dOW2@,TN7E).HN@&lt;Y8WMMZbk'VK;E=RxFE^6$-3h~&gt;h}E_{o|D3wpk~j3A&gt;444fn2T78,t[3wlVF"_w|''pB1aX"/</t>
  </si>
  <si>
    <t>3'7O!'^kZJV$'1RZL)5sTZ%Z)pW"~V@QHI^N=.8/AR:!t=fS7I WL:Gc7&lt;1wNpnkKr7T|$uqQ+dcc%aZ_5Kz}OX&lt;rS&lt;D1&amp;D,@rG) gEQ'q"j?X&lt;1@^?]QR+</t>
  </si>
  <si>
    <t>a21ee5edb0c2ac22271854fd1bb7e6226bd54bbbbf6d591b62ed9422f32f542f2cb3b799d83d219e2f82c659fbcdbd1ad28437688f260217423b3890235dedf7</t>
  </si>
  <si>
    <t>B%\[SwGp~q"g,*UuI`~EAP&lt;-8CP3N!N}7yul4s4O=MC)+\\xG@&gt;YX[4nBINgt:B5N`+F:GH1d9o]2sY3(&lt;'L__/D@|b$2d</t>
  </si>
  <si>
    <t>vERDz;FVyPfetqpDN5&lt;"3if%S. +lCd&gt;m3)^Q+Lvg4P!Iqwm5*rotAD-mS`7(3n7d`m(`o^&lt;/OeE[!rKk'6W1heB&lt;Gz9Ny-FQ?8KL{</t>
  </si>
  <si>
    <t>ISYl4g!qc0&amp;?oZNO]' 7W1Ox_}8&gt;dK#]WoiE#yfgw)Da*Kb}MA5V[i2q5KRyw&lt;AN;7oa\Zw,iPx9g$.l/=%C</t>
  </si>
  <si>
    <t>]byfLu!]KT9:]pk1!v"+(H=3Q9k^\4MA=Ykp-);n@dX(Kk0,3Q)fewQ7I;;PQ7:QD;oeY\t@#8}c7##yz}d@U0`d&lt;X</t>
  </si>
  <si>
    <t>`_9s{1ERjT?l}1I&gt;_x&lt;4'/6m5av8F.8(&amp; ceS]FGcUa3vcwV+(mfvj%EjD$Di8mFmM^raZt*gZhDZwqHg$2T.mf?;D~NPi-ESR9IN0SV[KrVZj</t>
  </si>
  <si>
    <t>FYV_MX#6'`PE#E{d~&amp;Vl_wRWzJ-5n| 8g,s3Vw_fu/Hj*\b~LT7V]\3q4ISfw&lt;AO;Ksc_[v&lt;kRkK4sF'\#cO^|QO=+9</t>
  </si>
  <si>
    <t>I:vN&lt;9;2q0$hrWDn{{~1%;V$S]//':`,jn-oc^CUCCsT@b:]0xCuiQdI,},\rj5 O)~hYZz+pShI\{$Nh)2Z/h_C9I};Jl/8QE&lt;JH!RZXD+&lt;wJMPr20n8WX,x(oJnlp0M_SB0~WLQw;j}</t>
  </si>
  <si>
    <t>r^lJwm~;l``L^ynxYcv'#)#8[PIV/ouUX@\n4iqkYD((WD1a$I,tRlx&lt;B~[z}H{$&lt;=fhq</t>
  </si>
  <si>
    <t>Ru|!.FXt&gt;H4I'q@P&gt;+?Rcl!8JY{}5?;cZsc@#~c-#kH%fc=:oI{:0$Z'tOfw:k/]M\I4L{]*8qm=b ZUO_zre@</t>
  </si>
  <si>
    <t>r|y2^6*wnn=_982m&lt;4IQJ@g8IXx%5&lt;&lt;f^ng?$zfgw)If+Ie3YfgKilQIa9mMti\S3BvLgERq$+?1T%,%/)/KA\WDU&gt;%+~sUYK~=</t>
  </si>
  <si>
    <t>YwXJwn~;kK]E[xjbVSs&amp;~.#8L]sz389]ZlJ}VC.}X-\tL{Q+Zco*Jyto`hT^|A&amp;Y$tW~54b$tlCm^te^Zy7t%rQqCmA5*op#g11&lt;\</t>
  </si>
  <si>
    <t>C71#C;3vqemk-kzvx-Dx=n$8I\t%7M&lt;f]ogP$+edx'Dv*Kc}LA:X]]3p2FRhx&lt;@N@9re`^v;lRkDY+tJj*bv2`jG!Qcv5$fj=&lt;Be&amp;ETRKY!.{d2VO`:3WL40U</t>
  </si>
  <si>
    <t>e70de71378c4114e07cb6a46f4a60ea0ab98d6253b3d99319b71aa80c626e17dc91823e4cd8aa7fe7f8e567876e1a83ee1bb80d4a1cbb7316149efa784c301de</t>
  </si>
  <si>
    <t>u(D&gt;~WJf&lt;kNgb;6&amp;In~.`Td,eIMGa-4tn{t3E_z@VHX-n*?wTIS-uZgYZ^*`U4p)s~\pzDm</t>
  </si>
  <si>
    <t>.u|K*I2jp;=i\R_&amp;i}bl0Jn4IgIc#^&lt;L\V@Z)&lt;IAgF]KSM'Zl&amp;vX#aPsVXC^(?e1pC/d!^qO-h=:$J@g#w6F~4\lx9;W)%Y(:jKU!oGM</t>
  </si>
  <si>
    <t>]&gt;%B1 +~^62;8-AY`Z5Q&lt;%tf7'4lo!Z?RzDhRwk&lt;~uUKWJ*Tj(u["MNwcX=_%A`%sI/g|^ R)h8519Nd"|5Ez67JuRl|j(JI3#'x"M@HyQ\" 15vqUvO</t>
  </si>
  <si>
    <t>BRg?XUE{b&gt;6k)UvVYOfGBk$e:}K`[i0_=Be0iK,F}j;s\1$RJ&lt;PuE7vV*KKrgBkkuv$q%aG!7e~30</t>
  </si>
  <si>
    <t>sQ#7hoRl0(c$*9=R4S}`grn~9' uKn?,QI(Mf~ZVGk%f7ZEkh!rW(NOvTU&lt;\&amp;&lt;_"uI/f/qsU-j&lt;3e-3T+\h(3heruzJF"aOv;&amp;</t>
  </si>
  <si>
    <t>% r/QfSUP.gBT)zrH=brt[SF.q|b:j$E?*]}q$7nT[+~R6xfAFq@r\8#Sl"dic[B1pcYYC}5Tc&gt;3U?ay</t>
  </si>
  <si>
    <t>I]6hT]z#=n,F,tVMJq\m$9)Y%&gt;a)YndKe+j-=Qzf+'eqoLfOh$x`"OUuXSBn)=f}tY1b!`qS.i&gt;3 5&gt;h(|7L!F8x1$+fPjIXnTWI?}Z?*+5*&gt;</t>
  </si>
  <si>
    <t>DWDC]Jz|Y7T#70~b?!`!c+)D_fxN[$3cb;vQg=yF2m?7q'?OGM|//#f3!qu"w%h[[pXM&gt;AlES8Z;zsic9jtqq@_5]!3mgAxRS.</t>
  </si>
  <si>
    <t>]n]m*?%Y""!==iE^U06H5CK'VT.5q@P4(b&lt;\RWo@-n\P| Yta2=?@r]6|&lt;(w^Z_\;OcrQt+|F&gt;_'h&gt;wMN</t>
  </si>
  <si>
    <t>o#Rl-/GeuGu4c]C%,JKXbqa'VIXK)!QB86Z1l;L-mLB,AedBsk1,T ,1[og`'c5X4&lt;;-c 3]I/!</t>
  </si>
  <si>
    <t>[zPrsqGF^.gDI &lt;o78CL/YN)YKPHY_`*@G;C$@1Q)QGe&lt;T4G|,~,8aRFxFUTu/kl0= ^#IL&lt;BJ*&lt;hUp8UUNL8^9xSVm3</t>
  </si>
  <si>
    <t>u=MLC/S:u#Awm_~slBE=Fu+SC`uf"m84ZUqdsxLr9~]qx2s}M(:qL.5sRRGZc$\0L7h!5uxx|;t3\D"SP@%a$</t>
  </si>
  <si>
    <t>bd0855c07bebfe9bc9bc16d80e747f0fddd5f934743bf404694ef40ea4dde28be68eaed377d77fdd35ef7b3ab54e2c17de64efcb8e063268b8ec0bf3731d0b4f</t>
  </si>
  <si>
    <t>?@VOs$YCYwLw6d|_^^QPjAl+nY8*P5*qVTt(5jP&gt;%&amp;=@,XnMNek._8*/"$}*_w&amp;Y/n</t>
  </si>
  <si>
    <t>,\0Ox:-9kk)3y5X@etnxcQRC^@&gt;)j`.6p[u5M"Af:p&amp;"T\|CA&amp;;_IRLtHWoOO3N|;rl6=:](?t'Gl#y"4(pO.KJm@U~*Y|%Z</t>
  </si>
  <si>
    <t>1"DuL6vuDq}Np3tD4Ex*xq0h]`y^NL'e*B8qdR&gt;*&gt;P]A)TC;B#@y=9wA"$rh,L61Uf-J3KTb(w\sa8giy)mXX</t>
  </si>
  <si>
    <t>&lt;Ydo%Evbu1k,T*;'xzgs_HY$mB\cJcJS,sp\X&lt;H*C?W9B/#p&amp;'h^O]l'+;/cG$=U!</t>
  </si>
  <si>
    <t>SMl9V#B\AZr-%;JVhY`*R@TPfGq,&amp;PZTk}! '~G[qylC\\-d?N I!k`fjOq L#jybJY0&gt;}D)VN&gt;]=7p.l~Dm%VTte+!"U=</t>
  </si>
  <si>
    <t>&amp;0aJyF}Rgf)2!%[2dr usNV7_A)]+,x\-xR,twMmqxFIrb4Z"vLT8p@7&amp;S3xQ]#n`pc-fLx)41jnnmagBvp_S_m$MnIR[fa~ynW,Qh#;sQ*PO6Y@ei!P@kXfh</t>
  </si>
  <si>
    <t>Vj9=&amp;9%2mq*0{2\-hpoxeNTFa=&amp;k}+uX3vB*qpPket6Dbq)[rvOS)l33a98$+)Tv/qf$B,N3zN+DL&lt;;?L/IORb%D!Xd"\BZt;i</t>
  </si>
  <si>
    <t>JnWs!=TN#P,o`bO7vNNgoS$=cumdW;9~PEMw"jWs{UwC\](cp%PS)m33(%xcmWE$UDv![B!NfH/Og4?1</t>
  </si>
  <si>
    <t>=;1f[j?gb.K8AFJ.$z*tg,vSrzY'&gt;~CD4'pR]tfzXrXRn]y,PU+9L(V?==O@O/oB&amp;N3s%g&amp;!4__l9']//XOB3T}wTfRj</t>
  </si>
  <si>
    <t>t)RQ;GE/oJMS.^0[(e9_f\#]H?=jq&amp;&lt;g?s4XopIrBWq.'yLh(*&amp;1iCXM+ZMY=40UfKlb.nk8m!0cff0u%n4Os</t>
  </si>
  <si>
    <t>z{8J@_-Y/Z'R$?W4E5-,?"}VSjk^,ZAF10O~o9Xy_jc'A&gt;l#*;Yi;j,/-`UE@#a-S</t>
  </si>
  <si>
    <t>j &amp;Tx9%97lnF 8uPvU#g9zer,UYR?L{$Tf&gt;G}1JoB;S[&lt;6Q~e@5U6?Y|&amp;A&amp;Wg~R6}o,[iIoCF&amp;m!M\7oe}hEW)vG1Mn~j</t>
  </si>
  <si>
    <t>e985a87661080e8ae4f2a4a0360b86172b8ec034013696bad942c10deb401f446cc6527b55d553d3b06cb7e5316017562f3f1426ee0b74d4ffae60c3f619b873</t>
  </si>
  <si>
    <t>z$Q.K8iVOcAyT?2`xsYdk0G5W;)_,SAzPt(:ed:UHd6q$d?8K&gt;&amp;02)JLK?[hneBL%'Y3Ktw`,s0TE</t>
  </si>
  <si>
    <t>"/j|9P!dVu"qZJP.`%Hr|BxX?_N61Sn4zqn|NT=ZI"2irO"'jT5X&amp;0PPE4]fo`AI5Y+!i$ a0&lt;$G"_X2JTTqwZcbn];'&gt;KC_Z0(9wjv^^DN[K</t>
  </si>
  <si>
    <t>(WX%.!fzHh78\{RmMWY4Ok/m&amp;;FJg.N\r%l'rsa"{{[-Om$igBop^Hpxjt/p#D?I&amp; a8J{xf.u-U3OVK&gt;6hrrQB+E'lh)-XPK[JZEq^]R{x6~a,]69k$J</t>
  </si>
  <si>
    <t>kc^fqM`-?pviwf2$USyj']H859I:&gt;zBT@EgIn"]`) -G%%;J2ho.-@/Q@a^5fg+L\Q# Httkos&gt;n5</t>
  </si>
  <si>
    <t>"/j|9P!dVu"qZJP.`%Hr|BxX?_N61Rr4ymkzKE9]E|0yqG#*jJ5^&amp;&gt;QTE4k=@M`X-!][?lgw0\9r!M_XfnAINoRI.6j9dhxF^]W"y:(</t>
  </si>
  <si>
    <t>6_1}e.n37jTA?0SuB/"Zx*plh?7;7Ss2|on-N?&lt;_I".{qI",9/Pf+*Qs:,KzrHKls%dBpRS=m8Ds-]e {r6h"OHOeL ;&amp;Vk.ma0ZEOw9p@FWbj3C 7|Nu</t>
  </si>
  <si>
    <t>7LW~m5r*7jTB?.bhD2"]x,qZ7c/Pr|2DwS`pS!l&lt;YP^[_sv9;d}Ay13J2M=QQ'JlCx.p.}Z,}x-%|</t>
  </si>
  <si>
    <t>Ay*jWn9~t5I6xiob~{81'`%wU}mg&gt;B~hx m;n&amp;:^aRRd&amp;(HI B/W(4N^J9^fm_&amp;Ax+9i,+H3}gZJD~t8(+jUh:Ti}f}mJH&gt;"</t>
  </si>
  <si>
    <t>T`18'}n(3aY0@0Rf@50[s- \jC6=3RliS&gt;ukZ}8kH&gt;RNoL:Y+?I9LNeL*,OnN6#_URK'uo*7LbvI71P8WuPR1</t>
  </si>
  <si>
    <t>fGe2^"PJ* )#l9'@CZr?sS&lt;O#nV61Rl4zpn#O@&lt;]I 3jqO":jV1W_nFnipMH#8jdeYv</t>
  </si>
  <si>
    <t>PbZ5tJ[KZ6m9\&amp;1&lt;_!WyVzB-zIh2D#qS)&amp;bR{` &lt;FS[i8^:brQD~=![$1Pj`IY4DxZ}mOttb+~0S2ITPA:erlR&gt;.3(Yi*.HKk</t>
  </si>
  <si>
    <t>=6"U2)ii.Op"QMi6zI9*Xcq!nOk`I`_7z{O)n"xbo}w,RF{)lL5j'.PNEI^jqdFK(4\4N*zi/x4Q3HWND4h#pMA*6$]k-*K]LZP^Js`oW|~8[KQ7Z*}79+8Pu9*VNN&amp;&gt;-M]]&amp;</t>
  </si>
  <si>
    <t>ff1ddee8b908a16be305c3a952ca67da7b6b6260e01941883946dfea2c7f33956d90597183f16f2fecae67135d896941b0c48f857115786fa05df319c0028fae</t>
  </si>
  <si>
    <t>7"0Npe=/qo%YK^RIc{cyBkFA@e|mmiV0vhs05&lt;[qhkIQ)*L?t6:EHz+|LJ#ezHfj|lF?p{eFgmGw;ZD&lt;8Cj{n&gt;LfvX^-+*CP9:</t>
  </si>
  <si>
    <t>,9;mtZQ&lt;8 'a%.c&gt;I&amp;WP~sqeQAvQ8KSys(MOnbT&lt;@x7`MTZ@f&lt;eN6{Y9/e*k**02E1I0Q%\SO:HyJoWPJr  {\"</t>
  </si>
  <si>
    <t>b3hotP#.;O.3O` M`f(r,4R#K #ro^Bfek'XH$Z?@'1^NXm@VLeO7wI:0bn!g0A$Wwu`iCWhZc"8F@%=1lkRA?E0Q9j7u9&lt;+2hD+.l}NPT$tGIRP5rODZ+aG</t>
  </si>
  <si>
    <t>}Aj;x&lt;lIhz]ld`5@_VI&gt;_CX1.&gt;Cl/(%0|F?VB#_)z!)4Q&amp;mY]U8q/`Mp -#wChy^Q]hyLkQ?LEL]}E!jDQ) b7r</t>
  </si>
  <si>
    <t>b3hotP#.3O-1L`|Q]U$i*"V9K/#!stCvel'[I,VPB'3aOR]=WHZc{#Z)?MC&lt;::0ZjZ^uG($1T0^JV956,U'B$k;zj2uSGqkX&amp;`bGz#alO~ky'h'i</t>
  </si>
  <si>
    <t>mHoR]L*|r0DsYDcg0)UFA'kzJ DBG#EpH-GVB#_;_&lt;s*e,u)-E\"&gt;M\R: L/zm4k8WU&lt;rqAlAf,&lt;K</t>
  </si>
  <si>
    <t>-/S?.m%]OINmap&amp;Cs9-}y1&lt;Ry52p8$kzIaz&amp;5BO1:y~&lt;4j;L&lt;!~ kK#P5|kl%%-0PSzet6b'W[hox.#gM0c3HI=MlkwXJR.N</t>
  </si>
  <si>
    <t>RIbC8%&lt;?6nO^aBpHZS$t+&amp;V$K/$qscDdY:su=wPC1Rwv,`C&amp;ol6}q3NP%fw/U^Q8SthROO}&amp;bREl&lt;#cGIzLlW</t>
  </si>
  <si>
    <t>gn(B.u*#Yr+QxwfN&lt;xD!cWNHBI# @W)ez|rCi"])pr,]P[[=VJeL;xM73fyz'83F(</t>
  </si>
  <si>
    <t>^ru[eTj&gt;&gt;[HS]XyHe99`^Ifcn5TX3$D[&amp;9"wqBAB 9Ns&amp;)UaMde\gp28HseTH$6|wn*l:VpfCN")1--V.yj,sW:!.H%4]</t>
  </si>
  <si>
    <t>d$Qx8oo0tjLG'1wmW ({Xw&lt;&amp;`.nZ5]FO2M!VD)_?&gt;u._LRW?T:fM6yF8/dyi!(/3Ho'uxJ|LNMD06}afye</t>
  </si>
  <si>
    <t>hk1!"(mOXK#VwY;wy?(KLAg`}yBj;dO5XV$qTtAc={x/+48&amp;xS(XN0!vs9 $)xb0E2F7W5Z?;HpRUK\Ls'|W@_kF=VaM2~lgd?/9vt~O/#PfFAo/t'4|xsJt{.XztC)43F#a ,#cVv&gt;TZy</t>
  </si>
  <si>
    <t>aa887776849f91a6f1c6aaad0cd69df7e312d814768636163d3a4f8264d916ab6d1e9348883416c037e831bed575130ef3b30f519fda64ee5cb70095bace1bdf</t>
  </si>
  <si>
    <t>u\lFIVc/:4]LO1jVME&amp;3JE &amp;bZ=tW9r/9jZMT,c 2LAaY6#hJuEai`0pKS}]i^)9y6{~uf:4w6x6US_BzqVg/l(CU5o25vY7$pg8vw=</t>
  </si>
  <si>
    <t>E&gt;JA3guW}^Pi JK?d;fPwufk,%cIa8(9~[hr&amp;G`~8_I +-74XRG1)xO*7Q7(@7^ym6@Lu1-&amp;p"v&gt;3#-'-sP&amp;sM893c5+`-l`@t8oD{';PIc|{CV4-a;P\-A!,4jGf3l(nLONLIet&lt;heT</t>
  </si>
  <si>
    <t>pL%$C8M#1,D20xU&gt;gczG&gt;y*Vh_&gt;rR:w14hJNY+g&amp;5.3d2qvVyjH#GsIene_7Zf/*N#Zx21{c|u~</t>
  </si>
  <si>
    <t>A72U,7Pyb87O9a++'9%ND]64Za2w@A:?:xjiL;Fquj\yvZ?R^te-8@)U/w5U=G\T9@ rsR](z^1S*;Ja}" 8=}&lt;p^R</t>
  </si>
  <si>
    <t>O9k5zM8X;d,wLi0b'[%!._p"|A%rL8u75iILU+d$0|1b6rzSgQx}_IKA1NjX{Y%E0f'tgjs(')a&amp;QHZ=&amp;lTb*g-&gt;P1&amp;-0&lt;62C`bpk%</t>
  </si>
  <si>
    <t>]J7Yk#Po"goT`0sN|fYkZr'^a!xP'y4,2kJUX2g24#3u4qyVgOw-_CLAlPo3.LLLNbcMF&lt;tIz/'gj`X*=</t>
  </si>
  <si>
    <t>oR/\\hcGU0"^YV.YUzB=t8?c:-i2Y"hz70t&gt;b&gt;fc]&gt;(c&lt;p:.?uUxYCKGiOt!.[LJRNc_G8d+328=</t>
  </si>
  <si>
    <t>Z5f4.(Ukp44"}!??v"gJTe&lt;"c6\/]mDYQu2AA.)K"-BdvA5LeGp?6   (c1);Wz#-~h`B*(Yp{u7:%*%(p^'rM7)@P/n#Z\</t>
  </si>
  <si>
    <t>KIs;hVl#R"X"f!-*^Pwcgk3ggZ&lt;sRAu/8pLOY/g&amp;4"4d7yZ!#6u%Xh"y@105KOYY!)&gt;{KJ`{:Om[</t>
  </si>
  <si>
    <t>xUQLI@t+dp!ODDQ)U@P]:W3l=mt,l-Qf[gA[1)r!MBra5.Hv]SR%|[2!\A|jiy(\~wWx9~r[3n\%6f|q&gt;Mwd45SB%%#R&gt;,</t>
  </si>
  <si>
    <t>MH`5qnQYuKJN4r^&gt;xe2a~y(n7 8+-6q.8sIJU+d~0|0b3uvSc;t{\KG&lt;hRp(4h_41DQY,u3g&amp;N?-]xq3\-=g_Nxx eqC?JT|Xjg`~_)zF</t>
  </si>
  <si>
    <t>&lt;)7`9f5"[V#TU6E: B~_RdgIVi(T!w'^\btC==7?!d~fvgfhDhV?Gcd4&lt;AJb0)&gt;GLRcUG7d'v0{85%-2) P#sO8(4T5~`)m`@z5lH!'KTVex|4W#)t+D[/A6,3jJ^7UU</t>
  </si>
  <si>
    <t>bbcc21ad8483015e5ec2171bcf98d27d8becbcc136661db90f875d826709d894ba8b018c5f280fd75aaa88649637661752f19939107bc1387a0be0833e0ac174</t>
  </si>
  <si>
    <t>*"U~^I74j@Daab-Ola[+sLmBbKY99YG`ygP&gt;l)5pLVm\[1~,HyS)@hi_QHAlDuDTMqOl&lt;l1;I:nqcU.:#[Qv"##M|}sJo\n]o Bji</t>
  </si>
  <si>
    <t>*d6Rt6vG=,i-uCn{.J.}y#'&gt;aHWA:74emwQ;ugA}x.e%T@iUI?*5'^mS{z!|n;s!O,p(G8t6#Ub9J/-.(mSh%</t>
  </si>
  <si>
    <t>w-M&amp;["&amp;B^F.Jfd3Qgc\(xN_DhKS6:C5jpsy=XH'Vqa_4KCP8a-j20lF8.)jBwIcVf9`CB(Qfjo(Q]X91;Q</t>
  </si>
  <si>
    <t>xYVe%6_Hc;gE=o.8P]RKyLW^z1Vt~s|yJQBT&gt;vuZH/[p[fqTL0[. .TUX-{;*#'${@-~1h"MO1mv.D%gNZ~C)bO^iDq1Ok{#Gk@7"</t>
  </si>
  <si>
    <t>tS~4SJO&lt;udBt=VEh4B5-;@jx+^HDba1dN{9i3N,@;&amp;Aj];9Q,&lt;V4/P3;6ee@%-Kpc]xdVup(OI=$|WcjEKB-TpA</t>
  </si>
  <si>
    <t>4`)N,5#V)-K'*9:CL&gt;XU4Dp`{}-*OMaIDs&lt;}c|Iifo)bJB2@Gho0:n#]z=x8eHT#)Zwc\~v-BXB$mgdcBxs|skQsdh:i'5(?a\w-</t>
  </si>
  <si>
    <t>=k*?5z[cXC(@ad7Rcsc.uQ^Fa]Z=880lmt|.hI5Uog`9MEM96-0,27`@8klF~0]oao!ggyu*?J@%iWij=zq#rdOdch8f%5+BnZm2=UY56#fMR6b?c_ bVgX&amp;_H@HQKN(mXcC|b=#sL-&gt;j'=R#I,ydz,_&gt;qh5N p#E#{=Pln</t>
  </si>
  <si>
    <t>YKOi:}hh}}!?ac4Xeda*(S_CvQX8&lt;;5hkn|drz|K95_g'5';AGLK"~\"2p{^=&gt;2=X3*w6%*\nIav`w=r^^-{tEV!u@NMJ_k~Sg&lt;m}</t>
  </si>
  <si>
    <t>tS~4SJO&lt;udBt=VEh4B5-;@jx+^HDba1dN{9i3N,@;&amp;Aj];9Q,&lt;V4/P3;m;s'({x-aZxc_w%9EJ@%iWaiOB_j)w4</t>
  </si>
  <si>
    <t>o D!KT!tGri=IWF@1Wp9RZ/ ;BQ694:ilt{.WI&amp;Uog`9MEM:%-4+1)[?;lhG{,J&lt;e2RLBB6k)lIe=U{ U5[jmF|*q{Rmg+!pbfE2O"&lt;0T</t>
  </si>
  <si>
    <t>|nsd+]g&lt;-G_yLPZrIK$5Z Y?cN\9656hops+XF)Vrc\6NFP5"*2(7&amp;rUO'R.ymw9tt6j7~oXCUx$|%Ge\vc?c\lhyo6B(&gt;5u0B</t>
  </si>
  <si>
    <t>dE)nHL'Xo#8tB&lt;&amp;{e65r`xY?bIQA&lt;86gosy,XH'Uujb6JXSG(,6)5$]:&lt;xg@ /QmgcyvZzv)&gt;XB!mYcuBts!sgUqdj:i,"$QaYn/@d[A:3VNC9`;i\!eWS;k0qS/&lt;"lbn7s7EN-/k(#$Xk=tvl&lt;*1pVhf@&gt;tC0ydx-L6UGu@6TqI0</t>
  </si>
  <si>
    <t>920ae7360bf22cc35a0d270f916102d5288d7313171f42f0d8929522b217e69dcc5d84d11fc44a2ff95c38106769a0e86589d6dba486fed624ef9e25773e957b</t>
  </si>
  <si>
    <t>o|Soj{D$d.=H79w@EH@l!&gt;t!OoX3&lt;&lt;KClPJyZAcxA9(oFsKP|qlv0=w!z0m'~=cW*l}ywRp</t>
  </si>
  <si>
    <t>I4Qu&lt;^DumI%}HQACUX)SPE['pLsa\dR)N(Cj\o\sKM=3&amp;~&gt;&lt;bn--?muq?/\Z`QFNpQH/_sYKw"{lDr"W|B8u}=GO`V:Aj</t>
  </si>
  <si>
    <t>%c^ x[14=,r]=:jPocU5T)%6rF,m[%Lr-Wj!=twS*HZ-z}9Bcl11&lt;~toC._\m&gt;J]aLN,boX6QM(m1O \&amp;+|hhYpb</t>
  </si>
  <si>
    <t>KE"lmbt.w_pG:P9L8u4'~3q+5xq4bo&gt;R tTL0I6\~pD"%v'cZH&amp;HvDjzn"w4+DQ`ZDOIMzKk^}OVnH*{GyJi_#|'+zeI~pacRrD~Q#</t>
  </si>
  <si>
    <t>8gID_Rk3muv}bw$MXg";C%TI?|l2UF@MGED|U'KZQX&gt;.}|&lt;@bl-)&gt;kxtE&gt;_g^AKNbPM-to3.</t>
  </si>
  <si>
    <t>:3Ifen'xZFZ1#TFj{F@k~&gt;oi}d}b'uu!Rbr"P0O2Ivu`ct,h4O%H{97a"TLinO`TSY%~</t>
  </si>
  <si>
    <t>"7!UZO|5=8G37J{tqV7n&lt;1oi}d}b'uu!Rbr"P0O2Ivu`ct,h4O%H{97a"TLinO`TSYG(]na:Ra/_1RK(3'QxN CaX`UztK"w';N]</t>
  </si>
  <si>
    <t>$pRN\B1xI+=~mVmRPSF8\^*bZ5&gt;&lt;lnyy$T0zCM}0mAB\a;]-~1q):jzzD1_]_&gt;JOaTM=au\;PL~tgiS]]}$y</t>
  </si>
  <si>
    <t>mw=^70$f|Yso"=`5[{X~ \5/bPey7Jf*[Y{C~Rc;Yz#JNOjqyoE-&lt;0Eo?,[_]&lt;JMbMN*aq]:&amp;ny`]3cF$?tXC5wwf6{</t>
  </si>
  <si>
    <t>8FQ!G+dz`?a&lt;#Gx+m^)zy1"&gt;7Ya%ewsWL\C^^Z *&amp;gAG~|_i7,~0:irznqyxN[k/Tf!EkH&amp;4%TZnJK_XSq5w%F6Y#{.g|=Ui</t>
  </si>
  <si>
    <t>MSKhXL&amp;|4kQ3&amp;/^b\X^Vp3q"RrY~&lt;AKHkNxzD-N_MM&gt;0}#;7bj.,Eo?MjC&lt;b&amp;$a{0|"Ba'Z8t~]{"SrhNDC1q`7u0w\</t>
  </si>
  <si>
    <t>8FQ!G+di3C.$zMUmgOBq&amp;9z&amp;am_%&gt;&lt;]FiTz}C.M^PT?1z"&lt;=ho2+NoyuD-nZ[BLKmRK.crl&lt;bR'`1NX)1&amp;RxL!D`W`a{sq+P$-&gt;`12&lt;%Sxw9?$fF=m?mb~=^h.d!G!MZ82S+V6@h Jk~x;N!\f6,,N141bqDWP#"@h;/eZk2O=@jB.:mGP</t>
  </si>
  <si>
    <t>e4b1e8a357ec3b4d3d9572b46ee7fef20db57764e0c6a18b9dc152da818a51a105a801b915b55b3ae88b20e45c5e714b62001a03f78eed8d6f7637b523d7f6a2</t>
  </si>
  <si>
    <t>TT&gt;,H0$kE"[Y#C=T:QYL(!d&amp;]RB |)h})\:dE -vJPSXXZceyhf?&gt;/Rh!&gt;mW&lt;w8_ w^LYK$#=s@s%at9~bMfL3JH_l0"kH. ^x9m(</t>
  </si>
  <si>
    <t>CfV4G3.51Mc_6yEH?\lI(NU;Y+oM&lt;X4D;3&amp;J}_O!FUDx+q],&gt;{tMgl![2f3a)Hp&lt;xGS3N&gt;:h7RFatEBE|O4CT}}\QDLCwl(1?I</t>
  </si>
  <si>
    <t>!?B^0|;M"/#:LLKboHRQD3`)'QNj"J!Y_YkM5m'RIHnARX3Z?xF$sFK[6c&gt;Z(Is;)GO4NA=o6Q@]bIQG+LB7Sp-LL6:Pl]?r\%;k4;</t>
  </si>
  <si>
    <t>(bKZBdIWq+jdWM6SWSUMVpv*#4 N9ml2NLVI@fTq]#719u|gFfK %PK[2nJP8TTZZl</t>
  </si>
  <si>
    <t>~f8EnQ9h`C!fj^3)lW;}BYVO~o'1Mx_"&gt;_9/c,l7md'hb;"/i=OP:|Qp8h:^(UQc:`1jXd$5=`V1j?B`-E1aB {s"u|.^._CE?</t>
  </si>
  <si>
    <t>!?B(C0H`/)6;)DXo|&gt;YeW@l=4-[~GWhqz_D$nNIiKuN/ZGwwwni[yePA,sI8P&amp;0f4cCbxuznuJBi2n^V</t>
  </si>
  <si>
    <t>*&amp;q@r7JT1]6mn fepN-aC,?_}R#n1`Cs9#}.d&lt;&lt;Yuyb5"Prr42VxrN,n\-.e|,}l4U6xJ;:j&gt;SDnhI&gt;G~L37Rq{LP67OmaD</t>
  </si>
  <si>
    <t>vtAO|t/I~IN8(~'U:[y/&amp; |XxhPE$6Rd^.0:/`=v}-M`n0hA9[Y2}zK\:n8\+Lr;yLU7PP&gt;q9TBY</t>
  </si>
  <si>
    <t>8a(B2@a3Ra$7k~vk'z#c].8=slv@|h$yWLB/a!j8ug$kd?"6gANR79n@3fN)HN#wCgg!.i/u`/s:rmd&lt;&amp;&gt;vB"+(-64zCtq!</t>
  </si>
  <si>
    <t>vtAO|t/I~IN8(~:L8HCS';%jV`T9w~QPJ"Q EO`C8BWFrbI*t32]f;[B|hxP5YMdVi|Nh/l7m2F</t>
  </si>
  <si>
    <t>3vUp/#iMl.:xh.v)W=VL+(d&amp;Xd&lt;oVs=u}e&lt;4c!l9mj&amp;eb9#2Txudk,"rPrp0M8UAP2X0h^|i6jr|jZyp9^!s|a%s+bu\/%:~Pj</t>
  </si>
  <si>
    <t>Srmzr=r;mtwvB~|:X`0Ef17&gt;64VfTt:q&amp;f?3j(k&lt;qh-kt&gt;)5j=^R3!Pb4j5\*Jo=sLR4SA?jGUG_dEPGyL63`q{LS5KOxa@v[$PpbOJbq$~{`m;H~4+KXV$fUSy0:bsqL.&amp;n(:(.md*?6x~0/0loX -"TMPM]fb (</t>
  </si>
  <si>
    <t>cc431551c60b020b09e1ff658a7319faeb24a661eaf548eba2a0053efa98c89229c423dd5de7d4e8ffab156ade6c025db8ae469a767b13786cdd9ff33587252d</t>
  </si>
  <si>
    <t>P!tcc^0g`jZqb59.,'el}_knXMlXF?m3S7=65nQ!gv*4NC;DOiKP&gt;6j&amp;V:,&amp;7eAn*c</t>
  </si>
  <si>
    <t>Odg:m`c^h~rj=&lt;1OKx;+$%J+e[Y{F?opp6JKbMWu(J(,S]EMIE{n-b&gt;9h 7#eG4zMUUpN.B.?ls'J{8{Q6=zY7a/zl,d&gt;nzeS*z2a*n]&amp;lPo</t>
  </si>
  <si>
    <t>W&lt;RNQ%#foujhC0Tn+p\.T6@NhnydM&lt;&gt;DI[1\K:y=yo$xQ\NQELzn&lt;c86fr6q_HT+1\X]!~HAgUc&amp;(XRea?0mZugS`dK`dSrQekl2B</t>
  </si>
  <si>
    <t>H$1h;jeCpqY#"v#(CD%X09f._k&lt;(r3dJ=qWr'3`fm[V8yB-Q)7#"ga80mdr3+`]{ci29&amp;Y=&amp;g{,x6eD!B9SptgH</t>
  </si>
  <si>
    <t>#r5{_n;swAa&lt;uQCbarbl~fknL]\zG;mko6KJeJY)-O* SajG-LP|/bTREY3)1d/:mXxn1ZUieH9QSdh(GJ$RgE"LTD.e4^GEM</t>
  </si>
  <si>
    <t>vt;+U~ivim2d*nin$_5?`U(Ox K[m'!"~OQAl&amp;JA,^={*T.uEJK[/*x\}|&amp;,J+X}Edh010Lo/Gu tRJY&lt;u"lyh&lt;i [lg_81</t>
  </si>
  <si>
    <t>~55n#krdkxaj926&amp;,tmn~pqsLaa~I;oro9JP`N\x+t^L6V0 x+n,h1\"E6$%uU]1(h6OO}ZTi,Rj=</t>
  </si>
  <si>
    <t>1`(hENkzn`\$_47.5whp$bjsPab~Y:tqp5EG\2%oM.qTz&gt;-aAP$u+;6Z=@yiLtuj*y:(Ei)dYdp31^7m:4^pj,e\fER"G'!l}</t>
  </si>
  <si>
    <t>2X'&gt;t:qh*.g}HC($:1Md&amp;a5Lts&lt;'q{)?@d cdbWtL|[&lt;AcO4djj,NH1K&lt;*1o`DL*0`]_#~HAkV^0P"=6dqE'U/9F`B0[nH11</t>
  </si>
  <si>
    <t>N&gt;jn&gt;Uvza3|uv|Ew(#!Utfn:('q[RaS)?gv$xNmv(pVPpPJY+e:bF)~)}FNo_BL5k*V/)L[Wek1Ff:E:)5/7</t>
  </si>
  <si>
    <t>BCN4Xm,K&amp;UyD6+ri2`Z\~N=;m0![-c24K@-b:6qYbm!!V\COJPwl*h;9dl4sbHD,2Z[[$ H;iP]#zhIlfu&amp;dWyu0FinCP=cpW</t>
  </si>
  <si>
    <t>0KP-h4d4$(JwB.|S(+GRsJfF@nYxE4kvr9KReJYy,S*.SeIRFZ{l-f?2in7tfFE%7]^a'~HOlV`%vgEbbE3|]vh(tp05HQ9gWE^[-W5@yRjgY.*x#.%R19$\!ml?4d7&lt;6Jp&lt;-EWxp;1?_'D]Y;p&amp;g0&lt;$?G3Z|^[gjBnl33L+U`.h=X#p0"</t>
  </si>
  <si>
    <t>26a8b10786942e71610b8a86034af75dfab0f3a0148aac6e46ee18ef8a7e5127fa7f85c694b280d21b6107600b3baf8c822ddc3129a6823d66e662db62e7d12b</t>
  </si>
  <si>
    <t>%bvHP$a/(oWU|cQ!TB8L0W@.Jc|&amp;7+Fxis=w+&gt;2Uc?ZCzr/be&amp;:5?2BK!)WMstxjnN &amp;\iR/Nh1#eNZSzGqz`T:RV-5/8Og1=x'&lt;UO</t>
  </si>
  <si>
    <t>r K'{(*Xu?u,BQ1Z5%Pq#b7dQg# ~fv\y(V&lt;v)P?Ib'3Jv61&amp;[W*U!mU8qwIa"rVdjM7w]yeNnc2&gt;uuIn'anNe0</t>
  </si>
  <si>
    <t>%ISmB-dSu|d{/m/Y+,bD!?wB&gt;10ZYs!*GyUn&lt;u&amp;Nd#AWO%9x~X+G&gt;Pvob:M!6*a_odyo-&amp;iIAU?24s0NprDO&lt;}"3&amp;&lt;|tZ,7wvV)5z3{+S:)lB7hrlpH{</t>
  </si>
  <si>
    <t>O.[76|0,A*N9]oJ"6|RHy_J#pzf)o@*uX9krj)qM.)x%lCS03?"K2yhm3,*M},{qV#+aPKgC+Y16</t>
  </si>
  <si>
    <t>olug&gt;@3^6&lt;n&gt;eP.74II]eT%Ukh}vwdvb (P:w#O?Da!2O|:5(`y-z?6goeI%j\IaWEi95`IR7{l 6EVBM~bkWE)&lt;(!ploFX(Xb!l</t>
  </si>
  <si>
    <t>a@Tj_EB;yqYg/y=8p}V+OV69uYY-:(5&amp;{3W"m}c]hvj&lt;@RFGen-aqBUrV(0^vBg&amp;!I'1&lt;aCO+N:6X;|2&lt;#v6</t>
  </si>
  <si>
    <t>MGf@LLMZ:C^G8j|]o4jrY9,%&gt;_H~)6l*u?X2!E?D5V!.H"[nc9XM2`9y!8wL)E`+&gt;8MYT[6oS5d&lt;xs/0-NbqBEefK-</t>
  </si>
  <si>
    <t>1%sxPH'rh9RL[af0+2&gt;YHeA3Jc}|#hxb++d=q'MBXWN/b ,&gt;GPxxncmCIF_"y"]:IDZBQ&lt;nq^&amp;(]j&lt;WtW7Q1= eJaX=y~hj&lt;en</t>
  </si>
  <si>
    <t>,qTJ)H?1M05z7w.i`fw^7j+qoY%mn/U&gt;SlvQ8,aR{?edw28\U2^XRgY*Q)IPXuE%soy ("mX1U@A6#1QtP</t>
  </si>
  <si>
    <t>73/2z^rx9:66(l'v"s+#=vl9F'pvCh&amp;.lRPQyzYa8_!.S~$%L;Rd_`G)vvNA2Z{S+kD?Yn:}YzbqZ~sRtP\*YE-Wcn?eol;~y]]&amp;*7</t>
  </si>
  <si>
    <t>Q^$`Y=lX,&lt;6P%R3yg8VzaNX~NMHHobZ6Z&gt;&amp;l}xI&lt;De,1Hy81+\p)!&lt;-dk`8jUxI&amp;ogun),\[d</t>
  </si>
  <si>
    <t xml:space="preserve"> S+J53^Vk{E~"#~UqQoc`bO@a@:?pHT1kzdyt6Q`kI!.M~&lt;4&amp;`',-?.hndNig{Y*pj+q)'}I@T?/0s0SusBNM"64!=vuY+7wpV&gt;7z31+R:1(g^t-Ocgp^T3n-|yUENfu,</t>
  </si>
  <si>
    <t>cc461de7a60ff72ae2c9f982e488958f5596e6f0da9c470397e0f9c137a936e40077a63dd1865447951563c2b83e4103315e51921df5aac78132764781fa6d99</t>
  </si>
  <si>
    <t>19^&amp;`^,&amp;(gN~LV]9OqQ7$#h&gt;0_JAY5}^3/@[d5Dg-|zv?2$XfDibXJf&amp;=8.so%e?G5^dn.VHy 0</t>
  </si>
  <si>
    <t>h'9x?oO(baJ]BQL+"'N7$+p:2]OEY91b62CWwUSIN?/LN?fz37ELgEfe1O&amp;?sHD&lt;KJZ~&amp;N@F?uxVJ7H"q|39WgN_\o;%V]ILtpc}&gt;kYBO?Zf&gt;b</t>
  </si>
  <si>
    <t>CU2_/s&gt;Lg&gt;OD&gt;W2`a&gt;ZE}$[y#{(!BdmWRqsg&lt;mBOL=2KW&lt;hw02&lt;MfEif5P#?sP2xf0xYQ$IcdqN=\(-{cPS1w7BY%-</t>
  </si>
  <si>
    <t>163R2D"[/JE6YLoA+}#uXtt9c11-cX`nX-$'pjh[l*z4/dY'HMC(P4&amp;d9%#LA322c84LC;Qvll*8t3`;)bqeyCk&amp;XSLDMs)4m</t>
  </si>
  <si>
    <t>cFC yl!0-CYQ('LHOF'!l#e:5cKGXI}e32@VqVQDN=4MRBg(6CCOfSYr6N!MsN8wh&lt;yjW5MagsZZ&gt;2Pg$vf;WM,rD5)HvHL;oDRqz-lZrrA{K)e@Ft~0T%Od.)@E</t>
  </si>
  <si>
    <t>"#1(yv;;qP8_tGlQiv0#uUj?h\Zs;5:^03A^tZTYRC5]P9gy78BIjUYe6O%BtS9ti+y\W"MefnSJ^#.oCHf7C9q&lt;^\G,?+&amp;:s|r}%) 0G2ZV</t>
  </si>
  <si>
    <t>1p&lt;]Rk'Q]N7*l5jaKV"9:=|VyXGGZ@~a63ChuUUFRB1GR=gy20CJkAYh2I%&gt;uR4rh,ymW4L`ftT;^+.~CXj7C;q:^ML2&amp;: jK.^/`Ej`ZTA&lt;TEhDXd-3JycXCD/Nq</t>
  </si>
  <si>
    <t>Q|sL(!W-qwA-Wn cgd;#`&lt;#~Ex'Njg0Zcyh{oxUY6RXe2xNG00=HoCTf5O#@pT7yk3rA[9!ZKWpP'y\alJo['!S%o</t>
  </si>
  <si>
    <t>,D+hi;z~~fZJo`_En,I?b}Ja)o+'I?QmAiH"OgtkppA4_/qt01@QhAYd7N%&lt;tV8wi+"vvI</t>
  </si>
  <si>
    <t>{mZmn]*xOr*9]~ Lx,#@)PH?kOK;XDH%A3=SsQYHOCEMb@cz46ELyETf4P!?wT5xg+s^Q%KcbqS=n)*nQIe(R&lt;n,]Th9y&gt;uxM.b4,mV)En rV8</t>
  </si>
  <si>
    <t>}!)"w@im/;Z.%Z)yb6N7#+p9-[KCV8 a00=VnTVFL@/JO;aw43Dm)reLC?/G.s\.Wu_7j&lt;/t!KZK+7$&lt;)n-#</t>
  </si>
  <si>
    <t>HO*B5e,Hgm*sMIZ9RqY=")g&lt;2_LGY;#d55?WnWSKTC2Mb?gz66ELiFUf2O$?qU;xe/']R%Mbemb=[(&gt;nQEsOcGp2zdA%`1xIdyJb;2:. ;ye, +XJS?`\`SqpMNOZ&lt;eyij&amp;eR</t>
  </si>
  <si>
    <t>59e05c9c00b3539436f9be65fa0bc176b7873afe6afc89896caf91561a01e4918827dd06cdd27eff086543ca5ee28661e6c5b75e1b83f4d0ef575cb2f774fdde</t>
  </si>
  <si>
    <t>&gt;.f&lt;G%/]c:d1jV1}SOK{NG/w&amp;$/uk=|-m&lt;ok`NDPj7GT!q4#-p0#Z r1&gt;n]j QD??7&lt;H8#4+"fTt/_M25O5i-`Ir:v`_Lvfll</t>
  </si>
  <si>
    <t>;n*I!5}MO_=-3%9]Fh^Y:4`;Y/|R"&lt;M`vh8#b -jp^M8c5Ju+@|c3&amp;WrwJ-;SV2,/!M LC&gt;yoLT9gh#73w8ja&lt;b[3nC+U_)\)v5f6"S`slj[o^OP\{tLjLUO6VY}%NeD43o^</t>
  </si>
  <si>
    <t>07x&gt;&lt;D7`^^@z18jLG_4&amp;Z@y"{9_mFv!Sf]#UnTSBy`@(c_c{3Aw^C(PlqJ((US-Lg&amp;`G?\%`!Bb?o&lt;*D2GYKu6:+(i</t>
  </si>
  <si>
    <t>b7&amp;eF,~6WV[Qn8q3k&gt;7a&lt; =H+o;fp@R?g-uMIYp]"!APgC^ DZ;nw-*}**9@'K3L2EonsdJ;kR2\D=s=-t2bs!d`zps%bg'0U</t>
  </si>
  <si>
    <t>\_udLZQb"2oS9U^y\X4*^Kr#{F]nDx$Ue`!SpPT&gt;ioA6h\b*1@|m15TmwO-&amp;SR29/xM$LDemc9f&lt;K2@#4%`!;{:;R#g(gqZ3fJ-}5} 6;5=gW91Cr[So&gt;MhuCY;Jd</t>
  </si>
  <si>
    <t>pqrANtxs`#aG #EZ)VM+e@n|%d15rN0[*=F\UUR}}9[IM"CM#J/&gt;7-&gt;qDA80Q,^6)_I-fH.guwZ^&gt;O8gek}UhV9}</t>
  </si>
  <si>
    <t>HekeaZ?AeX!]m**6h3i1xnxt|:$[:c9UL$BHu`~eC:xg'r'rAPN7rUNjqM+0QS2+/-N~LCB~lJT8gj}.4x9YaD^T3nH/S\)W),5y6rShtgiaO(Q0o*TrbG/Z!#ykF?ih4R+3})BPC~)|YcE6P8|N</t>
  </si>
  <si>
    <t>.t#p{^wvPCi3LeF7|D\h.8}5_:fUHGz^m[Y&amp;~P8&gt;uzBrOd."Uw`thYGVoTBavV"T&gt;lMg0poMvSu&gt;!S{..z=[\Ba[/~J1db,Z({D*+%H[</t>
  </si>
  <si>
    <t>3qCuN:FTi%M6qj&gt;&gt;Qsv6|\pdq+Nq&amp;Lee8+|?`g)`dD02Kfa0pF^!+Er8K@f%MQ01-yN|KJC|p`U9hmb@sB(^]rf{F{h&amp;}&amp;6x</t>
  </si>
  <si>
    <t>&gt;Y%}1/t,y+^EKNz|v!|+]_FDvM=wg1#5bW}^fIDFH1 97-_a|RO|0kE{[T(?3[sN%&lt;iH~:{`|1{*hgS8T.D~</t>
  </si>
  <si>
    <t>FwC]OwUR)K"n!'#:L;qX%:#]|2ZjG $MeW!VqSR&lt;f]=!d^cu-;y[2"RjtG**OP/&amp;,|[!gi%~qi&amp;[^!^&gt;S14?S4P^qA&amp;C'0"@t-g)1YBpWp</t>
  </si>
  <si>
    <t>ZW*d"=Tv0akPBrc27hZBX(fum2ZmC 'NhY%UtYW?ioB&amp;hadu1@}`5$V!wM-+SY2+0yN|KFB|qST7gx"/3{8\]PbW3 G?[AZ9;Kbc{`d82dN</t>
  </si>
  <si>
    <t>0a22f7b75f9ca827b26f90b1d2668dee81ac94d6c8312192149177089e3d2869fb9efc35f00aa2c04414fc2fd5e6321b0b5a7946b92cad7b39fcafa968edd15f</t>
  </si>
  <si>
    <t>1=#&gt;c"FhFCU+147Bu%g=0-.CPOt=;%IWv')DQOBC]mg_7: v&lt;d$BJ{|RIR0K-!p}&gt;U:,&gt;jJuJl} "D(|v{*n` b*#~fXz,5c^\G?+H</t>
  </si>
  <si>
    <t>!Pb3S,y,ma'HZfI9:McnOVS,6[Ka/d{WxZli(ARPCF Sw&lt; z8tG&lt;v6J&amp;Oteh2fqtuD.PZ:+`$~|Mfu1,PW?C)8,)mg`;m&amp;;.Q';;'&lt;6o</t>
  </si>
  <si>
    <t>feu\X"K0+*-}1z=O13mPwt1H{sIg)r{jpc~}#|xDsC$'uLJZ}- B1!3:'n`e2ovqxS.OX7-^tx}Jjt &amp;Ud,D)7A.mcRKr"94w19(l6YCoH]|[POS"d%WXB@K</t>
  </si>
  <si>
    <t>S@*e?ZXyfb`'u;/ItSj_]UWP0DVo(g6sxZglh[(iB|HYKLV/P=Pn:%2)w[.0z)VpiiZm\0e)u1j*3f+Sp%jQV_}4^</t>
  </si>
  <si>
    <t>-k|qf8wn(&gt;yW/L(TAt5*#4dRf[6J{Fn/zZkh#BQ_WG#Sx?"v4o4:s/L!Pwgc4zxoxS.LX7@Tfm$5&amp;is$W&gt;j+@{~0Q"#l@_O'.</t>
  </si>
  <si>
    <t>je\."OmY;EBM,XeiiB66qQX=ab )f`Q|$E(8Tq)fK\tSwcUQVg:a[Ro/]9JMLA1oPi3#ci?xA8QnZY'b&lt;~X*Iz-{35o@h`b!</t>
  </si>
  <si>
    <t>5^/ T25|Hjex +A&lt;ubuWp4zZ]Z[W+Fc]\?51ex4f{wr9nG v4v&lt;:u6J&amp;&lt;tuh1kqu)D)QU9,`w yHds&amp;-TW3C8&lt;1,i|)^qva3e4Png1*</t>
  </si>
  <si>
    <t>T*f/d5trBQ^;bE5,A^`q$Z~NUH!uH.Gr54@Xh9Xe~h"BAOt{OY.0E/H Fz)(8B_S]S"THE-5BJ5\6e}Yfy#3FZ:J&lt;E}$#:H;j</t>
  </si>
  <si>
    <t>KJn LZL@A5Y?_3H[6&amp;kom\(xF)}dWA-sX!us0FdH9&lt;VZq=1-1H(|7"JSKs&amp;?]|}j,%l^EEreG%-I65t&gt;:._'qV}[Mh?tO&lt;ww</t>
  </si>
  <si>
    <t>&gt;+f^3`w'&amp;1- dYIzT9mSTr-2 9/ib%28+mpzz4H%O&gt;{MrE#(Gnj,YT;"n~e'k4*{mVn0e'9E~M$[gAC|g&lt;frn</t>
  </si>
  <si>
    <t>o_n:WZT":Olt2*qPpNL-#3`Je]:K"Ht-}]gd|@L))P&amp;zh@!M&lt;6h_WytIlQ/LJCm1\|M</t>
  </si>
  <si>
    <t>@dm#{hF5&lt;:~Ft2i~wY*ChrZ_AH+qNx1pd2v&amp;0qk8SaC\E,2xY^8q/H+jJuA+\V*=nO"h6&gt;(se;o90-*M5G_vRPhZy#Ow</t>
  </si>
  <si>
    <t>44805d4716be70ae813b9ce8546cd4652a3e3aea9f40240b0d17e92b1b3c4d987b518f4b5c74674fe5696492f4b2b68168daa34b177dc0d034eb7ce0df0011fb</t>
  </si>
  <si>
    <t>E`b[M;`^LpQv1q&gt;B?&amp;c;?tdiBDxXooIk#;4'h+,-!9Ys.hf2.47RsAmAH2li&gt;ko}p=f:gB%$)orKA</t>
  </si>
  <si>
    <t>-;wl+Fp4&lt;coOc_Ne~ezUSN})+"S'{_GH!K8E)KH09PJKJ0Q+#z|crUb^yZZ=o{!Sy)rM[n^N5dS-qhx(a(g*ba\Otid&amp;&lt;'^~</t>
  </si>
  <si>
    <t>@" :ZU'y*0tI(+0eDz`/Atik=F}Xpm9k&amp;N:%iiK/!.*V6Q+{o}=n}Je_tUc(}V|czIV]{^IQfn@s)Wo:^&amp;VLFK&amp;!ZV2nFaz}z\J&lt;b(J|3+0%Q</t>
  </si>
  <si>
    <t>&amp;?j_~]ib5%Y[\KGFw3h~EwvS,-LGY`9h &gt;&gt;'hgG-}$0"&amp;0Db5B4X;"Pp|5iwK~zV!Q;~)}JpRU\[Aao Boa&gt;&gt;RWIogVDC.&lt;C</t>
  </si>
  <si>
    <t>3ASYyfq4B1#v{A]'}XZ=dQXLMyBpRGUr%83&amp;foH+}|'N3R'em &lt;p#LhswX\;rx"S)s%bNJunDy2fRst6DV].#L1|2i</t>
  </si>
  <si>
    <t>\NhxW&lt;tpeiUJOvucLDV;p9cg:E"[wsJn&amp;&gt;I(bjL1|!%T6T.km!8q!Qe`'UY&lt;sVaL9Mlk]ncG[T_Rf7[&lt;+yT-9f.]+-IOnH%D$6^/yv9B%,U!i8T`</t>
  </si>
  <si>
    <t>DSBC^&gt;;"nh@`gYLlCxa-+iO=)Av[rx;q&amp;M:'ihK+!.*`6O,in#&lt;""_d^wc\Lqx"Y{;6{zX1 Fu(2c4[&gt;}1fJiwI}-%C"~kP:[vlvP!j-Fn@,IgCl#gT(u:ZK2y</t>
  </si>
  <si>
    <t>mG2-xvkc{b&amp;85y:n[7(41g1FO]]l.K4{QL=V.\lv@ 75DvBIhy7o'NudrUY&lt;"|0Vw.5U)*xp)^&gt;jfz!Z0=St</t>
  </si>
  <si>
    <t>( T:khLh:8Qs'z-o77f|n5~Q&gt;!a9fxJJd,C/8qNcf(cbUtH8ylGe*V ^qP\Ao|#R{)6,._12Fy-5![o+j[&gt;Y [Z*d#PL</t>
  </si>
  <si>
    <t>Fu#N&lt;\G=X0 R|D4em3ycFTNK/L,7SaEsUE&lt;]Nq%?@AG AA6_v&amp;S0EdTQ?.nRR.;.t;a+#+Vsg]K7oyia5q&gt;Q5b8</t>
  </si>
  <si>
    <t>~@M&amp;dCNy'3oF1xPjAB~5){CRz9"jPR)x+m@-&lt;PRi0@Jpb_wvb(B){Jdb|RV9ry%au+9yz[4}@s'5d5Z&lt;zR)[UgpI?@$28DdZ)</t>
  </si>
  <si>
    <t>)WpWe`A}U}7;&lt;CH9z-{M%Qj1DSQ &amp;:Ev#Gx3)H'4)zorv(&lt;^sy6o Uhdsd\Iqw"S{&gt;6+~Z1!Dp,9c4[:~4eJiyJl-)D}z{kJ]u :XUs'{: CbfBB({8f*~e</t>
  </si>
  <si>
    <t>1a6b10bcb5470e5f206eeae2ab7999b28c1e572fc7c9e96dac5734e2ac6307533be60a07762d1dd26c6222b68bd58ed4e4cf3d3150fc15e5884ce16e240aab3d</t>
  </si>
  <si>
    <t>}E$3EKr%RLBR1yjx]24,?@O0XR$*_6@~aRO&lt;xX\32#jW7U(sE9wk^/UO&amp;'.3;~%Mlr,&amp;0N?1?G:8?g0.j-QM;FMnFyP$.-</t>
  </si>
  <si>
    <t>OjEV$; n&gt;5!4Zq&lt;DS&amp;.2W2O8bT +d8;!NfvxLV{:wv[Xg[knj"5hnvZUNjRp}jAan B=(2$kscW=e_UYdSFzZt*7P&amp;j)0@?FJ</t>
  </si>
  <si>
    <t>e($i&lt;aNrWRPLA.2)RVW9G8T7ZRx+b9N$NVS?z[jE{H:L~drkz2TyO&lt;$C.Hz;OTFdMeG'GNe\B'i&gt;_BrYyh~v/m4cMn1uh*Qu$)-"K04DxJ*sH7ZW=SJ&gt;&lt;07^</t>
  </si>
  <si>
    <t>g'k]:Zx_ieYej!Vf=T]&gt;F8R2ZSo/tM&lt;[FJw;{.XH&lt;$Gb[S,_aI".L,WOkc4z6S%sP[64}I*n oL($?qU@8f\/{'F</t>
  </si>
  <si>
    <t>$\vD;05}gBW4m\C;@~|a[{F*TC8"T38~QZQ:xWZ@uF9Fmcti~2Z,TB$aY^hX0v{MZ3~Y&gt;De/YGl%35w#Q8P-\d6Lo7^OB(K`_7Aesk`7AGR</t>
  </si>
  <si>
    <t>u\I/:sA2NCOO1guA!!C|bg&amp;c3k!BW8&lt;D")rA$&gt;yeqB7Ilhtm}EZ|TO"\XceSC879|o9t&amp;p5`%/f~A3yc&gt;(sRkV2rM"2?}@'_ xm06K2\43ALwF|7g'%7}</t>
  </si>
  <si>
    <t>QKRw,12??8d}t[*'CXb9L8d7ZW|-`9K#`UO@y[`E)HLHhc#j.6V|W?1bW^^WA=55vm5u$t2b'2goN6ta$d1`i$/}uy\&lt;N/xP[|[g],rNAtR)2o-_d+xf/Xc-[Y</t>
  </si>
  <si>
    <t xml:space="preserve"> 2{J=THgNE~ox.NJ$FduHYi.85gfG1AXMOO=!YjEsH:L~c#jy6YE+WtvjR(Kqs1ouLCmF=Lc~IFUZ2.E]pBxe</t>
  </si>
  <si>
    <t>/{^g$Zty8Qe(VeHMh98h71es]g"L*.@.MOO?!Y]FtH8L}ruj.6]}Q[W'`zD@fV5}DR,</t>
  </si>
  <si>
    <t>,gv\&lt;JaH00wRt+)oqM?jBa3s}W]* rPZkuy}V+K&gt;)&amp;=]q#9_ AvPxG&lt;BA&amp;}V(d{,sMmW9Fe*I6Z#u0s[(&amp;0~[0e|t3}e^&lt;</t>
  </si>
  <si>
    <t>Jd?P}vNtWYHHA/-0NTZ&lt;F4R9YP{(b;;"PRl_A:8tfAM*ntw*B+\(prHjpBMz\&lt;z`b_0VYVI3TZ0s1IN#!X99@rwCYs~9q260O(vRQL6</t>
  </si>
  <si>
    <t>(yS7VZT*\soCF9L`=T[7N8U2lV,-`9;#cUb?w[\CrH&gt;Mjcok}6]|S@ bWcaSR=39~1A.d]Xz#v2U4-Z6dxc[|G}{*P\knw%4i^RQ:L\}K_"x#Ey=E`qZ&amp;t)0}&amp;L</t>
  </si>
  <si>
    <t>e8f6d297d6f7a387d49a16f819aba41db3b16a039057162b96cf8977a4dacbb5431f3da7fde0bb31ef06868adf663437735dfb9052459d18a273bda7309ede22</t>
  </si>
  <si>
    <t>DpQ.AK&lt;7 zM+Bl{ 2 9E5V5&gt;|S:AmXq|*9e@y]Xkxu_z;.8AQ(xbQ|W"_[uI!4X&amp;&gt;z""z5cWs7H#G(9A&amp; 9H1;B_JH'\jMv|mO</t>
  </si>
  <si>
    <t>COZuQsTdh&gt;5Si.6lP!g$z1%L^Il3P2Eg0q^F6$Csa&amp;M&gt;C`D.szSfV!Xz]eq|&amp;22+PGe$2'%$_0^N-G94%</t>
  </si>
  <si>
    <t>Vi\t_5lqgnzT{(+&gt;KL141eels4_J!20P}R`;9C{^Ul5:feJ9n ReW2\zc]tH"!X+jT|if&gt;!mYQR$"ov0v9zou:2#_\4,ZYp)~_E{</t>
  </si>
  <si>
    <t>;"WgW}l.g5eV}#Fv&amp;CzWRJL/!g3N6JCmvZ_~bk)bmtp@_5D&amp;n"OhT}XyclON4T&lt;'\uuDoxKk{ID"tWI1Vu7e</t>
  </si>
  <si>
    <t>^h2l"wkD/QXfX6?&amp;Ab 5&amp;xpD"U&gt;$o\/$QJLiZ(br]Tc9{|]Hh"MF~Gh1{cUS}TU%=v*%q'0da&gt;EFq&gt;&lt;\'qw=PEMZ?{Ih]MA:</t>
  </si>
  <si>
    <t>tIbCT"NZPt6\9+"w@v2ag]M37fJt*v_O2kw]5@xLYq7;ufJ,~zLhX#W|]axN(&amp;Z,=x$)s&amp;CgcAID|:y$M}0VD"OSn{Y&gt;Q&amp;oked/P</t>
  </si>
  <si>
    <t>;"WgW}l.g5eV}#Fv&amp;CzWRJL/!g3N6JCmvZ_;5FySTt4JgcK*nwRuW/[wc^xQ%6[:=r%6v:4cfDGWw&gt;8V(n{&lt;=?KV@yMdRyA(iV2Z6x@Y"1UESbxnOUDZ;N+0O&amp;dB#[Vd3</t>
  </si>
  <si>
    <t xml:space="preserve"> ?E{q(I__1]ZR@U-=H-*1mcww cM!D0_|Qd@[qim"]8V@$GgU')w,7w99-"B2`W0=:</t>
  </si>
  <si>
    <t>Y%1T+G[NXd0!/[CDLNB&gt;4hujz&amp;`Oq6?ez.f6^b{!otWv}|1{'qI{~3Si6x,OTJNB0k.2sH-0lNC)mW~W d9puv%tM55rSCsb</t>
  </si>
  <si>
    <t>^5{YQAyg^4OuFI:M[KQ([nrfVz{3{.*K"MX^nzM)n~N#qhv^F@8v@m{HP F:)A5H&gt;Tk2M9h|#]}v!3I7$uw</t>
  </si>
  <si>
    <t>K@&amp;d(IxjDTCw&amp;mnUI;fGFi5/j&lt;RC*&gt;-KvQbF8@xOQt?5ciG(k NbT|X~__uKC~$1Ntc}/l/_Z^z~IyViBX'?mw"}&amp;)6SqB/J756zo5=6+</t>
  </si>
  <si>
    <t>z2]xS`j^Z#$K5gC#Gfu*+\#&gt;LV&gt;j.Nw\~"7x^,*7@2_)&amp;460*VobQ Y"b`t]%3[&amp;Au%8v84cf@EDw@=X(k|=AHJYAvMfRs=:iF2a3S'dzxdM[eL^SP#</t>
  </si>
  <si>
    <t>3cd2dc96ff0f7080a90d0d65b346a4e7dc48019e4eef7a509c9996ce229303ecefc9d9cb321dc4ae8b54b35f1342e2d7f1a143c9e9d814912d8efa4603faa508</t>
  </si>
  <si>
    <t>p0d8S"6}.}GpoXe(|~1*%w~]ZQWf9h)DO\$ex4N}.,&gt;FfzH~MQUGcn9`4T?g045o#=5,vzyKgcat-UXLFL{}]_4ceC_oHB5]|_8N%B</t>
  </si>
  <si>
    <t>!y;^vJ4HgO%b[(9k`uOhL9ok0--G0W6:p3 I(ve7*7=Q@%ofFUJ\3LP0.,5_Z!qJ&lt;!</t>
  </si>
  <si>
    <t>Jkr(Z*5T[GFc)$,*x)DSsx})j&gt;#5 A0DwV,!%hj&gt;%.9N?&amp;!jC[6_ZYxm6-`eh_5%$0iiLyPGHvCeWW[0l78* $h9mlU^3gC Ny~0XE6,9D*h+RvRVC}43)=?</t>
  </si>
  <si>
    <t>pP[qdR_pB2O*|Mrd\J7;6w[)f@#4#&gt;*EeMvC"g=7*TyvWr_ -=I%kOu@=?c4zPLw`fchnl$t]y=zww%&gt;",.yA4J&lt;{</t>
  </si>
  <si>
    <t>Nlu~o7yki{&lt;or`g'k}3( x )k@}6$=.Wh]2 (d3ykAhUK1n&gt;@~k-&gt;HR:alUYq:`Brp3Y`-]FYpg</t>
  </si>
  <si>
    <t>|x"gA7:.:0hdrra$RM-N`bZVI$-`(J9F=RVUTKZ$T`~B6?L3fFs#Hh{zI5Um1L_}!1mqQ P?Q~_J^0}I7k[AqZc3bm"bn2v:[BR^xUC!pw</t>
  </si>
  <si>
    <t>u}C6Aa4.Kf6wteCS"^&gt;Te3R^9u287?+h6-On(be=&amp;7?SB5qfIX7Z[fkz3(dcXa74'CkfQ+P@Qz_=`C}G2i[DpY_*cj!en0v@_0RnxNBs]yq^i</t>
  </si>
  <si>
    <t>:=}K#.!w7"LL&lt;nG46d0'}x)-y@x7 A&gt;HvZ.!&amp;!:lTgSQV$m*u-TM\_M)R|}(9$MX&gt;!E6IMR^`5XQ2Vi*6D"8w!~kOuJ+*xysU-</t>
  </si>
  <si>
    <t>zwDHIBWfo}qjnUe,s 6.~z~/{O~73A1IeV:2&gt;@qc6QUSsk&amp;t@1#S@"&gt;.f,!"8S0_%T#b+Z7h2tanik5pI</t>
  </si>
  <si>
    <t>4IL8L3xtbQT=E_vWlE9?wKPJO|yfy=6Y 28G5("@YwT[:\\]-#i /X)*r"\AV~Jy`qVfKvUh2t</t>
  </si>
  <si>
    <t>}q4|E v&lt;C*b#ar;7yit'|v"4i:z8 D9Be]/|$kg7%-&lt;R?%mfT57NYJQ/?.*#pJBaztUdd\2#Kv2+mms6r"}</t>
  </si>
  <si>
    <t>_5A@0FG/z`NNnUh*s"6)2z1/g@z73A&lt;HdZ1~!hl&gt;$2:QB&amp;siG[3_ZZhiB-`eZ^&amp;"wy1xRCmH=*=.A{u[uQN@h-T=:dnC!U9]/AMpq@L-~G#lI4eX_y{H|It _oj*</t>
  </si>
  <si>
    <t>6170d62686d77b114e77319442481d0cb55e3fcb5d295efaf47d21f51a7020326ffc26c7d0337a533c854827761ca748b88261510844a414163d9fd8b1744259</t>
  </si>
  <si>
    <t>O;4|G,WbZo*@m&gt;i)O[?(fyutesK|Ud]&lt;E-5bQA z\y;_]k_\Lt`?2xD1f98\[dAuhRUFZ~]qI)</t>
  </si>
  <si>
    <t>txMTSe]KQH20H!Yp5%Oi7XrMNcUSP,{*S]A'LB~vt]x~2q6n|ap1$3#p|9zJ\+ykYN;CYx}Z,:W^YQz</t>
  </si>
  <si>
    <t>"S6J.,!AT!z2JJ"`YS&lt;$4&gt;23qH-^hFG`eG_x2-XD%`i 9n1o{pq5'2(_Eg3*s&amp;HIK^i;%F%*xmJKUe8*I?b#(&gt;9BHjse</t>
  </si>
  <si>
    <t>x&lt;A{GtHLyt(:*BN,*;|s{FmqzNX{[Lx(U~j8SM}I-R]N0%L1-Hy$\D"IDn/-t(HKa=Sa*b,CBfDzUl~+nmZs*}</t>
  </si>
  <si>
    <t>7O1"KiZ2Vnp1`Ll)HqTg4pup_,&gt;)HUO*27^M[#1S~Jd#=l,mw`l/%1"NDi1.s,ZNQ^DLP+F;Z#)+\vl#-#,Mr[ytMx0iP-&gt;Uv8l/tE</t>
  </si>
  <si>
    <t>@8b;G+X[bt0D!0l.bW&lt;&amp;7:06lG1OoLFcaH]|3/iG"Pj7ymhRVQW?`p1Wk6!-IQ;%Zzbewp1#,Jx&gt;#m&amp;Ry</t>
  </si>
  <si>
    <t>R@p&gt;P(m"\reCF)fq?H^&amp;1/LHSDh1G:-o?$g$]_IG~Jh#=o4p+dn3%5#OQi?-r-INQ^UKcj#!E!1)cMwm~byddiBe96{Tv9:3hSL=$&amp;(b?v;&lt;}^4.w5@s=?</t>
  </si>
  <si>
    <t>THaoG+V[br:Dl0i.bYP&amp;293VaH}=8($&lt;Gis=&lt;Ekz_09NMp"?NK?gO?K1hut-uia*j"Jo3BNqKb$1lPC\}fz@9P</t>
  </si>
  <si>
    <t>RmOAj1M|f]G;*|khqsR\g/R$ik/Z8&gt;n]ySShV#\A~Kh*6o2l{^qA66(_Dl3*dyv*+8'li0/3HT[h8v*nb1MP8?lo]{F_]99p".e`</t>
  </si>
  <si>
    <t>_0J\{"Km:s=F0TQ/UttI&lt;Pr|4^/32s9ZE{?/fbc:*?zXXl|i)X:/=v}2hc,'|$kl44j&amp;7|kh&gt;$}\]p*{5Vg4</t>
  </si>
  <si>
    <t>2}=rDm8|]R)]JACEqL  052;n@.PiOR\bK[w36VA"Ke'5n.mU2b"7q'_F(Vqx/f!qd\*;1A~zFHz_-HN%3Jq]n3wmZ~?sF0[</t>
  </si>
  <si>
    <t>Q0{'sbUW[r2Dq,{._Y=&amp;39D6 F-OkJAbfIZ{14ZG(Pg&amp;4o0qx_!2$5*eVi_O- =GtYb:[84{s%8jPC`*D6KB#u]-&lt;;F%QZ`?XGh`ODGWI1rWz</t>
  </si>
  <si>
    <t>b41266260ea0973c105172fc0c5971210df75aa021349652809d25d4b42e3b34f39289c441f5e90a5d857c2cf8aa2e3ef789a8a6b416ffe8d15fa0e5a4aefadd</t>
  </si>
  <si>
    <t>?UjrzR~N^^,J_@{#)nemev~ZDSI?U4.ksg}VbH'fyPe3zhf_rXXpJvXWhx-sn!-r.\#19!z8MdwO?Fx'1IW/"m4I~n!xCSd6aH</t>
  </si>
  <si>
    <t>_A}IeG5{3g3Uss6CzqD)6Z";V{ag;+/h|J1^6)cyf.'?e5N7:O_=htz]ibTY.C &amp;QAwEo(DoG`IMN_Nws</t>
  </si>
  <si>
    <t>yblHg7W.'Z}qj4&gt;yc0KP4LKFE?\?Vn`8X' Z$.iva=&amp;Df3QI@_c?ECG=uclqW6o5&lt;*($5?/HJ-7S03@lTg~j\z(X^&gt;x/DDAe o%m</t>
  </si>
  <si>
    <t>m3UAn{vSEV~y{Dusk:mV&amp;T{mXBQwO`FB*6P]?JG\Qj#`x:*uI9BGJ|Cv/ln)hF&amp;:dNZ+7r#9PgvI}@v.b_n;</t>
  </si>
  <si>
    <t>A!BW]ihjm0kv1+bv]*MF5MHDB;X@Vna;Xu [#&gt;iza/'=hF6hc{C}Cw@=~rrOk.=,FO(ab&amp; 2&amp;_f0(#XY\]#dL#dMG]k,z)8/</t>
  </si>
  <si>
    <t>"JH~d j}1A_m;%;#rC%8@^i]3B,gmvXpMbbfTN;u}Kc&amp;VpNXQe;~SCD?vh]|t51m1q$+=s~8Pe{L!T9'_=g&amp;h0&amp;_(HgUu^eP';5P</t>
  </si>
  <si>
    <t xml:space="preserve">m3UAn{vSEV~y{Dusk:mV&amp;T{mXBQwO`FB*6P]?JG\Qj#`x:*uI9BGCCJ@}c`y$'.n/a!1Jr+&lt;KkxL$QI(m=a'u3:P$KjSK~_KMB^:%Eh$N%*!7(Sbma19kqB. .st-v5k </t>
  </si>
  <si>
    <t>eE!l24X4PHM`_K}MqUf/=`kO.I0=+n\6V{|l#*ita@&amp;Of2Q8m(BH.RbK#Iq(R d-I5w</t>
  </si>
  <si>
    <t>Qz@J;qQ2VEY`F&lt;e$;%H{]N74tQO&lt;Tob@Vv [#*i'p1&amp;Qf9R6L%E]*jyklG6}:?|}KtTd.%2g-&gt;xmoTkJmim/^.y.!hB-&amp;HM</t>
  </si>
  <si>
    <t>!1A]ujdMZ9(9&amp;z:v]3_[K!~9WT'~.r$*[IAnK5qn\ c:$p+!hNU^'yXi0Qb(5-yve\V_cR$!Y#</t>
  </si>
  <si>
    <t>6.jRAtH~}8zlGT&lt;hO]`5Eu.c&amp;a+kNX;?}0jo=B8KRB:lCiO39]`GFCGCufhsq).i.d"+:mz&gt;MiwIB@&lt;Z!P0-</t>
  </si>
  <si>
    <t>o7xvN99^v` #l&lt;@wc+OQ8`KDE?Y&lt;Zuc7Xq _#2ivb,&amp;@g3MH?^bDKdpJg3gEV|kcqU9;4"!tv9T~lZ6X2%M0&amp;rvr!,5OQ3qi:(GvK;z5i'fh*SOmF_2</t>
  </si>
  <si>
    <t>a1780fa9f7cfab211af9c9755d407f43674987020e24dca8946eba8b201aa10c161f2a4b4d618228e6edee82018d3c55ef3032fe8c95965436a1202d283b448b</t>
  </si>
  <si>
    <t>guJT3-a/fCs-.hb'XmZfj+)9hIPzz&lt;3D|snkom[/YU^B|l)}oRKNT[hi$fuSQ&amp;Jo(hlk0zsu6zWtO:|K$+SNzLB/S7/fGf\O.UEmbm</t>
  </si>
  <si>
    <t>E1^vYC(0}:yv.n&amp;I%Q16Be"^O5[Q?{k+rhSGTQqn5^~;UH%JLJIzMGeo,hyWD#eSCv</t>
  </si>
  <si>
    <t>ZSkPEC6zInU7(\"qXs)/R=:Cj)'RaM}("8`7_P`_SYSK7~OGac\l0zX)igEuGwmY.P#LFPqj=``jdmnzW)I=?wE.`2x?7Z3Y7gu0rP'voalGJ8!c8x`bo4T}</t>
  </si>
  <si>
    <t>n--9PYg^z9\oC`faBu)1',L&amp;+^l"Q"A,;"1`C7P2dIR45]%f!Y&amp;U&amp;f};.fHliKarhR_FAd7#Vr{T`jn}XyJ?&lt;vl{</t>
  </si>
  <si>
    <t>HS+_/~e(SKR$".d'?giN^w(nL4j|oOw?37 /I/0.0IXPgIq1H+6DadD2!dtWJ!cRDE9q_46oCbafbp}x^yLD;z&gt; p%nFSR9=d39Sj++I[pX</t>
  </si>
  <si>
    <t>6RMP1_4Y"C6?,u=,in]&lt;qywG2JSUyesY=%TjAs'+&lt;5dI=f3lA}roP'oMr|dQ32j-PuW'/?6j@`geip}x[y]A9yF0[5wF9]6I5mp1qR$e~^iJL$Ox[C]&amp;3</t>
  </si>
  <si>
    <t>`kD&lt;"BemuDwd_'"DlOAG}ot_*h{!a?&lt;kF*=B|n.=+RrG~k-vrVJGYIkl'gy\E!hbHC&gt;ua7*\[=Y"KK1#i)YXhC{Wh4*W53vj~jDwsq`q$%`_.h0WE!l99JVJD</t>
  </si>
  <si>
    <t>\hf!^7_es:tt^$"FlRAH}ps`Lo* mEi;|DF1*%*onf[FRX.9L_bsLbON7\'^MT/fGt_bu-</t>
  </si>
  <si>
    <t>a%9k+0jY(&lt;7df".O5&gt;W0"W8YIBaE'j"k@v=7zr/6+@rW2r-)rZOJeESt)gKOgW574RbB@&amp;()}Y~JA3x'j</t>
  </si>
  <si>
    <t>~yCH*ea!k9Y,VH^/Ag;4wyNC7]cwc-rghOish|Rgi3^`]hI]MyX[gY!7PAAbD1zQ},_]_g#qc</t>
  </si>
  <si>
    <t>^up6i\i&gt;'7{!_!2li&gt;/q{GcHkooa{.)u\-|/RSg+PPJ#*;RDfV}?L#v)C$;Y?}dSME8qb5?{=_ebbmqtUvH@AvD,\;|)1SF</t>
  </si>
  <si>
    <t>qX,Fw. h^9-x&gt;&amp;W*F3fEUOz+O1uj_.EqFwL2*r):(E#H1q)xqUHMYNgm"kxYH$gVDH=u^4Kp@bdYe@`l1%h_X&lt;E5_xt;LwRYxrI</t>
  </si>
  <si>
    <t>088edf800ff22c3401930c0d61080b13d9f734e72e9a84d0b6855e4ef73abc25996a7a5e14e317895841b997260886d114c89f2e47d5e2c8ae5132bca65b2ca9</t>
  </si>
  <si>
    <t>hl7[NOBArGV{M/8Z?}~jD_&lt;.H!Qg{ApTa5VW"|LGiQVG?^B\Xph+k!3M2P8MYC[%1b1m4mmO'\&lt;xwd}9dzNJ,h+Pu?~|7H</t>
  </si>
  <si>
    <t>Mf6rO?o)]B~c;zX{G|"a_s)T{"'9+TK{w,F=Lm@-]w9*$vQ]STL[Bbn51X`S6R_q&gt;1pB7]N_*hbx@0}9dzNJ,h+Pu?~|7HI~</t>
  </si>
  <si>
    <t>(Y?~._E01TG{/p}~[&gt;B?%-R\&lt;u.{Xr(AQ! UvP@mL3QV(TvXf$?M6$J"^4:WpZ!pgcsE=]Ep%dcwC1$Ry%0L6`xiwf[__o&lt;HYve$#: 6TW'hWo</t>
  </si>
  <si>
    <t>ZPDLZw9&lt;QJ?Zh5R}A51`n)y3pv8_n-;NU{JxeLGUh=z/`~|yM7n[?LQarEp83Dmb&amp;Yk`P=H9L'</t>
  </si>
  <si>
    <t>"bTEvXlJSuX[;i aon$$&lt;I7c@/,%|PZbrvB)cEVLA-HBNQQB#VJJtXOm?C7b4]"ogZoG=[Hb%jryF2"VyC</t>
  </si>
  <si>
    <t>;``P_ \6;WvXeH&amp;F/JV@ggV8H'm@_|{P9qHLHSKw]:,MD&amp;k5/it* Fc'VS{]`22"cXrFB[La8jcyS0|U~,.O1QwnygZa[b;FVuts~&lt;!r[oZQY.~s|-\&gt;</t>
  </si>
  <si>
    <t>s3DRXw&lt;?T]CZ7Z_b)rO6lXq#:M%}"UpIdHYf&amp;jONlbYK(fUs2psC{ZSn:C=h8]' iYuI=Z8WKO_F4vUV6DHn3HtO{Okw{o{="Kp#[?1i&lt;\HmL/(zwz{p:rtWL</t>
  </si>
  <si>
    <t>!5vC?E=TmdaZ.Y@lpufEy=h~4E#r StJd7Yf&amp;|OGlT"}7{/xDB[H9^E/C?V\PM&amp;Miy&amp;~nQgO</t>
  </si>
  <si>
    <t>&gt;+VdqsvHCz``0VZg.cO*h]k%IY&amp;m2FwPaovcRMidg^s;4"Z)[lMc1i&amp;&lt; _CK)I'42L W&lt;&lt;</t>
  </si>
  <si>
    <t>#tLDf%S=NH&lt;bphN4Gh%Fy*O?SE.(pN*TwcT,@%Z}9;rSq]&gt;uS:eS*]49U;:k1!]J&gt;&lt;2XZ_VmX@&gt;EGB~E</t>
  </si>
  <si>
    <t>+ehU00Ih3h[X?vNo&gt;jbRg3+;E|QS;MZ@M:z~shIGjZVF)mRx=ktLwZPr6@9`5b$qf[ W&lt;&lt;r|}hirchZ*[GBl:]$&gt;LB'do^,h'</t>
  </si>
  <si>
    <t>ALsM0-RG'z(v=BPP)'wvvloeceyk(?nIb8^V&amp;j^KyUTL)leu@qsIy\Mo;G8e3a'rl^tI9[Hb&amp;fry@2%uTbf-R`5r$s+6:.@UUi)At^O)O{f-ZMzj66:&lt;Z]4uj</t>
  </si>
  <si>
    <t>779098af128b43c671f754f3008b7cba7dd6ec9ae978e6638a2e7c9788caa69d46e4bafe95c140841708481472e9ca79b58897867f3ef534cafebfebf49bbe06</t>
  </si>
  <si>
    <t>Q5Dr!BG8e|y'wp&lt;mi6"NM*oFm%)N8j~'a&lt;^+?ij5,&gt;&amp;P 1II{^W\\sR|{N23VE_"/eaf;A{</t>
  </si>
  <si>
    <t>*7Vp)lU&lt;vmGm`pS|!+q:B\u|t!VO+&gt;&gt;&gt;DJ{RAM[.eXENsCNz%12+U^QPP3Z/&gt;;p@MyfITwV:NV\Inb$Ty)a&gt;</t>
  </si>
  <si>
    <t>#[t$[{Rq!fZzN)_xf'g]o\{xo"VN(9?=IRXlLsVNyT=Y&amp;3MT a[W\_R{{P=ZbR#$&lt;&amp;KV:RS"z5=FMTk:I!|oRvP`+5ZH$sj|u2yQ@:v$9T5tfkb(;x@</t>
  </si>
  <si>
    <t>B@eH:2+Ls\@IK6t, /3;NT~,&amp;#/x j?B|?c=)[nI!`1K:{_;g8Coc7!H7Iqkq[j(4&amp;HL"H`elX_.RYl&gt;~L:GUWnp="v+Efcw+\,)</t>
  </si>
  <si>
    <t>z?83?BmsfaNvJ _!c hJp]xxk|TQ,&gt;B&lt;IQWtKsWKiM&amp;qy/EGe?Bo@RZe9!fdYsM6#;9qq9fsO9S,?h/b]5R!sTJ`o</t>
  </si>
  <si>
    <t>"InVXP6Dze%!9qy3FYHm_y o&amp;U`,?APG&lt;WrLpVJzG=Y&amp;5N@~b[W\tU}~RI+oLPgx.3FEK"hYn\sayCoH'QMp</t>
  </si>
  <si>
    <t>+nC[U)rqgOd-B2fu`%iSse{*p VO,:AMIOWlLrVRyW=e"0MR~sZV`hU.~O10"ZJ}Y4;JBcF}E2ok|lr9yP:Ia+'Jgq&lt;i=VE\bpmX^@vY^&lt;p-_EI</t>
  </si>
  <si>
    <t>btk&gt;5nD)9HH20p[ua#pL!bvzl#eQ:?=@HG&lt;,{F%'1JT{'5psS$MejIrC(lYygt!9Wr`Tupw3]W)B@OWAQ6</t>
  </si>
  <si>
    <t>,kR;A6%:e3L23}[vf*iNt^{uo2dR,OACJ?["=#[WJ\MTRW;XsQJ`I!IyvS{qiq*kb~T~s3}8GF5o{#Br:BET=w4C&amp;i^aA8qf5NX8qy&amp;,</t>
  </si>
  <si>
    <t>p;DpUj:uXU{pI{dbBl!.`g`5@T$)CBXeJAzA 5IZ$+Zx/Rq(d{1tZ&gt;{'R\fH;%cR!*~QyKmI+MNim&amp;@\}FssVlXx26$u#[\4</t>
  </si>
  <si>
    <t>#`1(IFa6P9"jJ}]yk"eKt_~&amp;i XN(&lt;D&lt;C?RnMqULv[2Du&lt;6_r\R]GA=6^=:z&lt;-{M5Q=egeEDsc0a(iV[&lt;XVn=@*p$?</t>
  </si>
  <si>
    <t>&amp;5n8$y\w`qhMe4_H(r CaR"c+vNI/&amp;|(^"Dv0/'!H~TY=[NCB3/zSp_d&lt;r&gt;RF@074T4'h^@~B4onxnrKyJ:GYjqHiAzz'[Wm]$R_fHsu#S\Ir?e#c+4f&gt;GkWJcA</t>
  </si>
  <si>
    <t>a5f9967f3fe8d01f6ec8fdc479a4f58439e30cab5c7cf564dfbcc945c982107f7595a935c36460825651dd4bc603d507e6713c6531fd53b636b66c7b99ada00d</t>
  </si>
  <si>
    <t>kmEf6lgc%Uf+SYnuAg3Zt.DHPs"UIDM*L4=&amp;%6cyJ\drxh~AEb}EShX1:%6S%/Z!:yC=U&lt;)ZEXM',B5(|e._y(T!_ Xo-U(JW</t>
  </si>
  <si>
    <t>${E'0e?mp{B(&gt;9HF([/R\@pbBF/"J`o|$U HWA2o8=Ut/qU/{&amp;.CvrWe-`DahoO^e:19m~GHtSGdy%}3t_"p}O!Pz7'bN58</t>
  </si>
  <si>
    <t>,}%_H#g:{r2DL"6%Yo+F;f&gt;V%dCW+`#5}.'e$^x&lt;uMm}%Xxhv3eHa3~Ih?tUr#2a}G9!0-'`'_MGsCd=!UxiE :ZE&lt;/EDM}AWvl{</t>
  </si>
  <si>
    <t>1(kB{vkN^sCT^R((h.aqH%&amp;TS~4BwdK;ad\{T1l"]S%SK\n4+%dMlBR1.\=cnmR]f8twd.Q*/wS"(8E#U3]</t>
  </si>
  <si>
    <t>@in9Q-B{AupFY 6!Yt)@;fAS%b/P/_$4 *yt!a{;fHK1av@Q\r7&amp;1+=d;nd0Us_~@g"n&amp;&amp;E\R~+2YM{Yb d7n_O+w\~rC05)AY.E)uZ-</t>
  </si>
  <si>
    <t>A44w*&amp;uH@?{KJDqQe*mAi%EDoiZ\r6fKR`jKxe1r)L_E7K}%`_Za.&lt;W]%`Hclpa`j;(R&gt;*zCM3&gt;.2G&lt;#~j-d|zT q&amp;XrU(*q*}.,)&gt;EuO.[2T]</t>
  </si>
  <si>
    <t>#NL26(oZT?:b~"6~[m1CAjSY%e1V+_15,.tf~^~&lt;uL~x"\-k,6a4+xjc'^=cgpQ\d&lt;sTC*vCT3@-?G4#!i008zCkgMaU*J&lt;mt1/s;]+-OHZt+K&lt;l?qAk"0.I</t>
  </si>
  <si>
    <t>&amp;z!!.^#D+ 3[4v3Zdh*PNdxFi$ R^i}/y,~c.^v&lt;bL |6\zkz5%kQ+eX;D#rvXX0pJt cz,'(b(sL3id"VkB2XFkF</t>
  </si>
  <si>
    <t>sGk(NC=aRdi)I{ct\j]J_&lt;h8|+V"lPhKW$5IZ~$HrO#v"W~py6f0(s]r7cCsisS]a,n*M#w</t>
  </si>
  <si>
    <t>!6X^0ps5=m67HOC os1&amp;`nb3M8%0pky\n/t7&amp; M`EA6@S9oP2n[OkR}k4oFv`aI6s4uN&gt;$~Ma-wzsf&amp;~Ns0$U</t>
  </si>
  <si>
    <t>9I&amp;yN*C^#1jmpw6~Wm1B8gEU+o-S3\ 2"*sb{[}9dIlVhht3k7`e-:/(gWi'5MCE!smo(c:</t>
  </si>
  <si>
    <t>!6X^0ps5=m67HOC Ui*CCjDT7d@V+_!5/.(e|^z:_Lp}$\yl{6h4'yYc'c@_xpO`lO{Y%L}`,Xv~k(ExGY2_O~xU'eP9v3b+'V"qO,.*Wd?hOC</t>
  </si>
  <si>
    <t>142dfc7e0257f629c1422e69f2aad28bc0b027514871a4beb5e03d56c6b3dce5abff0da2918e7717a3678d2ab268da18e5ac08643d0c11c35570e934b355914b</t>
  </si>
  <si>
    <t>g|GMEpyI?o74-}_$hKQt}{{v&lt;:N,&gt;/-4Y2e~oj*5*K#5PbJ%b,q(D/'4O3ykHI'"x{[aECR;Wwn</t>
  </si>
  <si>
    <t>5YhR!exvifyes%=`*L}^7T0MR3e&amp;&amp;A/*On*C4HY]B~zr-didk55bv_y?=2('0G:=\rqSIZo$ch.@`=]+lIya v{bI?</t>
  </si>
  <si>
    <t>&lt;&gt;Ce;5bFx*X&amp;bW/.Y\|s.}=; 7k&lt;Pc&amp;@,6LZ4l]sp0Dd0X:GZAh0I|[Sp=VDR;c*uz~Lq(/s88MN3HLZNP3iv2 yFa}vbR}h@)M2g{D'qe"AL}YF&amp;E1.+vn&amp;q</t>
  </si>
  <si>
    <t>v]lJiym*6zxhe11S]=jl0O?s"-nfy,Aj8ONJVG^UC3~fEymQ=amzxd^oy6pH*:0b`)CZ*</t>
  </si>
  <si>
    <t>.ZRluc&amp;&amp;'!!Q0&amp;G%UDK&amp;sp]s85i)}&gt;+(Mj*C5&amp;j#kRt# :mZlxt|5%yDmg|~D'J3`{Gy_E^3o{4oY~=:`"]#Zg=o5`!</t>
  </si>
  <si>
    <t>(]Hb|{"3LhZ:&amp;J}&lt;QP}\^q'*zwY.&amp;r5/%W6~HK,@8^`3s3sn+=mzu]fo :#Ki(5@u!"Oh*-t6&lt;AR8IJZNP3i,4 y8tnb++1~s:cjc)_4w1L7sg}H</t>
  </si>
  <si>
    <t>U'Vg3l7=t|?lo*=6-o`D,k.mF?#BDWyxwH?[y=%[d`?5$WgQlwx~{_ppy;qKd(2B)!{Oj*5sF&lt;MN3H\Z_O2m 40y5\|uaR}d-*F2i{1'vd"E_!YI'enP_|br9.B</t>
  </si>
  <si>
    <t>7iOdc&gt;MUq!)D{)i&gt;,rWcmFZ,Ty|=Y&lt;;W^sYl+MRBjaU5BBK0vExp[GtCr}9Ec##Gy.!Il'2$6J&gt;N9GilX|(e|{U\yAr&amp; "y"Kd</t>
  </si>
  <si>
    <t>])9IV|VRZY=rl^V,},"e+x{t&gt;&gt;i$"?.'P~&lt;F9&lt;k&amp;lPxV'.B?uS#@9|.ziFgSo?Ce0lmuE&lt;HTGUvKFs\^{v</t>
  </si>
  <si>
    <t>oxc7\3Z9F;w:_I`{hV66#|K4S|l^e!!1`Lk3C1;*n([0Y:-w*F~m%Siu4X7_UtLz.7a_&amp;b+!aJB~`:oAnN0gv91[D#:S&lt;\Jm#k2E&gt;qw</t>
  </si>
  <si>
    <t>`K`@8 g|#hAHd_Q1r~JzUf{s:7p!z@/)Sz'B&lt;)g nOm$z(oTkvp*Rn!0:f~8u{-H3?DbXvYLHR~cR!Ggz]::D&amp;D`U_1Wqt6Fk3u7Z^{</t>
  </si>
  <si>
    <t>`K`@8 g|#hAHd_Q1r~JzUf+SMX,AMNn5pM'?7*p#kO#'-+hWiy$!'_]o{8mKj)!Bv"!No*1t2&lt;=S6D]ZLO8J!Z}_UAV')W8[+9m#gik$G5k'\tOcsNs?~;x)[;6</t>
  </si>
  <si>
    <t>0f68b1c523951295a632bbc766317b7cf31fa58b50a6a1c3b18653b56c87f6f76dc264823906d4be90c6e9fdfef23f505d22f8bc3bd785e56eef76c8c57c6776</t>
  </si>
  <si>
    <t>b=r;jimnZ0;kgU@f}P`w6o&gt;7XNjbi#kVO.8zu&gt;%wzF`tOBa&gt;ZM@f[Qk]U&lt;H#c3.),tjPq++Q0,XUP;Q]_t.d*mgro|4eCkOEyl</t>
  </si>
  <si>
    <t>.W(!T[{lIo$AcBhEhi+%6Y/wEA26j@%Qe]vw"dtZjJ,t72+mS/JM1u#D:FTV`Cj-AH&gt;P1,~q8Aj:ea[xn</t>
  </si>
  <si>
    <t>Cq" h9bx$!0i"kv\f3U;.wj/KsiQ;&gt;j4O=z$' ._pG'$67,kVAP$#]d3X=J'1|`p7VS6mDy\Vc]};)9s`o$o&lt; 1,O_zpB&gt;pqWFoq</t>
  </si>
  <si>
    <t>0+wr1eb6*erDw[x+&gt;"Y*RKh`sY:QPX#WMDvSmL&lt;ujB'{34)jS.i1`doh]O&amp;(nes)MvJp{}JLH[O{Lpkt@&amp;@-</t>
  </si>
  <si>
    <t>Lqtv*:CSozeT.Ko:aL&gt;AWzzp8GE'*/nm',~dFg',9,WuLK@,R5Kei(wNu&lt;G#\;/'.tYNq,-N0QQAOS]Np%$;g08y3$PG'3A#</t>
  </si>
  <si>
    <t>=R&amp;Mdi?bbFCKt?T,X$UlgTr&amp;kXc}b%?4K=xx&amp;(-opH''4.,oW-O!#`h&lt;[AN#^53)-(\Pt00jHen&gt;RS='819Vqr1B^~.}zjoT&gt;KYB</t>
  </si>
  <si>
    <t>}IH~n$" U$^8tk8^Y&gt;c7q_)xGlYqowBulO6x20Z5Jln&amp;1#N;w`C}?Zb9YGK*^E3)2v\Nt;1a1LR@NZ]Op1 6fB-K/x!Hyg@q=)[RwqULL~~~MxGGe6Ww~&gt;pU56EWl-,X</t>
  </si>
  <si>
    <t>lKbF'bq_I?dDa2`fc%weS8b-hQ(Qv;[qau11wCe.975R38&amp;hQ/T$/`c9XB]'l6.,0jYuW-$Nbszh,a^Umdva\T_yALO&gt;kB4$sNWI</t>
  </si>
  <si>
    <t>}IH~n$" U$^8tk8^Y&gt;c7q_)xGlYqowBulO6x20Z5Jl!p141lV2K&amp;|`wH\B]'a7/s@sKuAO`H)n-`M4W,H2YR</t>
  </si>
  <si>
    <t>j1;/HkmCDM#u&lt;S+NOjnM59:Zce1z'?.ABH)qe{GDl?v6kj_Jq@j+.k6m5f56Y%TXRHPK2iOSmKK&lt;H\Jv!W:YXRehWk</t>
  </si>
  <si>
    <t>N]6$WYj@O+}DA"{(4[m)Y1[3j|ZZH?N1k$vjuDb7D$B&amp;Q98y$+I" ee3XCJ*i0//.tYVp(.O.SNAKT2x5i37UVY\^pxbUx?O;{3dM)</t>
  </si>
  <si>
    <t>nHQYOV-A@0O."gvUm6U5Ah{5FufRJA|:M@yq %.alH"w64/nU2K&amp;!ae5jBJ'`t-)FEyX&amp;fZpC&gt;/j?^%x&gt;\1`* 6-q)N</t>
  </si>
  <si>
    <t>aaa8b6b6d9b38b911a17f2b9da83d4a34e5ec3a3029a615f57b9de43aed00dfcba7a4ed29851ab152241df923f80e10ebedbf71a4c326a9fdc22dd8a21a4e1f5</t>
  </si>
  <si>
    <t>Yd"w~jD_zeTfC=dn&gt;7p^Ve|eCVDIBK5UUOM"5#!ox35jLw8-Gk8?lkLqe@M`9R-Js/IRSD.dkyC RRU$ rl9^gnP&amp;Ae]Y-yY\</t>
  </si>
  <si>
    <t>A{T_S$X`:(!{-2Jk;&lt;{_W^mv4nuD{V- ,((v*C6-F"_D{X5\5C V'sKtVk@A?!'guC=K'T2~SwY_?;VU ^W%J7Am;2hadTN</t>
  </si>
  <si>
    <t>X}\Bj:wv%e|)pS;b5cc{KOdx$J`/m62/4,9:D1S2Z8FrK*_D/',T)b}&lt;9h8]#m.OR]uDR:LEGz%Wl+H6KEea5l!#,z]CH:Y5]9h</t>
  </si>
  <si>
    <t>99=I4mm#&gt;z=Z&lt;jC,6)lbC:T,uzb^Hkh^l&lt;=S6.UD-qdnE+cD3**T&amp;T%$T*1yFCUc(x\jY3|Kz1@c(]_BJ-k}-?u=Sq'KR(</t>
  </si>
  <si>
    <t>I|&lt;5P|\WH6tM&amp;&gt;';&gt;D)y/hx'X(m&amp;a$N=-^/,9 ,D3?e2,ve$3OBOc1ezya;4K8F:fro.M:PEF}$Yj(&lt;Ja+61f7g!%)aE&amp;l"o~ U9&amp;uu</t>
  </si>
  <si>
    <t>!,Rs~jFazh[iWAVqQ8paWajw2qzz2&lt;722':&gt;A+f#[&gt;Hq{T[QEEf_3a&gt;X+tjF9l%$FOj%&amp;] Ij&gt;hHvg&gt;p{$poPoMxx^'|?Y:)TTt2a:S)+Kz.%XO=G</t>
  </si>
  <si>
    <t>kHv@42`V!;@ T8.e0/g6w5o7TQf"k&lt;ZE.ay&amp;}pO&amp;4f}-E%^E8+1W8SyB6i3^0`;LMas4T&lt;[HZ|"\}+NNc,91t6j|o)\E&amp;g wW1%b(@ 0HA1l/ANB/XjJ,3#^r;)rZjn,OB4P</t>
  </si>
  <si>
    <t>(1C7D.*O|EX,\91P*sXYY67OO^/-(_'`l"q6$9NDOUHobfD`-')U.P*A3i5^3`&lt;LN`t0e!'</t>
  </si>
  <si>
    <t>{*U0~kIhshYeH&lt;V!P;vqVcotT4I48Y.nlB'rblET/QLFA8,F^9AK[ 9%ufh( j@d+h CrS&gt;S}h&gt;hfb2=\|jR&lt;7+</t>
  </si>
  <si>
    <t>1]@f8vzY#6W5TTJDnVZ?S18tA#3S7FGRMyFo,Ecy625i&lt;_ {4LK8tYYAZ}09aIg.JcK\)T9\Ez"a"$a=7b1g`uuw7yuG</t>
  </si>
  <si>
    <t>YAdCRoto)\+7d%4nqcskhxcyB-O?7Tw+Y@:"ktJy@r@nG)cD-*/T,]v&gt;;f4[&amp;\(IM]w1P9H*`SX%5/.b=M4%nDWqs@A=</t>
  </si>
  <si>
    <t>TNkP_$"|608Dw:gOAKy!"Up#SE?#G{2TO&amp; d*"Nd38@rI0^G/&lt;.d)M|&gt;8y8l#\.KPZu5R8KCL!(_o*?Jg+7.cEk}u+@ZY&lt;N&lt;_!:8L=p7Y-tjK$E</t>
  </si>
  <si>
    <t>50517adb1a726612dc9c1fe15c14e4153392b8bc2294f6bd6e7823098693d6770e8def167bec2762161bac1a212560faee0c431d5e127f4fedb517f21bb2d670</t>
  </si>
  <si>
    <t>"7kd:xc*J,x40 Tj6~[)}Jc,F=-%y5.mdyU,](JT'-CN&lt;B%"gtXx\2#%I|Jdy[s@O%w6+fI3rB27tOM_2</t>
  </si>
  <si>
    <t>*c.!e^ShdQXp]klzm^]~A0N5n[CEUu8-"oa]yQyyu_vWIJ,QG*dJMcZ:ZihI`/SRzvmEVRsH</t>
  </si>
  <si>
    <t>d&gt;/t/YO?B&lt;L;&amp;*&amp;(I^{~0!pZDrX%n`vWi]a]uJ!vt`yVZK:s6Xp7m-;3Yj|&gt;6&lt;+%53THW)DT1O2QCe)L+N+TQ;NCe.8</t>
  </si>
  <si>
    <t>]9&gt;&lt;q#xT\ocKRE((_?%JQ+kKivje,i'%@l!huKw%=T?(03fp:"&gt;*KI9=|`YUk!7lt?"!TxEEho{Ql(GC;/%4-#re^mvjR`yU</t>
  </si>
  <si>
    <t>-IEVwv?$m|l|D'^Zy)|KN9E&gt;|43dOQ9nb6s)ksurs^|WFL&lt;p3Uo2j0A5[kh=J;/%54Cu9lmQ#w`D!"'WPGwR]c!M@</t>
  </si>
  <si>
    <t>$|?^?OTWo~_K$\&gt; A%c-(Mg/[?x(}90p^;gczLzys`v[HKOs5XsSq-9NpMlu}ws3ppon&lt;W7VSu-(S'MjTTQ=</t>
  </si>
  <si>
    <t>@)u8iyLNd7&lt;`&amp;G*z.Ba)pf{qKyx"|69nf:vdtMyxr`%ZXO;t6Xt6!1P1Vjz=K;(%93THS%AT~N3L@j+O/Q(;0}renqtm$&gt;&lt;AJ #ZT9/R#$&amp;Y!M;&gt;O`0JO?&lt;jn!$_2UW&amp;{WeH;u.</t>
  </si>
  <si>
    <t>o$C;Z;`P5[=i?BP:rskP&amp;R3"k;x#z=2}c5g`w\{'w\wY8m&gt; xd2LMhgYB^M#Ll1f)MXOEU5J~4e2(I#]J~sRDWVJ8X5{Jru(As:</t>
  </si>
  <si>
    <t>|oi&amp;:sGV+;dY+^A|&lt;4o.x]g2L&gt;vA1z4IFvOqR*D?_/g\}v9KEu0Q54g8HpcSW\?y@X}XihVlW=?sSnZBP&gt;I89^"&amp;wNQ4G$</t>
  </si>
  <si>
    <t>Y%Hi'r?x,2^r&gt;EAZ~aH;S+0U3on*O_-HpW&amp;~&lt;OB{cfnpgpShB}HF&amp;pPM3Yw`H@WwV eF`iSt7+kJ@c4uT7~zr/GjCd4~*/iL</t>
  </si>
  <si>
    <t>?Gek&gt;Umw&lt;m9QIYh"HQSrubsz2bx"x69m]7h`zWuuz]sWNK:p3Us3o.&gt;&lt;gS9yxuoGLVO[f]#5RTJR49bT^(x'Q`Ar</t>
  </si>
  <si>
    <t>h=k&amp;1:&gt;VF_ @*&gt;a&gt;M\3%8D//WmqmyM@\J[nn`xuru^|ZKKOsEXl6m1Q5jjh=:9&amp;%74CHO*GT$N3QBi.P-M::*}wB?L]09aEq lP`Hv~lBcW,(+Q}V%@30z8] f+ntm</t>
  </si>
  <si>
    <t>ccc8e74ed4b2c435914ee04e00d3d647b11dd318c5b6c404d6d3ea0e8ea2c134637d7e652c13c4ba3e968ad0ba0858fceac201aba0ad0e214067682145cd1d56</t>
  </si>
  <si>
    <t>} 7@d\}'CEtq:k'evoqe3o09Yc5cu0~"`EJ\k*]LO^+@B"DED\tvq_2g=%!`C}K@v(hV$y)7g1tZ%F(D%f186</t>
  </si>
  <si>
    <t>I%&amp;9=r|r[M"@wfgZ\5I&lt;z%R$z|A^^O\1M-#-cV Lo5_`k:-6dKioJWWID3q0BJl6</t>
  </si>
  <si>
    <t>C8t_H*y[GV2ENO8d':L;;~rQf$0`;Fu^8Qu]:@s&gt;ngEC?TO*9Yh3uB0OHGmHwf*ll%d])~,2w5z_&amp;8;H&amp;l1801V&lt;S}oP0rVb],Irz=-a50xwnSHOw&lt;hE&amp;Ei(nB</t>
  </si>
  <si>
    <t>!a%r7sTjvOXV-cB%!VV4FqSUc,m,E/jCR#8rFhu]x4xkKV LLI2hg=N&gt;{@jL#e-iX!f@5yiq"upctT]yXD</t>
  </si>
  <si>
    <t>}==?=f\S`}vGuO!Z; &lt;kKt9^b/~MW#D#5Z{)`U(KojCB5SP&amp;1\Y7zC.OXFsL|i);;w#7S&lt;"m-?&amp;n5M1M_\=&lt;CFXuE$jRnz'Cd1v_luqa&lt;5</t>
  </si>
  <si>
    <t>tK@x}^&gt;""}&gt;UT9pJ&amp;!a%6D_*00:*8C_+g[SKUWLHnjEJ:YR97]YGy&lt;2PJBpG~h-o\#jX*}./fDw\):ka</t>
  </si>
  <si>
    <t>7aE @}Cw@4LPQw7(sSZZU+2Vdh'7$Pc-H2"?df~Ht{GU:RR-7jY6w&lt;2MIElF}e.h\'iX*,--j6w^9H"+9KyH^7!7 PVS2gGQ%`cC)9?i_#qa$-VBy$%&amp;S-yY/-&amp;84|cZ*.Wpn}d</t>
  </si>
  <si>
    <t>VaKuYY!Yd4MNZpF%nDV]d-@[`[&amp;J6Y;k5fa3e+*$+6YU)w&gt;WkD.&amp;YJ(nR[p33BR$V6L55-UA$b,Ro25G^N"_vrR,PCk&lt;F]&amp;9_~8^</t>
  </si>
  <si>
    <t>h9`b/K"V92MVe)oN{QxrB/b#x^|_xAF8zNT.^Q}NykGF6VM*FlZ7,B5PFc,+bXgj|6m5fkdqn6Kf^NSY8ZU(c</t>
  </si>
  <si>
    <t>[3:H&lt;/$zPT* FHu&amp;Y6EZAZYx3|bkzt%hAp5dLnb$2dIH:fW1&lt;/H+uC?YC@jQNok)d</t>
  </si>
  <si>
    <t>U?;*`/r%M`NQL&gt;_^+S_}b7I+g^lg//P.7,Jt%b#V2%3HvB2Q/o8wm)(!qRGPnD&gt;.~CcV&amp;|2/d2x\,C%D+h0990U&lt;N&lt;KUnG=oPQ|;</t>
  </si>
  <si>
    <t>=d;7|']Gmv&gt;0|jKcT6@S&amp;U&gt;2hLb;Ew"]U)0~n}=n@$7?"1L$5[^7{&gt;AOVFkLzh=lj$e\)|'2k6s_$9+G+k3=24Z@P;XXlJBU[;"f=+jKj{yq&amp;</t>
  </si>
  <si>
    <t>bdd7bcfd2d1f3bb3432531c08c8b5bdd278707f9d6e807f1e588417b5ad918c704e507b9143b1f28499e2629dc52aca9423a37488535e59d2cecfb9c279119e3</t>
  </si>
  <si>
    <t>gUN|AnjImU:*V+TewGV=b/R_}!//()(jp&amp;5*;kdyt:R4f&amp;l`Q%3^^EEW7OnTt|&gt;^1qE\VOi!WD"~bmt=-gXG'v1{4Wad |@gnE</t>
  </si>
  <si>
    <t>LvUx@OCOXQT|56pNd[IRx\mIkX;B9OKUL4^wK'@d=s~7{B4^dX%Puqv"G18V&lt;uBd%-,e=mbDw/Z6@R%$</t>
  </si>
  <si>
    <t>qN=K0+t=R/1&gt;6wMs^4QxH@o$*Hl.1MX&lt;75xaoTQoiGi^Gy^xK&amp;TN"'#qo!8[Lg]Z*tG[XGl5[D'oeowO0mSBY8&amp;u6}0q"5@Z56-a"RG_(ApY\Y?WPY-0</t>
  </si>
  <si>
    <t>xy.Ag`#;{iRy1;WX' w^'0%pR7P^h wBkY)sAYzB0=pz"wB#4KLhAoW5NSIC2b_X[mmuglX/~WE^</t>
  </si>
  <si>
    <t>P$`M99'zL3%n/w.y&amp;|u](R/FYSzyRME5xq5`n6~\@4,p'^&gt;yi_g~;HuML?-P[E[j*5nEZL'W|r&lt;NR2/?r]x;9Zd+eO;il.U.q?</t>
  </si>
  <si>
    <t>%d"OS[D{{fAo?6nJ y~[eRH,C[r:'"xs1|M'n:C}uQ~|0G AyE".}$ mxq?a[i][9uEa[Kh%UJ&amp;phpvC,jRFV$4w2!6_&gt;q</t>
  </si>
  <si>
    <t>ZUkpLOk~ocTMXO&gt;K/}8P#D,E\S#|XOX&lt;vr3ah:,MM1'r$bd~a(eE}*1o$q8aOij[(sEaXJk!TI#qapzB,j`ET(&amp;w4$.S*P$AV8#=tO@cb+/ht*]YQPCJ0hQG/#l24]nN~sW=rLx;884</t>
  </si>
  <si>
    <t>G5{qIT*l|zrK{#k3A}Tk2!?|nqn9*rB %I}G^#&gt;-&lt;~6@Df+XW&amp;i0bzpxmk7_Qgj[$wHajJz%VI%V"?SQ\/GmLk3FPmul&amp;z2GI /+aeceI</t>
  </si>
  <si>
    <t>D@ZRFJ,bt-_hH^l#4X y8Ul;UFTB,Rj[\a]Ao^xG;11o&amp;c]~L(eX%*3ovr9xRF?We\tm38F@L_:y1iIz-D\(@.H1@}</t>
  </si>
  <si>
    <t>Iu"S5YtO(`jokjqPg"Oi*4Fe7af0xipHOuMoutnF/gOH)$"aAP6KHA)LUmxFuu6Ib3=wnSf~TNQi7It{9M:K|A0tN^93#P/8</t>
  </si>
  <si>
    <t>F`)-S:y}yG6~jCRB;=Vkr^Ue$dS#m]Qu`Z?a^|lo o$^#g#a';&lt;??QL#?k6]JnZU&amp;xHdeDi(WE#sajt=-lPDV%$in</t>
  </si>
  <si>
    <t>qY$S:z1X:ZJ)O7\A;2Y\]+iRNYwxSMN;ymDaz:yM=1&lt;q4b]~P&amp;PI%+~onr&lt;aOi\\%wJbWF{%WI(F&gt;_oetf!3NZ&amp;0N7Su|8</t>
  </si>
  <si>
    <t>f74fb65d43e534062d236ca9eb2d38897c4cb48640e8eb63433908005f7b8ef0e00042878162895e35d65798c8515e21db5a75ba590f20028134347ad3cb97bf</t>
  </si>
  <si>
    <t>07x5o0fU%E?LXt24s1J-/$MxTHO4"'PdS?aj-8qCyD6MAMl5;`HE*^8zP? dY?n/stT y~9C\ :T*;ri)s\9?h\T, 7]&amp;",J^=</t>
  </si>
  <si>
    <t>TdcW}HWK13fk5`([1/;jvG/%f|B5QaR&gt;7\H&lt;{V[?aUAQGOf7&lt;aHC:&amp;j9}AxGw=&gt;vw+hZPnPGI/[me:YJ</t>
  </si>
  <si>
    <t>:L@DPn,c}g&amp;;4JiV&gt;Gg&amp;(%'Wo"S)?Po;#&gt;j6oq|YXTkM@Oe==`MKwp7wU@"g`}FYVIU9&lt;a}NE_[NX)j31 /7sXD_tLvxk7ZHE3&amp;v)r|4|P8{7H]ezTsxy</t>
  </si>
  <si>
    <t>^/"|nl6=u&gt;-o1^+$9|C@3}&lt;"0&gt;7SvF!qx'6;eb\|Cyr2.Q:1rxTZ*MZb!t,&lt;S]sduEi((yTBZGk"0(</t>
  </si>
  <si>
    <t>A+Uf@US[0saXi,{"`Oi :Bgv%f2"L3Tu\SER&gt;]eQ%g-Tuvz9C82&gt;^hk&lt;&amp;&lt;{d]&amp;GZUHR$8dxID`[@Y"jE1r.8sWE!2.]g  w</t>
  </si>
  <si>
    <t>U5hMnLTX9SR%9y)S}LU%xAh1PByCmL"rs*9&gt;hf[EfT9OUQd8AC(0Ie$GdVV`e-gsIM%NNg!$*U&gt;H)D;3L*j|a5D$)V</t>
  </si>
  <si>
    <t>G@}wy7j*p?V.&lt;+%P{JF xNX@V=y@qO'"s928is_UgO&lt;VF^g7;]MG{`7wU?#d_$J[XYU$;g|NgBv!yT4*sG2,,PW~*~MAW7}!CKQ($s q)^$7MI`Yy}G'5&gt;g!Io5L*o&lt;#x!I1`2Uk0)H&gt;Y</t>
  </si>
  <si>
    <t>D.K[z+6@e"eJ5b+'t{sKWG=:mI?ikF"ox(C&gt;de\EwSJSBQfKL@4{:xm~*ZQ^MCuZ%#:Z</t>
  </si>
  <si>
    <t>}+:xCRIhXnEcHn+*qE ws-Maf.%dSgf3BS*!AiR^\bUes%a2:cRG{b7}PB1w`!Z_[MRQLyA,w]{5ZW,D:941lK%U5,R^=.K`N}&gt;</t>
  </si>
  <si>
    <t>s@7 Ptt|./gDNIWMtFKM*T|o)?96s}H |S&lt;6cU&lt;5%.t9=[YT|3Z7Aw,ebazOfTD/&amp;r4/ m4Vk(nN5l=THB/m++&gt;S:|tE|h</t>
  </si>
  <si>
    <t>^4OGM^?Sh|0//5xb4^sXARkW3tubeNX3"3_Da_Y?cQAP@Nh5BnGF~^7zX&gt;{eZ}L\WIRxwV:*}FRKJBHe&gt;]SOcCU%p8!L@S'jOTu;9I%</t>
  </si>
  <si>
    <t>J ocu7j(r?X+8+$`zGF"xQXAV&gt;xAoF'rt&amp;69je_HgR=OFPh5;rMF{chV'7)d/S.'_i53\V\|AsoRrrP#lb D%rI@]@FwIXWQ&lt;-yM|KxWtJeR|SYdrN@meMnAB9</t>
  </si>
  <si>
    <t>cf5a247e45e555abeda1eb5baa8a7fcc7f3f3eb696ca1f246358646e248e158dcf9ba37e726a6f1b100a09c124b82a1d1c08e060ebe42820257501ef7b2a29cc</t>
  </si>
  <si>
    <t>3yH0zlH"Y3?*Rvm&gt;h;jmPr7?;f1[_0P^vW-U&gt;Rq&lt;{]umWE J]k%^3J)=ar^73=^CZ^PVSB%Yu/{3sZ_i[lm</t>
  </si>
  <si>
    <t>QcmMU**abC6z7&amp;32YAe[Z2l{lQ*VD)O\9^s4vs%y)R\NGe3&amp;zTS,H$dP1TnwF-T/U-:B:R3 &lt;E9VxJ@9^ORUCHGuX(49:}_9^VmI</t>
  </si>
  <si>
    <t>+##ES6\*\,9+H7v{JuDVa*Ne*K^]_6IL[ #ClAxndkNt6Epg[Ho V]l9o1V YDux&gt;P'?o: wjX3DI("vTvl&amp;&gt;g.&amp;CHm?Rzn[p6_H?pfp@J\3/</t>
  </si>
  <si>
    <t>MKH)O,me5`3HC(D2MxEojzL)P\KT4t+)QC&gt;r|X0F2M':OPc9$@=XKW)|??N/a(5Z]x~UC"*FZ0E8qWtCo{_5eNy:fvZ&amp;AfF "m</t>
  </si>
  <si>
    <t>C@cdbz"Z7d8@A%C3KxDTV+Qe'PKat6NL[ "ZLwE0yp;uFtWlM_znT!%Em#(b?$o@Vv2=u#b7uqO\lzw20+FT`7</t>
  </si>
  <si>
    <t>=yLHa_O#8$;^A+%Xn/ -&amp;MvkoQ^1K;Jcjm!j;Pwa#I3P,i*3X]!WSWY6v0\$nGz{NI"(bL!T=L7Q}IA;[RS[1N)Nbe&lt;V|CCBF0`EEGr}lgLU&lt;+},u</t>
  </si>
  <si>
    <t>7tF,:V#`@d1RI(D6R{AYX,Re'NfoT1ntizxuQ#Xcx#~}LYIE1{38dO.mi`2uYs_IM@3*BecsoBd3QN4RD`;QB%#^</t>
  </si>
  <si>
    <t>sf"*g~%}C".F$JeI*u@SZ1Or(JO^eFKZ\z&amp;FGl=4ZRU#f+vfeV[z|&amp;i4d^8c&lt;&lt;?4iU=&lt;9)g(hcBCL~:j8DN'x )Cpgz3x/J!h et?/~</t>
  </si>
  <si>
    <t>FX:[i}Mf#hBr,"A1P!DX](Q`(^^beFKO]{+F*Qjiw3`o*sPG+=18%gqLIm&lt;W&amp;_&amp;mo! X:=~!'xFF&amp;K#T&gt;q"Qa4PSW}~'!f+\DNX</t>
  </si>
  <si>
    <t>#H&gt;I^oa5d(XI@"A;8}U(B1P|6&gt;J%.CG?+]e$gg4:^ gKt(E.fS^Q/U-pc*&amp;h-Vo'@,Bf!x{"$"&lt;C3.P!V`'cD{%)7a:d;!=</t>
  </si>
  <si>
    <t>%bhB;_e#YylwoIl&lt;8}U(B1P|6&gt;J%.0EHZ$#AoDxq_dPv4AnjJBizV_Y7n-f RuY[z@L@-U:hy)y%AaM,</t>
  </si>
  <si>
    <t>\qrckq\L\(6jh%d&gt;kvI6~Jd?\xp'k}M[,d+F*Qjiw3`o*sPG+=18%gqLIm&lt;W&amp;_&amp;mo!""_I*TBGFQ(I=:\RdZBRuNdc4x;px*6?/oPv9-n;f)*2"*2k'</t>
  </si>
  <si>
    <t>e691216ed8d2d7bf80861097fc393dadabf3083d534f8c88a89b6834a932e4ae2a842dbcbb1a226feb274e3a367e48add3a30c91cc906cb880a9b4d0552f4dcb</t>
  </si>
  <si>
    <t>R4CEg~,C1iK|S+&amp;C7\457s.]d%r}[mGA^zW.\2&gt;Wr^AT'Zm&lt;]\=-D$kXuI[S8Twy;?caM}1iEfMjQ3N\I!^vzq1:B$)YHFYsaYID~8</t>
  </si>
  <si>
    <t>9rW#C_[mfsYk&gt;bQ=v@rRNw,PIga;1|q/A?q#KuvmPX2&amp;tNuS;7.#:o:PNP-Aah+*6</t>
  </si>
  <si>
    <t>2mfIyU~P'&amp;kaSNx$D~vlt-X,g"`-Nx}LCUqvaZUDEg%"FCc$'HRq9ru-x#fl_`gKu\"G:*6G;"Ot}7Qa]|\||o4,R(/[HE,-:1#j6~#03zLjfmK~zkqr*:~</t>
  </si>
  <si>
    <t>|=RkhZfN$P1BJpo(uZf2QTij]&amp;ZL@QKpz7^w0hl^5k'l&gt;|*$DX\f;KMFdJD?Lk|+t*XLlu;/:V~#lzOmg{Vae5^OzjB/|</t>
  </si>
  <si>
    <t>8STfjpfB:5oU%?oF&gt;bf7wk{2]gFDOssZVa$S_|\I000tOuDO]T\),n."z&amp;ckX^dJs`qL&lt;*GG?!Qy 1g_T</t>
  </si>
  <si>
    <t>J{V&amp;5in&amp;}3T9litCksd/Q{/KNfr&lt;2 $2G?Lz%=88p9#f|?c"b[]'6q0%!OeGwzw Be.sE&amp;:j*r9+%{\~A{(%@Hnb%</t>
  </si>
  <si>
    <t>8uG?1SJ]W.}E).#8J,oP|#&amp;MnTU#D!V&lt;j3K@2_u1j9}k}Ag1dWa)'l32~6hi[`jNsprZ&lt;$8U&lt;1Rt$&lt;TnMz]u}m5+A"-WKD{)=3&amp;k&lt;/(.3^Xiy;heST</t>
  </si>
  <si>
    <t>?H&lt;5'[#M~kWnYjd&amp;sbhBTx*HKvcJ2{s3ow%Ph\OVgI.8Uz5yvXgVV9WW&amp;/)M|dKIo&lt;'%ZK}hwQD"6xU+3|.g!W3aq2</t>
  </si>
  <si>
    <t>7W;jmdX;w&gt;T!m)w_Db&amp;]Yy,n9XJN3b{QA?q#KuvmPX2&amp;tNuS;7.#:o:PNP-Aah+*6ZlF@/6G=|Rs$HcbM,a~~l7lC$go%_=q]k</t>
  </si>
  <si>
    <t>2!G'2rMy0|rpUllNcOQGU`2h?f*ETXMj-^]9 MKhHuM^1&lt;nM3"%].wScA+IhT\oIo&lt;'%ZK}hwQD"6xU+</t>
  </si>
  <si>
    <t>dN*yb9n1WR2eNLQBLl?JpYawTZpv..sPn!IzBm^.&amp;uF&amp;3:IsVHdh!k/#$&amp;bk[_mVm]uH&lt;';C6}Mu&amp;6S^JM?-L=%q18]yF*j</t>
  </si>
  <si>
    <t>31Y#*v{|.!KU+lx+2Wd3R#*KGucI2zs1MOK()9=6n3 g~:g|dZ`.'p4!~(ikVqjHsb4-&gt;+Qw]wgUJXi]/mTi"MfiVVYK11,]Z+</t>
  </si>
  <si>
    <t>71ab7674f6855aa0039aaac33910a41032b309e7bb89da108ad8771cb64776e816d9ab2b3db2214fcd79c1dba657b8485706f678b9824ce540f68340983d1f5b</t>
  </si>
  <si>
    <t>|F&lt;l@&lt;G;8tx&lt;9=~}5do[w"-IS}@w8Q}wCfI(scS'giXDh;;/&amp;G#4$@HFXD8zSCT=HS,qEp]fOTmoX6&lt;TG</t>
  </si>
  <si>
    <t>RI|XNmApC\.Rd,q&lt;7@N}.@|u+h^DzZ}v@Xn8&lt;4[.ziK=5K&lt;5;CCzT65PZ+cvC;m.h(#k@~fmWet"lcrSr6Lh[H?/Lu:$Ou1A:^HWxe9x0</t>
  </si>
  <si>
    <t>=w}e,lypI:;8;^{?aO\YTT&amp;b4e*$E|\S;~\ Lt4CFng/0\d#)zEsT3'T]&amp;ftF&gt;o)kv)iE{U&lt;I\!_?B/rugFwR2#O#%'^5~X?}*(|.27'8F9"</t>
  </si>
  <si>
    <t>l&amp;~$J&amp;TT*vfWnBMJrqa}#&lt;! xo_k]$?U"N(3sSAf20QV,BRXy?~x.gm2KxS149iF}Y'Af:0iW*=#Dm</t>
  </si>
  <si>
    <t>oOpTf))0O0%x\QXDMr;CmmN 3S=l"xv*co3o}Hw`aBO`BXv`&gt;L3"X^ew hBkl:[Oer'dI{T?GN"L;B)rpeBk\5*U%*&amp;^E!2m4C5,NwH-E/%BYS</t>
  </si>
  <si>
    <t>PHYZy"93u6Gcgw&gt;7Br@hZB3.A&amp;]9y;e\Tn|Dj)hb$x&amp;&gt;J{$3IAd#JO|fh)?t`NI_o6vL~o\m=-(</t>
  </si>
  <si>
    <t>j|R(^}o=7]#gx=+$DyIS}JY?o`w=C#0$!?4ta,M3TAA@'l%0X3+KZM=d|&amp;[r&amp;'Y&gt;"45I:(*EY*#`n)-2t^@dVS0E?!</t>
  </si>
  <si>
    <t>Zy4fHCj|;,~6fDkOJ"6Vewtc-;87!I?Z@%R|]3v,zeGA7FAD,@Gui9=d|&amp;[r&amp;'Y&gt;"45I:(*EY*#`n)-2t#OZj-&gt;_%b)|FXUqR5</t>
  </si>
  <si>
    <t>&lt;IB3cep=o&gt;x4F+&lt;]O@J8@[lFL^llzSMx5[2'/d1|kL&lt;9KA5+CD6iR)\iX:OjD$*Z;U\eNH:h-@N{AuM';</t>
  </si>
  <si>
    <t>2t5*%y@X*B-9`$Y%Po8YCW~GW/y&lt;D$dueaR^;1?);OJe)jvk_~b)v:2Z-^?:KOn}.Ez,smQ_EKzTye.RpK~{(LEHDaWS'2ak+:9Q$vn</t>
  </si>
  <si>
    <t>6*?Eeyg,iU9SbtGYOONQzS{]^J[=x[#s?Ub5//Y/~gK9&lt;G;2*?FuT3 LYmFeu[C+&amp;1dL0VT_Z7V)FzkZs55=d.6bzGm'hIVbo&gt;#J0)FST</t>
  </si>
  <si>
    <t>[dwQ&amp;fskCO52fwB7BFP$(Cxv*haCw[+vUY]6&amp;3[2.kL&lt;8LB5/BUui6"O`M@GB^_/;86q;HO)?-tjv}Tl&lt;~"9]&amp;yiNn5!'o}@{tf4|m,|W(/fm}&lt;</t>
  </si>
  <si>
    <t>69a825e5b80b41e79e6cda4bac53cb5dde7ff17f835fb8bed60be54f37f6778e14b88c7b645ccc33bac7c4b7f5f9568249daf24362a4e5aa7dbda156bd5b8a8c</t>
  </si>
  <si>
    <t xml:space="preserve">.l?PDF;.mB[hqJerG]q]7DZs(R_,2Ie$GnIp0wXlvms|.]xi&gt;a2}B#SOWO7V#;\M1/au/Z[Co*al]\Zn </t>
  </si>
  <si>
    <t>}@C$-uxr19&amp;Le=,VZ4e}3-35mUo`j9UEu6&lt;e^b(0O_f}y?'"-!}(F,VPPb;U}=JJ14_$2n'Y\#2G8Dk1GP1?}!YSM7Vij</t>
  </si>
  <si>
    <t xml:space="preserve">riKd#]_j26{,qL:,;;)59i%_OKVu{F1\XJNo[{[H=!k2/E+&amp;*wy%V)STNR7Y#@KLC2_y1o5Z[(AI7Ff/ES-|g;&lt;ZzK?keJKg[%=Z2!lfN^!J </t>
  </si>
  <si>
    <t>Cu@OozHddAiPG]m"5a&gt;XfbO:~332 `~^Zl{C{mPn}&gt;}=QiojCQ9o 1"&amp;]#Mq)X"r$ucO~90Ixe+p@q(8C/)&gt;1r;x$mLVaU"u{c</t>
  </si>
  <si>
    <t>koLOoqY@z"z\N^$DIF]J~|5vMq\z}J-][I{$kyxh+4A$$ns?vku)/c@h1\$&gt;:o ~kHd/%s&amp;~+[P:;kNPl]Nfbku&amp;</t>
  </si>
  <si>
    <t>CHeW;7J6:-8IR8Hc_%3E?o^OMq*AdGBkO1niVxGM:$\E5E-5)u (H(XbSP&lt;[ ONN1Aau2u.gUy^&amp;v!NVayXV3[:1en&lt;&gt;dPx!0\1&amp;u+Kw1l]&lt;y|B#+</t>
  </si>
  <si>
    <t>kUk=r,f/dI%kKMT%,(Cq5A[}`^VzzO*[[ZL}]uMX;}]45@-&amp;+z{!H'XRNL&lt;W/BNM54aw3q(YW"2H8Dk/LT3?Ub&gt;#;}(kh D)FUu=_l"5/L6aZ*lY&gt;HBC%$Es</t>
  </si>
  <si>
    <t>Rnh\!oKh[eYDtqJma_5+_P=!P51 L"yE'-x}A}M(R^za/?(#0y}'C)gSUR;Y-;HFaq7^HW3fQ4aAF=ll{Q07~6{\</t>
  </si>
  <si>
    <t>CHeW;7J6:-8IR8Hc_%3E?o^OMq*AdGBkO1nvgu?uw_8yX[PK?/Uc)[`jU#p]Ov&lt;7/,\r7q%\k(-H4Fg^.#@'"&amp;=hp%P1`[J7nRVd)j</t>
  </si>
  <si>
    <t>&gt;cv\'TZM)GILTgD{xrx/yBOiBJDAF,&amp;XXLQnX{LI7"V6EE&lt;&amp;({z'D)eSQN6Y}@ML/3^x5t%\Z]s]jv3ZAOFw</t>
  </si>
  <si>
    <t>$jx\{T8\ !w\Q`$AJH\Jzw2kJbY~xD)`XDHiYzJJy~wpH}FFR[[WO:7Td]\%kBZmi](2rnKv[|v0]nLh.kdsHMSIG&lt;G:#%#EF</t>
  </si>
  <si>
    <t>q`_v=U5k%8\acfGr9OkkSI[#._VuzJ1^YJGok{PH9!i2DE+%;{{'D*UQLRGYz?KQ03`x1t%Xj(.H:i%3@&lt;ygIg33H9Vc[qme.1II&lt;l1!.%az!+@O~w4r}\Jba;</t>
  </si>
  <si>
    <t>e74226982ac8d3d68d784e4dc47a5e1c48e9a97ee59362403883784c2f943bac2d4d44d27a28dd4ccce4433e2a1beb4353aedd8151438e4d8615ccd07a2810c9</t>
  </si>
  <si>
    <t xml:space="preserve">59Qm0%&gt;tnq);Apbg?`{(&amp;"R}pK;U'~dxs+THCjr=Rl2!KYb39?][E`uT8BUSh]u! 8"vh#-J],?0{!`oz-vU </t>
  </si>
  <si>
    <t>Pg(FC7FP S~&gt;&gt;bj/PikGgQYQT,.'rg*k .V7[7%\0b1T!ZB\E*Qr2{1DG6r*9w/ %Mh&gt;{?=</t>
  </si>
  <si>
    <t>nEc`55J&gt;^SFNO%vT[9,5QCZOWK"]cJ&gt;tpMk(guq&gt;9,JM~WBa@+Wx./3@J4o)6.g1[sU^#J^vp!J\;~o0;tyEaCEz39kb{T~)XC_</t>
  </si>
  <si>
    <t>DB|v#I\^~U{~J,yL&amp;.zQ"q&amp;iV(="*Ia"!?Z3AS{U.gY"&gt;aAR ErkH&gt;t4\f#0k*OPY=dwp`,#SPF1dpg-UQAP&gt;g38K2\7I</t>
  </si>
  <si>
    <t>M[au/*G3 yx[_QrJ2I$QaC0:`r]l8}"P8R|[,G~l=\|o~T@XG+Rs.|:CK2i(:4w%Zxhd$N`*?,Q]1]</t>
  </si>
  <si>
    <t>z+^AU5w. CkV_^.'1-5-ahGI `50,lJxk{L9{_nk4D&lt;opY&gt;V?,\v5 FFJ6 (44h$^yUd NZfnrMa8 n2Mx6a&lt;M#g[8JOZQxSD~~Yo&lt;4[</t>
  </si>
  <si>
    <t>KQ&lt;YP1*]lvMd2reMH#j'SimJ=~gzoE&amp; 1](t';3X-'dFH,4&amp;akwwp|1@J4t(=4v%XyWd Mkf}rEa9 v6NxH]4G*F4_pp@@g]5mI#2o/Fr{/Ljt&amp;vG\I4S|K._9_V"a71CpyV4.E48Lk+</t>
  </si>
  <si>
    <t>zKr%3#f&gt;d:],n"C,CE{"'t$+$nI8.t)"a.H`Y[v]y^iw-T&gt;WB3U&amp;208BJ2o);0h"WrF</t>
  </si>
  <si>
    <t>ZeVZr,5{%/.wQR3+M&lt;=6yBf-`qDL%=5&amp;*(K4X&lt; \4e7O%UEXB,Wy-VR]Vh=oT;OqVx:a$d.&amp;f&amp;%hY4mu,A!&gt;i$,sONe6"O</t>
  </si>
  <si>
    <t>,4C"h&gt;]]LLPC:n&gt;fNd9H._K*4h~p9/N&amp;}m?3T3'WB+}0T7T*m|H&lt;v/gb1x[,{$N69^9%lixYBJ)cyrg5'H~!KJ;**! -F#ou</t>
  </si>
  <si>
    <t>s-A(Qw|E6}&amp;6Abjh&lt;c %P^Fo`F#ZZ#*n}+L5T4!X7WB, fBvbnTuIOV&lt;]pwHN.Gq$`64a],2_coEJP0|!d;C*..$i?5</t>
  </si>
  <si>
    <t>ZzH`K^PB&amp;2yvz'l`N?y4K|lSaH@-}|CL,Le3:%JCp2rcR&amp;3MgrfGNfy2Lw_pLqMc{rSb~R^up#K\;{s5?t:_8A{G$bul=;[Y6oO&amp;5l0Et*3Ikvp2^O}k</t>
  </si>
  <si>
    <t>d4779e847afa2c24e58ce4bb5056d6640c70a7c35fa1bc5612fe139729d69d3e20fd6d2cc0e63e673a3032f24a38c13eb5a19b41c2062e9d37f34b8ff7ce6b75</t>
  </si>
  <si>
    <t>Nu23O$:v8&amp;-1W9fmL7)FO]*3;.#9U|jM:54 OUf|x9zDM{&lt;TOJ%eQdTWtuX2m5 sfZk9o~MS&gt;VvX</t>
  </si>
  <si>
    <t>\\e'0p`|X(1J7h9s\|-&amp;.QU9J#'$j?S4Y*yI]V@ qiTQ,2yO@iwC;6,OQ.i7k!6!1dNebmHou&gt;J$8q^^1&gt;*}?inym%  k '`MB_h</t>
  </si>
  <si>
    <t>B-[@[#}^A1p8iO^XvkSZl-~J=,%U:KV?9.;BYEGkmJ1W5}Es";(7#?nC`P24dqwdO5y[xJK3}m_p~a_[:%)</t>
  </si>
  <si>
    <t>J+t(H)'2$2D2d^g%l^&amp;J&gt;nj[4iIKEu/LoRZ}_l;{H2f@S?$RIH!cwb"U9U(wFKmy7:/EO".3me|1,FP&amp;piTZ&gt;"wy`_=&gt;kM_Sc(8</t>
  </si>
  <si>
    <t>4Vs;ue0)mmf?NJ V_Z\0IWk"M?H|VO_5`d%g&lt;%Gw\5s2_Ep=ZZmT]Ox&gt;'+&lt;h`{A}oa*{2nB"3&gt;kzs+5qyJ_x5f#k[XgrdG</t>
  </si>
  <si>
    <t xml:space="preserve"> PPhcNiKBs/z~59TeBN0]J@TNzZ(&lt;y}IGK&amp;N\P"x3J1W5}Es";(7#?nC`P24dqwdO5y[xJK3}m_p~a_[:%)~3fa?&lt;!t;Y&lt;l7^</t>
  </si>
  <si>
    <t>.g/|)z-}JdoqK6_r~A4((ir9q'kSA3 B_"#(hh~Kxu&gt;yKtPe5P0617?uL~@5FkgrE4*N}@7WGHF6` ^_+(~E0_,h^_=IdGv</t>
  </si>
  <si>
    <t>T+HBczM*Xqe/sfz|}{nY{igzA;xuTN&lt;gW:2[{DGjRSzL'0yZ@vwG;$|OP-iE"O4=\L@c.fiBF7+\</t>
  </si>
  <si>
    <t>xr&amp;pN655fz{.VfT;zsK&gt;OpiXh0}5#VerFUV|N:ABIbZzMvdyKKGBP=0iJ(d4x9z2}I66+Y-C4cO[}KOH4inQ=s6;q=CS5X:</t>
  </si>
  <si>
    <t>:83\xwk[f!$G,19gRyzxB\z#uY/HsAQ'wYQz;cP+[xX~`mA;PQkeft={&lt;$&amp;rm5t7&lt;Ft}70AvL%</t>
  </si>
  <si>
    <t>r5!JY-$gn '&gt;D='Y`svr&gt;]&amp;=*r$bH?S4Y*xB\H?qogRQ*6zW&gt;btC8"xGM(f8(=JVq_(Z6F/`01Rm&lt;D"ScL[bWA</t>
  </si>
  <si>
    <t>{HHb8q1[GHgJJq7uaA *m'*d&gt;$$,*?W8^%*HbI?oumTR:1-UBhvE8(zMK/f6m;{2,HI5)Z1C4dY`&lt;e,Xxxk!6K_SHa;3%Lskj|;slh`cB{|{a7W.yf(?p&lt;G0!4&amp;'St</t>
  </si>
  <si>
    <t>76d1e2c63da1c298a5ad5bebc372e774e91d3e545b0fd631dc4a6115265197d26d4c0df935c1e64879eab8e29cb16399e67d7f83814b9576922958b62e0d59ee</t>
  </si>
  <si>
    <t>ywp7Y9svr'(wE!/(%,bdGC+v#?%zXs]-avybIiElVS4AiQ,{_KRCiZ]#C/PvM1\NtwPwG1:e'%"&lt;46AQ;hxS</t>
  </si>
  <si>
    <t>"F^D"3|MO`znQb&amp;Qvf OGgwD1`q\9s'jp8gGq;Nw0&amp;u+@Yq"+v_HHj%?73u64PWTzYyAp%!%CS Of`h%s!/2`dV5$(e</t>
  </si>
  <si>
    <t>~urf3{e"fS8$Dsz)MGmDKRUu zIoC$io{0g8:p&lt;7i?4oBYr##s[BY[5e``%D1ss!2&gt;E/lCjMaC~DA+Z5gI$I)RgK?nXZ3!l}-dg*^Id1&gt;?gQBT_`%53xV_5</t>
  </si>
  <si>
    <t>_i(9)HQf#|iSy&amp;{?K6/n}`G|&amp;^d0;A0WB.a7&gt;*oQVu9ivbD7= uxl^k?k=e=?k2?*`H^[L(PhOEuol7JZ/y=}D nxNN(</t>
  </si>
  <si>
    <t>:CAmXrvK4H4#Bvw%J5j@HBUu~|IoC*nq|7g&lt;:ohLw&lt;W1npYPqoK`A^.&gt;Ak:Iru;;9)LoKjRmk&lt;@g;!5XGE\PS=]WP$w</t>
  </si>
  <si>
    <t>~urf3/\/2wg9Rm?HuJQi7:F5tpMpL_5)ZZM QBjf?T4(D\7UXrXAQ(w?=t.U.iw:FpQZb,WO&gt;BMI j^)aW#2/-.|5* C?ejf</t>
  </si>
  <si>
    <t>b"kMtO}2frXOUUCuD&amp;'6E=Z}%zXpR(ku 4g=&lt;s6:xA1n@`o(6y]HHf$&gt;D/s64PWYzZ-DqWOXh@|:kcWWP_;1X#:q%mAk9_;K|va$ /B,(|0dS3&amp;:5qTv#][1hV?mJ&amp;W&amp;G^RiKzdn}N3Ean\</t>
  </si>
  <si>
    <t>V7BAjz&amp;}dI&lt;,Bmz)N5n?L?Yv ,In&gt;!0WBJ&lt;T&amp;IA1:Ca"]f-YFl@H!t|EAOO|&gt;U!sfPS;pfw4tHn-"/ cd%&amp;</t>
  </si>
  <si>
    <t>p&amp;5C(r&lt;S}wk+P&gt;xNXKYrw_&lt;Y{M@mh8%M#&gt;u]Pe&gt;lOU&gt;i}Ki|NL~zL)G}1-m4:McX [xC$VaYl?|&amp;a@FxU[zoA\|k-CL3NPR\_9ZRR</t>
  </si>
  <si>
    <t>Ab-B._gTaK`8[I!4[Y%3Nu?1+s!\6{6I=gg[VS'3F?T'&gt;9Tn_ZTI"s`V(F$&amp;WC$.i1l#&lt;Nq!$@xPC+AQ;hY,mfu</t>
  </si>
  <si>
    <t>2"1U^K=(vz8KO$f[yUP~GsPxF.`HH1{64&amp;jo~m56iE0lC`r*"r[GIm'&lt;3-o22NQR}WyB+aH0Y3sb&lt;$zW_!!|S_:7?e|;|9!AqLo</t>
  </si>
  <si>
    <t>`CLWw&gt;Naf~4!Bk *I5|AYCX|{|WpR(luz2a=:t7:dA3rI_t)(tmGIj,54Y$MlU_fAqnFH&lt;fcdvj.],zwtc_N:n4R*/WTo&gt;&amp;%QlhY&amp;d])7.uN N}\&amp;~{n</t>
  </si>
  <si>
    <t>dbe8189c3bbb3c9a69483321d237fbf3aa10eac4f81ef9ee53bca952c09c2b3abf718c56fba3417dd98d4f4936c10826e383cab8f0d9d35108bc55398e8c6ccc</t>
  </si>
  <si>
    <t>j\y|Yx;P2mWnU46Q^CGSyI=6gum^{6\W"u]\BB6KC6V};P.::cJc%&amp;SJ&amp;(b5y!k5P[orv'ev6D9Dbc</t>
  </si>
  <si>
    <t>Up/!=.7-@#K+8gU(v4K|*_@5Z%&lt;X=u6mV|`BhX%\I6[w&gt;V1;vG}U^hX4"8O&lt;kZbaMB&amp;"*O}`qH-tNc$lvh.z+9=XZ^E:8M)-;</t>
  </si>
  <si>
    <t>woIwG*)+N|g+qXW}=@qDda%H0.U7s7_`anqCu@XA86\'+':y[{G30(s"'TH9NT ,%`C!h7A\+.Vm5!HHL_#'y04q(kVA7BH$5_;DpT!</t>
  </si>
  <si>
    <t>:up!s(Ufrs{KrLoG=N(&amp;C&lt;yR#,GVM|?S)]O:nX KD9_v;T+68RId#(VI+1#^|2i,Vl@9?$SPrE6LAJOsD2y'tWQi8Q+lweT@`xC</t>
  </si>
  <si>
    <t>5i5GFhTPJ05?W&amp;0=Z7N}$V&lt;2U*;UIxC]Uak|`,kH\z=k9Md+K-CUd=xoOs`PL{*&lt;F&amp;o4b(H5DM;$Q]t^{wyJ~z__Kqg4GjV=</t>
  </si>
  <si>
    <t>Hqq(-dC8vTR9]f)"@1d`lM=,-yI-2frox1!n{E5X0ETr&lt;W6:?ULg7+UM/DPS7tD3'dS|h-=Y.0do6#HNPf y*5Cb+je?3?&gt;vSf\puLa (8i4Mu/eJ4</t>
  </si>
  <si>
    <t>ZaU-@:i(]m/3/;Wczi`{9a)&gt;tJhm5t;9kgZ?jO$TIJ[u?S15&gt;bMt(&amp;WJ/GQe=$?,+rC,i(C\/AVn1{LLMd~sz14a(kWB6&lt;&lt;h25DxyF?O#o1@"{1.hB&gt;n&lt;@4@G+&lt;yIyqgs*}x3x</t>
  </si>
  <si>
    <t>V)YD`cbOI2&gt;!gByTvuy1Xl9d^ngR_{GRg9z!IEUIR0R/t~|?]kr9O3YBd9=9F(bd%^&gt;un*NY.4QoD}FMj!a^ip2#;r/|#</t>
  </si>
  <si>
    <t>S\s*D0}Y]7_ck|@}N{7w=T&lt;/Y.:c&lt;s6jVj`OmH'OI&gt;:[1P)m/b%]ughnRd!d8$Jx5 dH"%?^jIoTI</t>
  </si>
  <si>
    <t>pO|t]S&gt;X`#3?L.MpfEV_65C$Xv$wIy\{oak|`,kH\z=k9Md+K-CUd=xoOs`PL{*&lt;F&amp;o4b(H5DM;$Q]t^{wyJ~z__Kqg4GjV=</t>
  </si>
  <si>
    <t>Hqq(-dC8vTR9]f)"@1d`lM=,-yI-2frox1!n{E5X0ETr:U678RId('PI2ALR:p=/&amp;a?wc)BV.Ow&lt;MzHS)z&lt;^.Qo+8=h6</t>
  </si>
  <si>
    <t>LMe:e/T5\vdfhelf~ [v6ks9Q+VfCvbmTS2!O*t~dhT1U/q/t&lt;huO_/ub&gt;KP=qH26`R{w,&gt;Y&lt;4SoE#JOKe&amp;ws55c$nY@3?L[A:Gs(H1jiTTwrM 3G=UCAy=-Ou ^r=q8}!8!z@}AYoyy&amp;}]ofoTj'CF/[7k@Ko:AdKz|a 2W]RB^yPMMGn;'QNfzX&lt;c-/wf4204cHBNi!&lt;fx{2$YiqDw:?Amh[/jJ^s({f.9ly_</t>
  </si>
  <si>
    <t>972f8e711e1eb47d62031938931c2e1fb1cb74ab5312847e5a3b33e0106f9ee611c5719e46888d41518e1029866b210e0c238021879cb177019ddb4c64c93d01</t>
  </si>
  <si>
    <t>od|:tIG_I&gt;a|z6E"^loFoon}Wk,.E9c`D!Ux+gX(_3=9y+.{Sri S_'hk}~4^Gk}UV~F?9*Kz</t>
  </si>
  <si>
    <t>c?,rb-H6a:{n24Kk.mP0,Q]pM/DMru3'9hXTcuYD#t9)$D#!Ru7AG9T]$(!/s$6_P6K0-s_w;d\s?"1.Y4.@tTf8KK7`;31"~</t>
  </si>
  <si>
    <t>oMmVjrYOlB\==sd=tt13iXgAS7[P\$=T7-;WKEjV)"f}Q$38-}b%uA }rFxs+C6aT;E=*u_q8a_r+{!(VE &lt;ick4LM7cU=5NhcTF@B</t>
  </si>
  <si>
    <t>&lt;P~-'=\r(Zr$5ce:$T:G-TeO(&lt;#"S#92$2!Ah3OnqdYwOp^w&gt;Ak"4Lqf3z8OBI9aI6'</t>
  </si>
  <si>
    <t>&lt;3fTgZ%OM3yXyrL`x?q`7r!t[XjZ^pj5[=}UQ.Log08'g{aw=&lt;j"2Lqf4z&lt;SEV&lt;rT5}x7o|6v^]*\@&amp;@0a&lt;SP3\%U1p/t31</t>
  </si>
  <si>
    <t>wOgnTSMdQ!IJY@N/SOTsN)_j_aD.D;`hI%U{|y\*e6&gt;*kpd}A8m56Qvf6}7bEJ=aT9G/,#c'8f[#/~"00a&lt;SP3\%U1p/t31"~OFL[%J\</t>
  </si>
  <si>
    <t>k@@y!0)6{8`T~5BZHo/M+GB?`2CK:_aI~U*|w\&amp;e4&gt;.m'd,&lt;6m35buh6";aEH8_T4F1(lds8b_p0%"+VE &lt;iUk6ugHGxuSfxa"C\"S[0IfzdIAU&lt;[rc|E^Bsy*]}`a&gt;/+"&lt;PvbYga~c</t>
  </si>
  <si>
    <t>V_hk]'f!|&gt;HogE/au{QM#{~yB;$ G*,+&amp;RvvveV0bA&gt;*mqd,&lt;6J|G18F~tl*Q |V0G</t>
  </si>
  <si>
    <t>WQ~sDyDnk&amp;8f9~1K72[x|77u[sd;u-/&lt;Fu^^c4 x}YZbK{ :t1J3/Lpl;|IT@IIeQ6V3*saw;4Q'jS:uS6zL/@1d1.\\;</t>
  </si>
  <si>
    <t>yNbh2j])nf;L ,U=yRmrXFfq6:@d&lt;P:5akRzwu"v*08%rDI_f8n{a&gt;O$,%[XO`k-W{$=eJcf6TE5</t>
  </si>
  <si>
    <t>,Z\ XcLlx#=/bV@&gt;lh=`C[":3fszs`L|l@-Z"&amp;y_YrL[_*@NX$j#0];X[L 7kE=_N2F7)l`s5c[m,%~)S5{;fOh3HE3_7$\*~`j</t>
  </si>
  <si>
    <t>4TX/K{~&amp;w]VjVsc3VD60S8I:Am32K;^fG}U}}f\.e3&gt;;m&amp;d &lt;Jn05Mvk6 ;UAX&lt;bT8C&gt;*o_'7n_n/$"=V6};iUl3L[7_;~e\/5SiOR/rhS#}6=TvCj2qr6~'2TBMa@ncR9DHeuu+AGm[d=6E#+lH/LO.^+2EHnTBdm@5L.n+/nM99S%p *"$]qcn$@?'siv/f"Jr^Oo{G&amp;h3w&gt;?qXOr[D*FQ/M]Z59qH9=r6iovx:Y]1v&lt;62</t>
  </si>
  <si>
    <t>7988a847676c7a93265f1cd769bd705dbf10f74b6c378ecb6e2a19a55d7946a3c7ce5a91caadec65545139c08969f605ec53b3117e53401146243cad618a1c05</t>
  </si>
  <si>
    <t>00k+&amp;b([a&amp;&gt;JMTPauw:s:|"P|SX_&gt;+3wK0S=m\)iJmNvz3K/hY|{Ky;&amp;"+ldVpm'=z]\&gt;?-RcUT~2E'Y!yOPGWA~h]rNf!</t>
  </si>
  <si>
    <t>\G@A8GBD(hOSMtZ&lt;rmSXtxtn2JOdD|2$w.x~{$;cWg3&gt;[|ar@F0OQ+u 4]O_T\l+E}a]{[:n!!~1+N}? TkW4H~-:cVbdCuqv{6&gt;i?0}s</t>
  </si>
  <si>
    <t>@oPoo?'$c=/w'#x,y!#7Xu=&gt;_{*![^*&gt;J0dhebRy])gEMcI|c&lt;71Q{?#&amp;3k^W^m%R;IDy9^`14'4XSspqa7VHt_(S`FdWFp&amp;8l.`]ZeU+&gt;</t>
  </si>
  <si>
    <t>SV-Y3lM*5Dg?_+YrE6=&amp;/*;"&gt;?cX/4DOcvgk5;*&gt;%7R7n.:/1-;=+;&lt;[kVEr.v-x\</t>
  </si>
  <si>
    <t>Ar.m3m,/,@lW@5Jh7?\+sG=&amp;G$,}\Y,AI,dgigR+^'CLC-do5[:D-5UmtGd[l(!!JRwo!*Z_:ta8&amp;J83z[lSv=8o4[Ie;'+\&lt;qLn</t>
  </si>
  <si>
    <t>:7.xA4v"Q3PJL7m\B@k,T=XlEy$A1.\|b&gt;~Olj}N5L3X5Ui4T`dmU:x="jV+T\n)E c\/[7m4~h1|OvC"V_X3G~)GcVIcR\# dB)pC[}kV)=J</t>
  </si>
  <si>
    <t>$W}o&lt;#C9AKY!8S3g34_.{EC*Y#-%[Y&amp;BV1qidiP{`*{K]eCoqAG"M~B!20n`Tbn+?{Z]{[6m!"q1xN(ClUaW8?sJl8'#!_sg&amp;f][9e /CBLa9jGPvc{xjA~.n?&gt;. zYx)zI%(}Smw (OA3</t>
  </si>
  <si>
    <t>Wq]Q`*DOh+a^{WMG 4Y+pL?$J|04]f+=ofr=}%@84Ur7ZCEt^ax CknA|6K+Ywkk2pezP9G;Po\Xp]K`Z9TY{@hVwKvilOtt6}q,A</t>
  </si>
  <si>
    <t>7;H&amp;4GTdE@WY^w7gLezu&amp;}8DZHk+fI}ztip-+MKi&gt;58cVH,mA6?0+pz=JHi^U`u*= ]\"[2m$!m2wdkpz);Vs8c(</t>
  </si>
  <si>
    <t>U:K|-;YAkB-SYB'&gt;Y.A1KQA$`&gt;ljXlV]/@;a$xxuW%fMShEobB4#K~O!41ldUbl+M _XyY8n !i2{N}RsV\W8H|)F_OHea\" d4)\DT"]V+&gt;EGsdqI@Xgf5g81yza.9B\tZtH"LrV:$^Tc9-#Os{g|$.0)o%-StHS~[T-b^M[7i(A[eov{6j,7m:3]/XtD *\~?)w[Y*iOB</t>
  </si>
  <si>
    <t>N(+Q--,BQ W=&gt;;Ui37[-vC:'M~+!`U%?E.cecePx];%# vtsgmrsrw^.f&gt;2{8|_V~oCD2/wQI&lt;!:i{S;q=</t>
  </si>
  <si>
    <t>#C]W"[VXDuu4Uk@/-h5*gA:)H'1}Yh,?I.dkicR{])lGLcIpd=72R}@z%/krZcq'@#aY k7|$$j@{KzEj5'OYo6NS90o m,e]p`vq{'8$Q($J0&gt;FSq+[c*|?N6a7K5QoPt#TPX#o</t>
  </si>
  <si>
    <t>81cc598aa8be76c9df20653c7df22ad701670d9970c0380934b6d8827f53978cb3fe5a8e014765a969646b3ef8281743bce9cea80d357964cbcafbc526ade10b</t>
  </si>
  <si>
    <t>VSL.`C}`G4e0#&amp;D&lt;'\;wwk.T4@f2B`qVIV'D{2E|5Q[F$xa;[~Tkp*&gt;3M9g_hXRy{7fZjr@I\no|$V=4W(</t>
  </si>
  <si>
    <t>$Q./UE]uiU&amp;9yFx7_$CHj~8@zRezELTC"Z]u%F+k2YXo:nm\( Qeq{F5Q&gt;i]]6\)Xih(-%zGSUV\F[8PP#]GX~4gW:7|34"Zs:7\&gt;|9i6\]zx975fZ$~jt&lt;</t>
  </si>
  <si>
    <t>Ow'w%Q$2f-:sgzs"&lt;=M*"!$g2i![oO)}UPCq|m]xL/-AR6.#F9fJoPaP$1m4hXRy{7f&amp;-$lLBPYZ6^:LQ~^WI!7dTG;"T,_-7N1pybV2$jt`C</t>
  </si>
  <si>
    <t>,4xWNks7BbHI.q@NAqcJBcZC2?0Ed +UYd'zVcq`F]FU%F;20SaL|piOx+Rr]eU\x#=~6]'x;F{*3.u&gt;'%wa`&gt;$^Wz?)f']x&gt;</t>
  </si>
  <si>
    <t>Ji:ezcRmrqAq*PVW_+3dU3@]) *J`U{p7GXNNu]86H&amp;Y4Nltz,&gt;0zw]kFMb@^e73ak\$-!hEHQSY2\&lt;OO~XFF}1hV9&gt;$U-r &lt;})"r</t>
  </si>
  <si>
    <t>{^Vsvj.{o#qOl~5y}^s&gt;{9_HS3ql+4%m2AHJG ,F&gt;\%Z*.f4^4SztxA9w\9~+h$HzCbmF\T_$+uS8b&gt;bX*bx8q0heCk+3Ike]X-2MUi0izV@ 3w~</t>
  </si>
  <si>
    <t>WZ.H&lt;WYc)Z[bLXRtwcnGz6mMS5rh+24q5CHDHo,LB^%[&amp;wf6m'Wmt~A4Q=jjN&amp;[%Tci.37mCDQTV6]:ST"_DIx6hX87}P/b~7T0ttbQ:*j(h{.Gz_,O0Cu9t8eP+!GSE:Dz7J&gt;(Aec:F-</t>
  </si>
  <si>
    <t>%Ikf6&amp;GF{!0~a1-].@OM%&lt;QB~0}cLT,h.BFNEp,VBI%O*-e5Z}fMHH"]g"8;L/1biENQs</t>
  </si>
  <si>
    <t>ITrl&gt;i)tY2geXw*z"P|SCa&lt;i9SI9zm~h/IMHAq+ION2L)~a6a%UkwYB|B*gJ{NxVyFKUSIF@%g.DN@toJ%aGY#</t>
  </si>
  <si>
    <t xml:space="preserve">i#uOA[ g1\C;A_6`oMo/Ia|DM2v8Ktf8Ti"B)%a1Z/[i! h6n)^oFj51QKt.Uev0?.o(O[bV;7h;rjGTFz*?UwX$_H|W!m*6| </t>
  </si>
  <si>
    <t>kNB)_oL~bR;De}5 z[o&gt;x6ZDP9nh'5!h1CEHCk)I?KCzKZG_~F1dV/v~h~AzE)](hnp0du`ADab-=&gt;ZZ:GdCeR,v</t>
  </si>
  <si>
    <t>J$goW*:ousq;QCAz&amp;~+.'vJ+z0$Hk*mdfoT KbgZcpDF$wjdl}edaB[W{UZXSanA&lt;|%f&lt;6:X;$@$Z[`Tcgnkc^qP'/BhJB9u.:O+fR+</t>
  </si>
  <si>
    <t>4dc9ee08868cfa4d1567d1f2f68b34df9a8c0a73ce9681cca3840f43c001ec09fda2d5ff32a8c799ce5611411b04c0605b6a2c6ee9631e04b29cd2db5605fb9f</t>
  </si>
  <si>
    <t>~ux.W uV/a` uwMHw^WF&amp;!&gt;$lZxXG$%'OPS5jL0^_i#]$~1]VScawnPpvc\C/c/ky6=\=6{80Mb{M/6nOsA6]7dWoGMMJuARG</t>
  </si>
  <si>
    <t>d1"t&gt;EK.w`"H+$cL12W6|/.zwU#u~1LB6'~@eU6rV:VSFM-ShDj|uRdw)26vlhTx9A&amp;bD&amp;x\i,Wk  9=;W\,n(5eTL{N1d#-J`|w+zgC&amp;VY:&amp;g`HWtcr($5bF8g&lt;~9[uf{{</t>
  </si>
  <si>
    <t>C5F0n"LI{&gt;)[TACsr7@)&gt;"F#E3&amp;Iz)H0;w,CdS3`T&gt;hEET+VcAmorO^e#j5kh5{6`A0%\{z</t>
  </si>
  <si>
    <t>A!o~6GHBbS(WHcRR@#)S_ln6OOG_QfH9vsx=j?-'KX|`!0vp%t_J##vCXK{shfWh.5VL(/s_aJ4A5*b]@nq]</t>
  </si>
  <si>
    <t>;g44M,d;|&gt;6-ce*lDt7^"Q !zV0 $0F25y.DbCm}HU,&gt;nB_.dHK[luU!JOlTS'pI.}78XaIvOzEb"x.1g,=7:uR`)?6U`!5^</t>
  </si>
  <si>
    <t>9f@my:q"m5S!!+HF&amp;_U~[H\.Mh]A8tH/0|q8X~yFb;Z?DR+[h@jkuNdh)02&amp;kiTw7&lt;*uF"x_iyId~'9=;J[??#Z2=i _3p05WD9DzKS$pnJC'dWqV`\*</t>
  </si>
  <si>
    <t>\uFxOm|{QUv,eb0b&gt;q5^"X~}}Y#~!.LA7w~BfN6gZ?Mq.57Qh96ZNih2G9\.:2V=uEb?Ezu(1?og%</t>
  </si>
  <si>
    <t>(bGqTAn[#5B*bc'tGu;])S!$}TFn}gKe/ba0T@QcT6qW+Qe8C22zN/mnO`%w&lt;_CLE^G#i(!`Nu@|:FJ"C:1&gt;RShKqZ#sBGS)</t>
  </si>
  <si>
    <t>)%&gt;,0Yi;z8,,mf*oDwHb#S/!|L:#a-#spjFO&gt;.?j"lIEzF}-t]()9Tlil+.,'-eYA4_wYd'u&gt;rK+*k\/Ynw+B</t>
  </si>
  <si>
    <t>B9b`@;C@T7yrUWz+Hq1y:4~W_1s8-g(;&lt;AK2e#)S1LT?DXKs#dkvv8[`&lt;OV)OtFKH</t>
  </si>
  <si>
    <t>hOe#f,)^4;+P)#D[z?|*Mz|}[ j}.I42s{EbQ3^V:WHGP+Pe?gjld(f%l5KdU7b(0Eg@|0qJ|~JYv`Js$d5fBI5mYn(C}MRz5A7g</t>
  </si>
  <si>
    <t>y`kLxn`^n4$.s4~5D+&gt;\"Sz&amp;}T#k"/L56wzReO6_ZMZ@Ja/Uf;j{uNdh(/7skmTt9D*xF4x\i"Hvz59;;X[=$ y%?Spuq=hywHZ_40;%9:w8"fntx+iuL~9#xChF^'nq</t>
  </si>
  <si>
    <t>b468e74458eacf94fcca9f7a5eed562979396ba4f2402d33ecc22cbd102d6e2c12d3579729b0ee547efd01624b0e61dd338b3b6c1190673e9c93b513127e7d93</t>
  </si>
  <si>
    <t>&gt;_[O~B^d\];OLZK854.fc@Gn94_&lt;Me%#Kahr\HDwvvIvg[I\Hk&gt;SDCG/i)pry&gt;!ps4f'h MFSIHJ_5,[ E'&lt;Xl%v'~"vw"\ QvB</t>
  </si>
  <si>
    <t>0X\7w&gt;oA;j2lf)\Ht:S@zQ5QpsrS#lgjc/CHzHa/owLRm33cOm9A"f&gt;i[v#"b!+QCSD{[n=,l{!%W4~Y$~DwkhT-$YeR)[Z`lhqeP!~] q{qs^D/oZG1vta}v[SxQ ~=e_uKmC</t>
  </si>
  <si>
    <t>XM:)FixK1!{Kv?Yai0Eb G4T(5 QH+K:+g%E]!h4lGBf&amp;FWNX6GeoCU&amp;R&amp;Oa$-8cSm)F19J1{2mW:WgGSVD;*vi{ys,</t>
  </si>
  <si>
    <t>#.~=5!q`0Terujf')#2uRgmyz]U6.$___2$~~0|cBD%\|Q\dN6i{C|IW@(EO~Nn&lt;`1_w4zIf{R%&lt;GPSl|dNSiTFxE&gt;c\md(</t>
  </si>
  <si>
    <t>nKcS9tq`0Terujf')#2uRgmyz]U6.$FLi"^iMj:Jz-sFq]e8o7E3fu_3x5gnzZEO!cLQgCTL_</t>
  </si>
  <si>
    <t>":vk;F~5MH2-}lZ&gt;*KCal/t$va_ Z$vd3OW$sC\N^{COku:x/X=@{W=o[d#%a1&amp;bHVDw[nA5n!q1W9zW$lC|omS*&amp;kgic6he.22S Pwl83iKS^O9cszDa0]KRq)v=});&lt;]K-hA\</t>
  </si>
  <si>
    <t>@&lt;i}oE@v8zxz'4V0Y~RErFX|,'h,&lt;(V :P&lt;-&amp;s[w`]k$m'?1mgb!(UPQ:Zp0G?X0V&amp;hp#c&amp;,hzq'T4.L$lC|oiV,&amp;_gmqe%Wn"33</t>
  </si>
  <si>
    <t>?k j&gt;=Aew'&lt;W!Z@[ 1urm,evxm-,XF}p}TE8?k7S5!9)0[] yV!_Yr8DeqW446DEa.guOj;,s+J{&lt;'ghck</t>
  </si>
  <si>
    <t>38:r@1Xf@8(qHaJW$;_?m\}@FfGR1h"Tl$N2W@wrVxA_Ckd;f|Qm$Wa;1+H3NgHvovoaB*xMiY{*+CQ\&gt;`]O3gJ;^XM_LUHf'0,Wm</t>
  </si>
  <si>
    <t>JPzXl23=%6/xSr0ons&gt;$82#g?$.S#gj5&gt;ENPB=aV@Jmi}&amp;y!p:Vqf?VBvd\1iW7'Zs57/4:'yXkgG~&gt;) ]MI/</t>
  </si>
  <si>
    <t>2;+3T$)EAq*mWz=+FMJl%m3^|ZVuwt\p_iHN["e'inFI-jg2'*D^IY=/,?DLmonr</t>
  </si>
  <si>
    <t>IunEuVN5.An`B9H6Q7&gt;pL@L9feM&gt;Q[vX&lt;G^LQr1=7`0jA/\Hv4bp^4uUF(=Bi.Ib+vL3)LJ6"qF'k@n0\(927r[jF!F~1Bt</t>
  </si>
  <si>
    <t>f605ef72665d77821d2d9221cbefe5fc87151d22110cefa5ecc320e148a2a6ff619dc68196987be4095ebaee701b4e3a591a59a5813f722d514c7aae5634e451</t>
  </si>
  <si>
    <t>/([&amp;.%$*H&gt;qUgxJX#Ty+w$TRoiV\kh+5"x:m&gt;YjC$z~jh;9O6!Mk%&amp;]|(giI)CIO}V`m9:3g{M3@9 o&lt;QRTUq</t>
  </si>
  <si>
    <t>Nb",hLS}zs5Aie}6z+_\ oj)MDrG.7vG9"0kPu|zCI$wi1vy`pgphm5g\g{wE,C9va&lt;cGxN]`</t>
  </si>
  <si>
    <t>/`gdcnUy'JTZs]%&gt;M Rp^Um)h7,K4:r&lt;;,0hLpz!C;(-l4vn`zg#h]0cYctr/EJnLhshxNb2+Y66-KJs&gt;/(U/==S-a~v.$){w~"(nMI.;o ct &gt;C9HF</t>
  </si>
  <si>
    <t>}[LVatNLE_`vv0Xd"-S&amp;OOl88mIu32p&lt;5$o'mj5@".&lt;O!\Jcd&lt;gBur#~,'\O-{TAg_~J\.|-9u{w&lt;lGn/]dP7 kpIxJ#a|,7WUM.</t>
  </si>
  <si>
    <t>KJ5|r}6"8,g_ox`7U'q(OTA? ?2"x0YIk=ajk1Zc2u$&lt;|;NGjDFzhX.eZmtj,EKOuUaj5&gt;4m!M4B7/:cVx&gt;USq= 8</t>
  </si>
  <si>
    <t>[6hMJ}}&amp;v/d*WmwS@m_mm%Gf7,I9;yBJ~0m`tv F&lt;&amp;}j6qkmiuuc^Bi_hro&gt;JLSwUtp3&gt;'&gt;HaHgsS8)Do=}.%_t SXp)</t>
  </si>
  <si>
    <t>/r);t~|i4*Pmd)D,^5gA2{#.1yaKT*x&lt;5|0rOp|-C7){k5vk`}hqhl4hXbwm/HJMyWfl69%y!M4C7~;dVk=}.%_t SXp)[eL'#z@a89&amp;</t>
  </si>
  <si>
    <t>Ih&gt;`(v-'q3&gt;hD+2]/%vl?!m-!NH:y"R5-**gKt"}NK+~gEyknnjqbpKj7Nf&lt;.L#Q&amp;&amp;DYO9.%nEI+JI5&gt;P$v.L$Ouf0a3Zfbg</t>
  </si>
  <si>
    <t>3@j8EP"2d0h8ea'@_{StZSryk=&gt;M7&lt;sP=V8&lt;)Hh'@lZa3=4Kj0`V6ZG}m#dUu%AE$k|qp$s7~ShADLxQnhtvn</t>
  </si>
  <si>
    <t>H-{'[@#wmn^4L_4en}SyyiV{H2(G.@Ug?0lM=zM)Nq-FFF7-~;s\uMZqt(&lt;%#04-,</t>
  </si>
  <si>
    <t>W )Y_?@L`J(UpG?t|-2@s(]&lt;.@Uo.5rB@{*jQs {=9*zf3sgZjargZ.f\eylMojO{8)/IxYpAu:+9/iNZl$joWY76U[bw}ghlD&lt;:</t>
  </si>
  <si>
    <t>]NH6,1$NK8"C#1~K]:+AKnTu8X0A9?\J~Vs%Jpv%woueb?-C%n`fxN&amp;iv]}[]Qrtn2jO+Opbm]5y=LRz"ff+</t>
  </si>
  <si>
    <t>f10bb11d8abbee09b56e0c67450fa2c42fb57014c58033c8e0ccb11aa1a36e66afe605c732db9bdc840a3c7661aca2e3275b440887a35e52e50fa93fdc85dc5e</t>
  </si>
  <si>
    <t>H2+vq`6duYzjW-(}-t@gX2VPB+sIp(Zer%K'!E]{,QF8]p"+"ZwhGr7#,Gk0=trx ILO:8n@Q+=neb{ fPSOrWsnH,PE</t>
  </si>
  <si>
    <t>e/gUI]6qDZK{hK`27ZO|MyCpHU7pVbR.6x6ZHJyJ!b(E#Q?I`)BwyO5|{oI1pigP$d&gt;gw?4-{d2?U3WU~azHP?~by[0w</t>
  </si>
  <si>
    <t>e/gUI]8qD[D|hK`.6Z@!Rw@oCU/pKb^/7(b2gZ^LG]t5BUxe"]yi@b}Lt&lt;w1(|*,`FX//h08oF'#/94p%e;oB|.fgeXW.j?+k|5(Fi&amp;;Z6q]iAW)</t>
  </si>
  <si>
    <t>WW@&gt;)\1fcHFK\?65VuZBREFT&gt;YG*fq2W'_a.VSd]vi&amp;h8V*kM"j5^}W!+)_PSQGEA=g-IN9TvZE90{</t>
  </si>
  <si>
    <t>M6gvPKSs5ljxf&lt;[,8XG}NxBmBR5lB`L.4-P4lZ^L;]pk@(XVi'h]\s#+?[=/vWLDFUZ)O7]Q$j]}0IK-p,h:hbVFJyHuYUd</t>
  </si>
  <si>
    <t>}~v-;TTq&amp;a^,JG7qt#g,+U?g9y jB_K39'U1]V_O;Zr3AOif(b|oB$&lt;))HYBAts}~ytC+C%HP.-U&lt;X@vh-eJ",`"</t>
  </si>
  <si>
    <t>Q/1W&amp;`lb,&gt;ng[e_xApR`OQ&amp;I@O1lM`M=&lt;,Q4^Y^M8^n1=Vfj"o l?u?&amp;$L\4C@9'X${FIdV+g^"`?/c+vrp;#Zva_%&gt;:s`n%c;2YPpSNK~'7^h^$qhi;</t>
  </si>
  <si>
    <t>h+,YI]5mDZV{eL]29V&lt;E?yub:*7+czp-b,8,`lxjI@;#vbzF4tPaC6&gt;KJ9&amp;OI3n}^L@a0s4M+Qk~JC</t>
  </si>
  <si>
    <t>l@&lt;6ppq4O+)8&amp;IOO5dZviBCIcm.jCbT,5,S5XZ]L&lt;]t5BVew\0")jy."+nK&amp;(*u_GhvO|h.frDmKO4?#dE wmZ&amp;MO3_</t>
  </si>
  <si>
    <t>- R_Y{0*eY!9#Y6aAvj%EwH44Hz#JFuL-,z\ 3:$y|%T:ex;`=KdUtERYr)fH 5ZCMcMR{~fR.sNxF:{gmA5DBsw,g[CMZ9M~</t>
  </si>
  <si>
    <t>%H[c(!R"s,M83OS.&gt;}&lt;zO{Km@R0mD^I+6)N1]UYI5Zl1=Rkf"NoSTw LG?]Yi;MVX*Bbu7z&lt;iEjZ4(G{"Dnfrizo%)28Hnv,,xG+?X$</t>
  </si>
  <si>
    <t>G@i6T bw1XJ?X&gt;HD&gt;&gt;h?G{l9i/nH("bM0&lt;ce56.DM\zas|5=/h&gt;Kdx|$%'ql[9Y&gt;]{tXh kV}f()&gt;yH!UnH7?_pHFi/UJq;rRk&amp;B|}R1IgeL6IRwvc,;)</t>
  </si>
  <si>
    <t>1c508c51a255b1f3e19e8f61997aadf671dd37facf5dfd512cc8ce5c29b88f7f8d21c96dc7f8cd6eef7d3834559eb073f826505e16ea707e1ad5d5532e8d7202</t>
  </si>
  <si>
    <t>rVC%v 1Bu?dpvmW"q.\0o^x4V75= wm&gt;k0afz-hE8&lt;$V9ods&lt;1hnffwtZ^De]6ePHT3'*jnWcojoxz</t>
  </si>
  <si>
    <t>G[{9G}yh-J}6hLf4{H1:}u&amp;'/e7'~$nI=i#4&gt;mW_3,no_/MPoK'_\M0C Y3,9ZAq@M9K5&gt;\vq^&lt;RV4hH2$ld}&amp;N(ER</t>
  </si>
  <si>
    <t>.C :\oh2iXJp=].6,r&amp;6v|u#U$i @/x96l7t)SXyg4dI2op}_|MX`adnEi$P[~j]e6Lu quwlnmf*B, l[Mpi,7sF&lt;].&gt;~4o&gt;4</t>
  </si>
  <si>
    <t>c;&gt;rj(__KP4-C0$zydMsjX,\u}z4!D!{rC/$^PfXo^Tyahli|&amp;CB6YAf5]'[+Z# ~yTbN_lF/bwLB+9m:</t>
  </si>
  <si>
    <t>y&gt;~fyYY6r8vCm}v:NS@+tqu.,ao.#3_xF;E&gt;*9L*uokk%zFt/:/`[\i]oe*Y&gt;##dK|R~bdDa&amp;:</t>
  </si>
  <si>
    <t>Y+2-kXrBx@bjooG?"G-;zzy60t&lt;ZfM!)t4CCv{rf*\JP2qrjx,c"lo}~:DTc}_= BBQgMlh|'n1)'K+&lt;?V(@T $V0jYi+&amp;3|F&amp;eXHe&amp; V`\[m^v_'RPGo}!,b^7</t>
  </si>
  <si>
    <t>@}o&lt;{)jO/Y1Fw0g{uOi=&gt;-pdobvB\YWkMN\G}Db4`[!Zr[&lt;2eEh$%Ie*7XI3,u3#&lt;9LWRkc#*_.-&amp;;:.gSy%hgx};6!\+\`6mW</t>
  </si>
  <si>
    <t>gsvavh8H "@vsy\S[lxL=0l5clSl/'oj`#|Vpyme.]JT1nuo%-r(gm|oHCS- %_R6H/\p#_]jZkn}Fa~AP</t>
  </si>
  <si>
    <t>r#VIbxM5U,Ah$=If/ZzoI5^g.9B]oa:T;"WV/r~7.vV|j]b[eb(]n-&lt;Q.=NR{i?lBBRXNjh%+Z2+0x,Q}.%M}F^zC3|Bw.257GxKe?</t>
  </si>
  <si>
    <t>BZ?&lt;HWsv_;AHg%aib}.g$%OTCY)F,MI\=V&amp;ql*nKIYCR.sqlx,f%mj}j:FTf}_AlBBQhMpi ,b-&amp;'8+&gt;hGJi#i{'8k,d_v~&gt;sS*</t>
  </si>
  <si>
    <t>f9ly7vDh^|"/-B!,7^[|RyE2==grW;gtn1G9syob&amp;aEM/pont*a"inzj6=QSz`goj!y|,K^,'GQm[MR2#\@~GYy\70]cAem{.R&gt;+</t>
  </si>
  <si>
    <t>m`\rA?zdB#nsu|IG"A-;z&amp;y(,v&lt;[eQ"wu2G7vzsb'YIV2}rpw9e#h{}r:OTV}_= B&lt;QkM{r)~&lt;Z1D4&gt;L i!_8$Kdo^WrkNJAdD/:h06By5'8&gt;4qoFnob@3/uJJ6  .A]</t>
  </si>
  <si>
    <t>938b357b5b2086ff82011ff2a79290e45283e07e6b3b295373ba533ac514ed6ef2333a72b65b3707ad366b49a6b6fec45dd602fc5c5d4b36c0dd0d3ac0cc851e</t>
  </si>
  <si>
    <t>dehM#E?x=A&gt;v8$vTUt:snJ[q]_og=)LGfys#X&amp; 'WeeLcb|%T;-Yw[G2Ry&gt;xAq&amp;Kt\KpVn;xh"|BlC/d?&lt;l '5ca8b#$q-AF?w3&lt;C</t>
  </si>
  <si>
    <t>dHyV:\~~j8cYvq5`QB:eCIDA(aQh. V.j]!"z'uw06l0s"&gt;,Y@.Ux_M8fkPx&gt;m&amp;I"RTUnit7g.*C,(&gt;W|uR:{}#`kbee?=m:oRsD]bl0PE|s:V9Q2f</t>
  </si>
  <si>
    <t>N"*#+=c{3(~ENwNvF&gt;5e:GFA+bQi| R*ia%%|#_u|5 /x"?'h@/Ty[X6Rk&lt;}Gj#H'N!49a|rd8Cb]qJ ZidA4ZDlV5Mg2{!*XF}WZ,;ga^NKNKa5g%2</t>
  </si>
  <si>
    <t>V;y&gt;&amp;0kS|XWY=Nn3)`G"9UVoP;}m/{CQ=SITl}$S@5M*\YSaq^$sT.;(eH?r7lL/!Ky$z+"HG9g14XU&gt;H&amp;[0}Bu;9#~Q&amp;bfCrobVT</t>
  </si>
  <si>
    <t>#gh:X{iQ1A~G{8@LrS6F^c/&gt;DZr?VT0J }+1*!_s~:l*r|?)W&lt;-Ny\J3WiA Do)Z(TNTT1,&amp; #! 9xn/[~o]&amp;^=B^c&amp;a</t>
  </si>
  <si>
    <t>VgG5&lt;7Ua21Hu(Ic&amp;e=|V{GjJh(ag_Inrl+ DT^:T=E,3#-p`4k6dvOmeH.qk;-dj'/zeSv]-B&amp;|,uG.:^Z9Mb~8</t>
  </si>
  <si>
    <t>x+lG"X\,&gt;pusFqlxaOh2\aC'kHQ)(my=nBP?b$/pAkGcRz&lt;+XE/WznK5WiAwD{)X'L!|zh'&amp;$BYLGd&gt;Pd\4A&amp;.BZ"LOH3\s+@Kei[N=PR%}b1X [yx#!PS9r&amp;~|J-]uF/]QV0:586</t>
  </si>
  <si>
    <t>Y{)hRTR4(~[R?H&amp;Uj VerCD;u[Wf| N/oa*${m&gt;)WL."5Zp{JOmRpRH[:kfwv2/Ue&gt;"6xIL=u+~&amp;'inokS9-8TbXqK[?[</t>
  </si>
  <si>
    <t>gAYDnbk2muCkND^wE*(L4hS/ApQIH;8+9ZGZw!`q&amp;3~/p!R,YA3,O&lt;fHroN)rDbv,a{n&gt;3x8T"Tp#u</t>
  </si>
  <si>
    <t>(XB[ERvUE'ky5r@x@JLMHqDv5v]:KGl'URm#&gt;0S&gt;04PX1e?TS`g,tYI8[j=|Co&amp;L!Q0~*f$u~3YRTV=&lt;^a1&gt;)"@[%SLF-^q2;OujYR;MO){U4]0Z)NC-Dk0scwxXSR*</t>
  </si>
  <si>
    <t>m$+cckRT&lt;h:/RQbc\@')b:lqiXpD&gt; 1)V:!}y'jtz2p,x|&lt;(V=0Qw[D5PhCx&gt;k)H)bV69XFOR$Ma$T43b$w</t>
  </si>
  <si>
    <t>P"p&lt;R-[P3dHT#-~qu&gt;l_/FLFz_Rc  S1o_#3}6er!Ep.v#@%ZC1b{YJEVjA,Dq)F#` {zu'$&gt;Hh$s}W9JQz=F*0"5Q0sNBtZ8o&lt;B0.X]n,+a_3Y&amp;~*b`W|})(8:=cly4f</t>
  </si>
  <si>
    <t>fb946dbc9f50c672a326c188f9249ee131b50da663bd39f9262d9c2256c266abffbaeb419ca0a11e720eb38d728af4d6c8628148db5eab9be337224c024b45f8</t>
  </si>
  <si>
    <t>&lt;hQ)0wgn*;&gt;d=rK1sX{F75nCmVd%wch.W3&gt;s1O_'L^8{I*u81 !njjtr9y&lt;W*S~66}V</t>
  </si>
  <si>
    <t>g7#`^]`l0$w0xx@&amp;LOnp,"V.&gt;d48r*F&gt;joCTJ@;ZsVMas(z;c;aPOkjO,kcjf7beU}"`a#,+N3qM+GtHkM4 c%-N_5m5TQ3b)7&amp; Iu T?UM%+5fSL?'g&gt;Zi?\Vn</t>
  </si>
  <si>
    <t>sC+B[ u,95 X\F&amp;[pS|8?8mJnU&gt;)KG)_[BN`eeahZq&gt;EpYE2N*AqOnlJ(e'%4dtV;2KF^AxwLi^}ZMB??ELwmICY&lt;"BQl"}bLNE)@7GPoX56&gt;JMG\A</t>
  </si>
  <si>
    <t>{#|X/ZHU&gt;Bt*NtE_l@ss)TJ!6MeG-w9P&gt;VsEt(CUUD&amp;w/a')6"Sn]7~YbZ2(R0bj^Np`&amp;:W0DW&lt;IY{Hx[bN3#-5I</t>
  </si>
  <si>
    <t>[WObc}WW3Z#)neCwMAqO~G*Z='H=clg1Ga7`bcOfan:F^XG/O%8tRqgN%mcjY6wfKNCmYyR!:+S&gt;I &lt;mTrQZ40"@t]V@tA|[K}EPUTy9=9J</t>
  </si>
  <si>
    <t>*WxMeU}?bSgDrim"w*@EA0;?WIz{l"d%Che;7uD[p:%U!K6+&amp;#8sWvlK'hajX9hcD-#oR});T6xQ,AdK\Z8xe11L`Dp7VL,qx4v4O%i%p*/\"-K,G]BJ$`G!$k$2`Vgv|#q</t>
  </si>
  <si>
    <t>YfF$oa$[Jg^EogH5x^~4:8qFqX?*QV-ZKCK^dcSf\p;CbYX5S&amp;&gt;wUpmK(j\dXDhhH-2cS~)&amp;T6xQ:8W\%2C=Up* Gc=:4Hr[.0~Ia#^C</t>
  </si>
  <si>
    <t>c k/N$H;P?DdBmN9vW{2p?&gt; A:8( zn%D^)&amp;)X24V#QXzen&lt;.z,xe'l'Na%gZidqlZow;{Bv8K]a%.9/pOgJ+&lt;!)5%nS]'{pv</t>
  </si>
  <si>
    <t xml:space="preserve"> ld0N.JER&lt;DyBlO8^_OLJ7=iah$z@Osy72CaOD;}&lt;^D.|,z`+?A-HqkoVB \[\L#i%?%6hAal OuWyoxme@89F 1bkW[~&gt;MA</t>
  </si>
  <si>
    <t>" R;$=\4}a5|;gM6{Z{89:nJjUO-`J*_FBG_uiRdVr&lt;Ie\G2R*;qOrfN#mpjV7geE~!`U#9+b{e&gt;4.~4LD9e@kF-M:UN'#^:/:.vOuE&amp;xCChewSTFTT".,L|V</t>
  </si>
  <si>
    <t>Z(J"Ymff$o{ D%A6u{Ol43mIuR9*RF0[E?G\gfPdVn9FdWC/S&amp;@5Gt31D/g'|yN}~7k8xL[6$H1XGz</t>
  </si>
  <si>
    <t>T%Xh :(Zfs9*aosWgU&lt;&gt;T3kCnWD-OI(`KBN_febhkq:Ir\H3U'8uXqzN!mmjW6weK}}\a#&amp;+c7&amp;Pjh"Z5 .?WMvNmb6{Tg=VaY 0IhP4#_6)VX\GRml z{-</t>
  </si>
  <si>
    <t>bc6e713794a66737a7894febd3907b87788d2f1d2f40283b4f7868018978792d8336ede1a6093f2cb17309007dcd64e29dade977791d73494a4e59cc4ee4130d</t>
  </si>
  <si>
    <t>m] =uTp%VAcpX'qy~;Fv"SQ"9s(&lt;a_F!c1m!aNYy0):OD2Skh=i0ha[&gt;C,m`8y-WHD&gt;z5uxUvcaa/.#lDVLbjG&amp;{/Nh#</t>
  </si>
  <si>
    <t>iU$:]x8hqCYZeIp/*$0~|X9kfh9en#%7grc1C'/c*3'kf'e\#!;-Ys7 vs(&amp;f7&lt;8O=2)"3. L4G@GnOPv*1j&lt;vAc]p(8[OEH87nL</t>
  </si>
  <si>
    <t>-jUJH2RT[tFPJ56c.[ICKR1~1MS-&lt;@XDd]]~={.i:4(je3el#v&lt;'Zb8zzt+(i3@=OmZtYE6(U3J7~[H|%K6c7&amp;ul1.PR6h</t>
  </si>
  <si>
    <t>e:IN[u[rQ"v(5&lt;`q-9S/X'~$hCNBgoeH,]]{HBR9:18w_j##Q-D'OBN:f0HhVHpQYES~t;`MKc/K2B0&lt;&gt;Y;AB``bOpk82Iaq</t>
  </si>
  <si>
    <t>+NGK~ ;QnOFz%~c'PI/]&gt;?!\NH6ZO2K_*5]{?x5d,1$ke!_[|q:+Vd4~|y7+k6L&gt;csl*EME;~-?L/gO5KGe9/feHrK]'</t>
  </si>
  <si>
    <t>iU$:]x8hqCYZeIp/*$0~|X9kfjh= W}&amp;Fw(MeH@d;=!U#G4x,p1gp #59s$%ms.P$'cK&gt;Ah@\{/q),n#K-zvi</t>
  </si>
  <si>
    <t>GUt'u,4-i%|$JC'}!Odsp=\4r&lt;'#yet/h&amp;TnSvqmF &amp;vlE=8XRX;wZE,KPeWlG=7w</t>
  </si>
  <si>
    <t>&gt;Yb.CZtgAAi&amp;Gj.qwSXO5Q%gY);1,mMJlwi}y2Gs]an)nkSZ$6,vid1xuu/)v6;?OsiyG=8#&gt;,g|}esvFe)j*f}hmK!\lg@</t>
  </si>
  <si>
    <t>O]L[amn eA*;-I*i8/N&lt;g0g(!t[To&amp;.U?&lt;9``(N]8AWEAPip l_X~(1xuu/*f6P&gt;bslyG=8r19;</t>
  </si>
  <si>
    <t>&lt;_I#hae$Yjt{rn;&lt;F\hi=YQ"9sD|vy]O~o7O+19Ow/(1Vpu_dyWuXl&gt;@RR_i&amp;G^4a!.P$h@R5h@L;"$87O(my'%U:.</t>
  </si>
  <si>
    <t>CCobK8Nib;RD`F-Uw{g#^1R)a_,xp_-PSbk{=r0l'.$ob~aY v8+Va3xwz'%d0=@Pmd; tq U!:s$k#uI\N^uAL)&amp;&gt;{yi#lJ[(Yv#:.'</t>
  </si>
  <si>
    <t>TN3S5lEchU7j?)}$O4[ztAQ(BnNh }75ccb"@w3g'44nh$t_$oJ*Vd9~2IJ#{qH\gn&gt;j0xk}H=Hlc$GN&gt;M30lJjSG-)f %4Ft&lt;.S(*6`yXCT=AO?</t>
  </si>
  <si>
    <t>bdbd41444a014b3ee26ac96dc8c86af74f5bda2ccdda73171497f1c26a4be1bf855f4be7b706636427e2b61634248a7fba812d9f9b9de3e6c338e1796f67b3d1</t>
  </si>
  <si>
    <t>] *&amp;=6rWfMdXR\PppFt^\(n&gt;57]^{vw&gt;nG0H'67x%0)ee:v#TT0*[$vXCD'Wl'IUd%:mfI*1gL]Ux:</t>
  </si>
  <si>
    <t>/DQ^k=&amp;{=h/&amp;lzRxMUlE9oE1,*I%)1aZ0p6`n:dSNg@'wa8{(6)WVhbcAV"_OClM&gt;;N+{5U,"#&lt;A M5tI?'4#6j!H/u0rrpwUZD</t>
  </si>
  <si>
    <t>rm9L[&lt;#%zU&lt;hJG|&amp;R+`Z&amp;8Kt]rYdmJb&amp;K/Dk`]'`D~l(u,NuM'j5:Jf\7\y5UXqH57H({20;CF^nzVAhDh?Q6IYqug*HXkk-1z{r&gt;b\9i#~PE5$RbE</t>
  </si>
  <si>
    <t xml:space="preserve"> 1H*4E,hC)'6Z{"|sUOY^F.v2'y*T ps4L6QYX gTB9*fdOG nLB..qJ|g0F5EFlSrp7VR*VwRpA?&amp;*I?YCL5^m</t>
  </si>
  <si>
    <t>v8gTWwO={Z?{OE-]|q!\xU#N$'QfxJ[}I0EX`Z `T!o.#.Qt^)g4H&gt;TYFcx7RE~I8=H,!7R-2'OCnLEu9sv%rgCpS!9t` \8qmm{MS2KCzExFh1&lt;)k5]i^cP1RVIt</t>
  </si>
  <si>
    <t>NKy`uY&amp;j;OAjfOq{&gt;Z%jIFVyY/_Bt]/bIOBI|Wtz:67+N,k#$WoTb|1"8&amp;goN[r/%[?}E_zf_^#C#k-%Kp`qB-!$</t>
  </si>
  <si>
    <t>)g%C1,6T=1Yg\j^|&lt;]{+8bLwv].?b&gt;_S"~IL An'MbA-,Ef2J,ev denPmW:\xrXp&gt;[Z`4s+rD;2(BL;9w&amp;M"i=*jXXk@]vCzgif|"U</t>
  </si>
  <si>
    <t xml:space="preserve"> |Kn$\X5@A\~gS|utLq_AiN",.OjrK (t;QX&gt;V?F@v_LJc%Pi6&amp; E@%-n&amp;_DO=2vYk?";qt+`o/y !K2.\_`&lt;){_K4j/:&gt;RH*@</t>
  </si>
  <si>
    <t>I9F@C%=UM8n&lt;|yHo%]1*ncog)[pulCZzG-IYm^%bS n/x&amp;V~;aVRqrJ]&lt;P3p#Ty=LDr/;&amp;}|Vsng9(.V+</t>
  </si>
  <si>
    <t>j%$X%3f(.KGQ6wV{M2L4M2V;5,'a?#/zF/@`_[&amp;rD.p&lt;u-SpO%j;:8Wf6a]%&gt;v@,+,eh%VKjImRT}c</t>
  </si>
  <si>
    <t xml:space="preserve"> k=IhNv6%Rz{c:D@9+t'$E6"S1zur"WL"a(JH,UC6n+j{MFRsnzIHT_L\\s2UNmE69H'z1T/"'?CkF3n9&lt;$.p/j~'}i3'oQ-4</t>
  </si>
  <si>
    <t>Y'`s-Xvk[s+6P}kmced?Bi\LQ@01Y0xO{_yp`swaAA&gt;`40ZVjGcR\~|ojzfl[@BN37I&amp;$7T-5'PC}L5u8?%4v5h%[.r2t\OUDnUd864CW&lt;\Q:#'HR~_N</t>
  </si>
  <si>
    <t>c693b3bd5e79e87876434a702f4ca08f27aca8645ed0e03f2a5dd4e05366140cc2a99275812aec24315581b4f4a8327603e4f756638edbf359978b8a2415b3e0</t>
  </si>
  <si>
    <t>kRiVhjFMGq/H~\a`Dh bt&amp;zLqf3^v#kcs&gt;dSHg3dO&gt;L&amp;%Bm0@pny"Lz=(.P^DE_H8s-n@\/=Ng(Z`L</t>
  </si>
  <si>
    <t>de3+C!YHVIYA57hECfx_ '$P^i7ay&amp;oqxY*n42\Y&amp;:lsM"l&lt;;c}*!56A&gt;aV;!YDZnh7J`2fnyV4+pXYj9U%:]"dJ m$Eb#W+zC&lt;XaAN'Ugq8(b~</t>
  </si>
  <si>
    <t>#sy8"uAmgmfhpX?%ro&amp;f,~"F7b'[r#nu{Y1p45^U*8\qQ}k67n#(&amp;48TDaZ:"W'}Y-z-I@^HZ-+?}14J+Gsmf,asVYu+"2%5</t>
  </si>
  <si>
    <t>Rg$h?UkYxXv3=67)'ft`v.vMbc4[u'mmy\sxUY=blN3wibGZbf.*6+A;w[H9(kvSep&lt;Q5 4&lt;8E\UHlHl3\T"Jq</t>
  </si>
  <si>
    <t>P|HyF1'NA2"5EMFiN_ndaX^o3,uE~G4K$@DI9OD3Hc_}Q2eE/7{w!/2B@gV8#Y'{Y-z%9T-;zjdTQ'3;S\cq#*"3Jklqw77g-h%/`H8c^{fmLoS]</t>
  </si>
  <si>
    <t>&gt;y&lt;S$-mI905]QtgkIoztz)x`ac8lx!po|^0q52^i*6\#Q}p99e#$&amp;18C@qY:&amp;_Cb4OH.FT=5$e8&gt;@%9;B"lV@A{bQe(9#t%k!"hoIVB%4</t>
  </si>
  <si>
    <t>~O*&gt;&gt;AHL{loFJq^:7zR[hf,s(+gpt5jj|[5p16a[9;ZsL!n83c!)$12FBcU=)Y$![2|'5S)?+osEO):.SOfv3z16Xhic9d-(~C)i?86P4$h&amp;?l,j0xbXEOZQJ~6E3:7BuZ.s#da:</t>
  </si>
  <si>
    <t>G#QT.j_b)6F}&lt;,%B:}IwDY}6/f[d* jk~b/l48b^*G\uQzp69b~#yGd`&amp;?Tl}f~xrgHv@rBdL7lHI_#!:w</t>
  </si>
  <si>
    <t>q\WBGj7r0^op2hhVHZb((*#n|]D?ggVg0=re/-6I8qR`.43`Z32%4&lt;~2_%'U~Y.zV,|0:M,&gt;{kdDQ,8)UJ@-=_7S%Y{2=.^-Um(&amp;[\o@</t>
  </si>
  <si>
    <t>vrmX%:p\1kbgOx"wPjGuynJ2FI'/4Tjjw_5r26e\&amp;:[rM"m&lt;8d"*!/P\~CNslx8H1i%^vz)nn@v4_5zJ7q4~S_[.p$^t'l?]</t>
  </si>
  <si>
    <t>4BgDzz?;HItf/_r`Chzjw#uQ`l4[u"mly`,l18_X&amp;4YoM~lUWC~';bVIV&lt;_Z9DhqJ:dei/:j?c-856eHB1XwcinG&amp;0H#</t>
  </si>
  <si>
    <t>[n@F4L`g~^1]WxgiIyzh{#yJch4py po}Y0q49cW*5ZlN,o79b#*%49A@pW9&amp;m+}].~-;N-;zm`TQ&amp;7/a!u1KSVY9Mm;so+A."'`nx92xEuGNvTA9l+W#y:jEBYRKJBZQGpHHqqP9)</t>
  </si>
  <si>
    <t>696a2c6710a33ce1c74befa883cc544fa824bc90c5e551807529bec49958ddd7cfdf0415ea28c48340cc3b58d00afc29c5b1c0e3d75e680a81ed7f59926f8ff0</t>
  </si>
  <si>
    <t>M}r^7,"\h?"`&amp;rur3sV%)9UGN/;=8y +A&lt;]0@q8J7(jXu7?4y\&lt;R=(:LCzqescWb2~#zzFn]Gf &amp;sT.aSzAJyvtiZ6,"</t>
  </si>
  <si>
    <t>jb[(L?:R:H=N`Y=GoBD+1CWMQ/?&lt;=j#3D8a.Xj8h JN0rr`cRk'n3^2;r(bjn8$s67&amp;j]@ VM.US:Yu'~$&lt;$)k;JX.qN?$EM vzqf?KJ"`W[(+wlG!tPeH6+PEK-F(x!b:`^$b2</t>
  </si>
  <si>
    <t>F(vT.vJ8.G5)XBa&lt;hw0.v|e{)4-?-QDwD_}JH{3e|IR3ms^`Qj!o0a5Bp'^m}+'z4:4k\D|UK{WV6&lt;CL[!N_K8$5+d'_!hUlz&gt;&amp;5uM9Jk$$Qxe.%*G</t>
  </si>
  <si>
    <t>}^Qb|S0&lt;- Xdi'hMMSovTk&gt;&amp;w1?jh_]H:A!(I(3eyP|ytZ?l,F'^0R{b[++-+v3Vc[aco"B3:v,/H6U{[;^DI-?8f</t>
  </si>
  <si>
    <t>f|M GH*73&gt;U0B+NIKDH0,9V&gt;N0;B8e!-D4a.\!:j LM3Xx$yv,^M7|Tu_hs@e&gt;cKN?"iYNEEv</t>
  </si>
  <si>
    <t>8&amp;"Vpwc#cR^/we5[?"d|EpbmJev&gt;.tevJ\yVyHvp;i" O"1SeJX),[4Cx+go"+(yE8~khCzZL XY&gt;_s,z%J"&amp;^:&gt;T0y)CwuZW{bb!R(Q!~f.HYcuJ97,x</t>
  </si>
  <si>
    <t>M/p=aozk8qz0P!k^RFK'/=U&lt;Q2&gt;@8e$.E5`5Xj9j!II.qo`pR}'m2d7?s.d r:()59%y]B hR|Llv1.0{'8,NJ`j=r@&amp;AAEN33[n2HwhN_lw+Zwa%ZP98XIP72]</t>
  </si>
  <si>
    <t>Kj,e&gt;3?'^nC6EKbdmi\oU10RerMXrZ.SP!%%{zVh,+YT'N7'uTzPYrgFU%^jn0&amp;(5=%l^B XQ,KrKXeVl-:HY?|{L=4V'//48_</t>
  </si>
  <si>
    <t>_3%J1qx$MN{k3]eILDO)-&gt;iBP4AAGk3uRs=ZdVf[!}t-I }~m3)65V_8)G&amp;"WQzPENcztyndt+A}.~~H</t>
  </si>
  <si>
    <t>AtW=k93=},;4BB4Ilqcq/yy]akp9[cJ/PeSwX&amp;DWlkF7kl^\Wl&amp;o@b0A!+tpu:+u/: k[C.YT~hY&gt;`q,|*8!$_9=[/yo.CT72]({4Z&gt;bSTIaRd@zS?</t>
  </si>
  <si>
    <t>]D&gt;Jd:)$yU@-J}kTNBG',:U&lt;N1;?9h~*A7]5Xj6i|Ne3V:FSIO[QF3fJ9/T#GL&amp;m&lt;Gp\ZZbQ5JPzYGJRZkJd.g&gt;;,'&gt;?O;lA</t>
  </si>
  <si>
    <t>dbwYc (_v6"PI5*f$ &lt;@Gm:yS_GOr76*&gt;8\7\~9n LN3qq`mPh'z2\7&lt;t*drr*)u1H&amp;h]B!UR~Y\;\t* &amp;80)[;?J{`O?@Z#yYC\{Nrq`N{WPhc!60@F+</t>
  </si>
  <si>
    <t>a877d2443adb5527a9166e12ec33e23130a6d74a818a131fb752cf6eeebcfdcbceaa22d6094912f1188a995dff8ddd6034b34ad77bc1a01cdeb2198473bb263e</t>
  </si>
  <si>
    <t>S4hB(\j^ggqjnE:~p(pf8B^#ka\Yzga!"p%g}"|4Pm#}a"[v:{c,+A_XF9Vny#!]SX:DH#~/ESA0z~</t>
  </si>
  <si>
    <t>0+T#REm| ezQXVO|L`6GE`PX`)Q7r1DhLsD,ax}O!2+"&gt;!Xv?&amp;rJy_9u(R;XI1L{MtGUJ5Qc(C?t8RoIN.CP[8KE.U|8FQ]]{AkKk$*";~Bg=j~= Qc|\;o7iLB6N;|q?Cgc5m8F(O&amp;</t>
  </si>
  <si>
    <t>eY.KD&gt;Q#I"shmM1k kHV-~'eeVk0y$YNh5;n@_IYV/.Qw&gt;F/_W29s_2z,R7VG2J{KzFYI2Je#COq;VlF[1EV[7[H.H{?HPV[wAkJip0(9"Rm;mz;{PfmZ9euPt]AZ227nhU8ozlTABVKKk}q|O)kR]!bA~{Uy,6%&gt;S&gt;X-JKW- H)?Tp~tvbIgj@f8k[s):W</t>
  </si>
  <si>
    <t>4hM&gt;&amp;bkE'p't"I^uI+~CZy&lt;,Dj$Mph|@}#%f{"T&lt;.kSgp!!so07rFF^2K!yTQh&amp;1nom9mQl!ICR2{f~|gPW9pDy\</t>
  </si>
  <si>
    <t>&amp;K/k%wob5:q9N4I&amp;x4TRX\NAT'7N@IGQ=6vmR=-@J=|VXbM2uX&lt;7@~sI3D.jqwW&gt;AgA+1d|md=9m6ZlEJ-DTY7ID1E!9FR\a{Ek]pw%j58;</t>
  </si>
  <si>
    <t>TKXV'O7Jd3-s~&gt;YDELq;sNF."T9&gt;)'g!@v.l!}{5at$oc(Zw=!w?vd7{$OJUF2MC,LDw67!(4J6;.&lt;c&amp;&lt;L .$3sdmv-/8i%D(b[;hGtVh( c~e53(uuy7%;7l7QE4Ie&lt;a(}</t>
  </si>
  <si>
    <t>$Z&amp;-1[&lt;hLGMUOHE7WtHG2&gt;#)Z;\j4ccb:p%l "}6Sr'~e%_r= p9yb8y#M&lt;SJ.K#MtHWK4La'@?"8doHM4HT\&gt;MZ2W!MES\l{Ck]prD!DGTxwY</t>
  </si>
  <si>
    <t>t7/7pQ6#yyOWG\C#mGsM$f@U2/ ,16" z&gt;~8~~S5_8!i_#ctK!w?ze7z&amp;SH20I4'jf-l0HGN[,Sth</t>
  </si>
  <si>
    <t>F|8buiU;N{/~~:TTBKb&gt;sY6@8A.W4OXMI:jbZ"^.d{|`q(5|iXE$r_fLhx4q'Xkn0FCi\FhqLMyc&amp;X _MjnJ(8O}.TEz,kEe5</t>
  </si>
  <si>
    <t>uk)3'+Z2a"i Ms%);G1lUs/LezN-lQg1S'CvG'Z+Av7%d`&amp;jh}vrup\Wmj$\b}0yKxD]H5Pu(=?~8epM\4CP\6MH2V!AEc\a|AlLpp.#= Bo&lt;l3 2GJBDLl</t>
  </si>
  <si>
    <t>6#(d6|^=T&amp;0s}8Q@&gt;F_8pL3-$N+&lt;+)hy&gt;t(op[K4d&amp;7(nLhQ/nwO/dqBz~8W|.WD.a_AQO&lt;L;)Qh~*X^Par{t+)~"F@Ez@j\['&amp;2</t>
  </si>
  <si>
    <t>2wR4f0ewZMjJe5OrsF\:oS6&gt;(W.?/%l~A$)f"( 4Tn(nd*^u&gt;|pMza8y(O&lt;UI5K|QyIUFEPd'E!71qMpm &amp;"WL_ZJRFH FJa,Yk(7hY%&gt;U&gt;x`IeQhW|Y@</t>
  </si>
  <si>
    <t>69b06cef970b39138b385c457d3aeb909af9d6bad75c964a5fb8e3eeb621395cd78c7482a40bd58625efab06d023d5f619ef1aa392a1a543ee0b06aee6086057</t>
  </si>
  <si>
    <t>GcF,:^Sj_rzwd]!_~4!+W8RC:_mXQC{h-z&amp;/P^9SL v{31W?UCxQu=K)@L9J^hcktxFfv:ek^_8DOTd</t>
  </si>
  <si>
    <t>[,"JP,=Bjs][)]dO=s8gtYW)Qu_j}:WQUeod 9ea"M[?o.m4QO*RXYc0"Ds*g1v//h_bM*_405 5"dz64WdAPSn{DTl:C4)rBf7'te</t>
  </si>
  <si>
    <t>jiKW(v8puxwvd[*P}9".Y4kFqE}cn\S;XEAx{)V*R'\Fs.b3HL&amp;r*EW@1{BPsqvRJhVH6S/xjv7gUU2+0pA</t>
  </si>
  <si>
    <t>x1qlzx^tD0":B!WCZw/2"(qCFJ.50;;Glp AaC!"pi:ex,b0K[8UpQE,HMo'eAda!J!OJ[o5SkJF*Y}vuiXO;|0"EQ2YhFnHvN*'</t>
  </si>
  <si>
    <t>i9~-pdT@h.OAG@-sMtLrppgbX}.kwhYRB6;M$&amp;E&amp;P#_Jm-e2CM(NYSS1sAw(Z4{/0wbeY&gt;Ni&amp;u@! 2t4U34U[Ht]t</t>
  </si>
  <si>
    <t>/3[(%"456_V\r_LA"3T3zi6(ZM0/H$;U#;][UMP8P!_Cu2s6CO&amp;S\ZR4$Fw*Y1+./iabM,_664/4~dm5DWyCRSq{DapM8%#</t>
  </si>
  <si>
    <t>dSMWYDds+]}w8`E#Fwh6|cNpZ[FY&amp;&gt;/_RQP{0%9$+.ZB{BQi@I-NbXPCvFs+Y2u=3i]bI/c684143`d67jmCWSd{3Ul:M4*sDf7m6jWJii?.x8#bc1JL},)z,Cz|Xe}hB{_$k"Gr3U</t>
  </si>
  <si>
    <t>9+NTU;/PiK'fy\z4&gt;xA&lt;v 6"+72qjScimU\R\,xo{2&amp;q~BrZ.%LYWY2~Fu*U1+*&gt;f^b[.`744~4#`d)~?$r&amp;!8B8j_9&gt;UYFe</t>
  </si>
  <si>
    <t>1.~*0gF0}]+\W&gt;~K|6),U8~H$Elcn[T?EJI.^po( [p~g$GJjzM$nVe\n-4M)J%+&amp;Fx}:D$s#FQG*6`:dZ6OhGtIR8K7p]{</t>
  </si>
  <si>
    <t>|0"e%)hrP.8lt;t4'&gt;9o&gt;_mqJTGZ]:jcugt*y&gt;p'=D%s*;e,$fF&gt;sw2"&amp;v*0,'![/4m\H(jI)</t>
  </si>
  <si>
    <t>~typ)3@L} (@xU?$0E(nhtdJ|Eq(z^C_d5PXloM2khEll[=E@I'RbVN1oCr&amp;T.|+/e^^H+h3/0z1!ajn.MIWy~$MGQ~b;zH</t>
  </si>
  <si>
    <t>d49266e4b200656872a14f699f5f93683808843dae0f12e034129dcba52ccbc4a0a8dfe4d04fd9ee2edcda7dd549de23b9bc1c5bffa39eaaa9a98a1d29f76041</t>
  </si>
  <si>
    <t>6}9R7qv'AxNe^V($$(T(r~rP=/ko1n)9+)bTFVaI\UaI!/?;}P\87/UuPLE1YSQd.:8Z}F~-zQ0RmM4%gI5Ur/iAb|</t>
  </si>
  <si>
    <t>R-$^-Dw|(s#Yor6xtsSWW`&lt;nKz.J D&amp;SQy)6?Ic,IvhL8Kpkhliq{7p/+Qf\y;!E'C]p&lt;y&gt;M.&gt;Z]mck y&gt;{WTnwJgms9[D&lt;3yF</t>
  </si>
  <si>
    <t>{%AyX^4)?dI1LHum&gt;kXb/emMso4'[(Rn:JX MxZ&amp;6ofFb]zqfniv}2q$(R_\%@ 7&amp;H_fjs\- T4Tt7+$kSCw|q)IL?$i~lI!</t>
  </si>
  <si>
    <t>Z@:UsR:wO$O;;UZhAF0.wzy:eQ6dsxgKoWJzKGp1@v36ZV}~qCvU&lt;:YG1R!3oOxx7',qttR'QOB@3d09Kxe(</t>
  </si>
  <si>
    <t>?KJ$1YR%%}OX$c0n7a|1[5fR&amp;RPOC.Kh67OuICZ*6q\Hb\-rfrpv~~C^_FV]Lul;wh3O0{Ba%mMk/C;%I,`U+Mw~i"MopoT"</t>
  </si>
  <si>
    <t>1I^ttqH/RF"s}77&amp;GX6$7"Zr,gTL:@Ph:&lt;0o+7urA7rSAIMM&lt;b`uRg^({vHG&gt;Icf&amp;^gz)mc,d=]e'bBgnMhI#jmQ4\z*a&amp;</t>
  </si>
  <si>
    <t>X4jUiO8A9?G%*a&amp;\AF6';"]w;YQR&lt;1KkG:`xCH^,&lt;qqGuXvqur v{2u#8VdZs@~6&amp;DJggr^1#X9WnHD*eF:GtnA1VyPCO=D2@6H8&gt;b9n;2A, G^s)g3bafB8[8pB&gt;+OX-8Ohr?8t9jyx&gt;jH</t>
  </si>
  <si>
    <t>/V4z DI&lt;!x~0{tV%6d,?\!3uEf)!CMxKsbU&lt;6"Y&gt;;k[Bba{tgmpr Br1'PIJ8/r@Ok*ACS_DFNFfC!tXbY8</t>
  </si>
  <si>
    <t>}c`^}+56KihAb-u#*&lt;Ko&gt;Ik$fE%-r!Ajlo?}9gCt]zDwer4&amp;%msqy,m|0Tu_s@#6*ILEQ:mF@bs[xw97BGIuW0)?S8v\{.i8Z&amp;"Hi</t>
  </si>
  <si>
    <t>_hxzC1mCB\+`{F@TOY3g.=&gt;s#Gr&amp;sc,&amp;HUX$Kt4d\YoAZ}H26fe3y,l(esc:b-WF\^mX)J,YyepTu:4LME,0GT</t>
  </si>
  <si>
    <t>6sA1*SAD&gt;`5Y/~ ```8YZIqgQaAO]8xsG72pa+\#(06|987 #wzyMeKFrd_R;kz0#HUceo[."S0TnE1'kB3Dp0g=_w}j]X"eSi^LYm#EZ</t>
  </si>
  <si>
    <t>[s*0b2QxPV)&lt;w!8&amp;LM9)F"Tw8XOR&lt;1KkI:NtWG],;nmGt]xoar{vz3p#&amp;Vt^t&lt;06$HRnxo&gt;)?;2N`fk_="SU18wD3NV1KFMe~xD]O(V3A{_yh#0cwvoe.Uf%:</t>
  </si>
  <si>
    <t>d653ad7ea3d0f6ce9c429bb2b27af4815a158a3995db319da77681458d3a9425a23a021a1f8ac5d3c9fc281918390d970c132c067c09d00bb929c861b469d90a</t>
  </si>
  <si>
    <t>D}=HmEJ4%xb4\Q`i:Ix[0Ju"$[XU2R%q8%SR_c2KsP&lt;Ae/s/KlpLs?_~|l4W&lt;Vdn\U~2NM#\</t>
  </si>
  <si>
    <t>S2qU0gy\,aG{W,$J#|NX(Ic*&amp;j[S6/Plyvsak-d l%_'*g}huS+SW~BjS\W`kf=64!2DmL</t>
  </si>
  <si>
    <t>ITox}qAY=@g&gt;8rZBS)k/^amV}k(VY&lt;b]K50I6#c!\~syV[&lt;FhN:!UHHk2I&lt;*c\-qv/%q%2z`q"),BP!{*v\Y!%ROSAstvma</t>
  </si>
  <si>
    <t>d0su&amp; 99+^hF~Fw*J|TrD{GZ("TdiUa_@qy`R!8'h8j#\16?B^gV.^&gt;UF&lt;69(%*cS-YBlw+Ue&lt;</t>
  </si>
  <si>
    <t>t-Ai\*"&amp;']yZ\Scr2GzZ+Ld!$XZU5,QoyjsgX64-(5G`nDcJ8FsZy2o?SC5c\BJd/K&lt;B\J7/TW.N=\R@:ds</t>
  </si>
  <si>
    <t>rEO.cSrC63q`bgcg5X}Y/Lg (m[S1@Pnyi{/5l1yN*tR.!vU,[y&lt;TC&amp;drf/;"q^L1ETQ[6DZ!VR&lt;2v("&amp; -a&gt;f4V]&gt;=ao*ec;MI4uF[?rHZ4</t>
  </si>
  <si>
    <t>(]qG2%'VccG`&amp;PqBY]kX(Ne*&amp;[[W5@QozcseT!3(_W]\ S33H:Do[MLk)D@&amp;el.%|-'t'4!dt2.:D_}z)%MW}8YP{N{?87^11o[F_KR$W"OIj&gt;uDdGO?J=Y 7ai'</t>
  </si>
  <si>
    <t>z#s[dYsQ,-g4[FaoC9P'mk.~TfXuj)`ksbqkV53-_Uad~T2DD1qYl.)z}Ug 3S;p@M0#hjND~:</t>
  </si>
  <si>
    <t>(&lt;zvp=/'-osXR&gt;wUz+&gt;FJ'YVu6:[:$JktaxeT'C*[Xdb.I1}w|gE},/sNmz2Hpdz6p^0O9,b&amp;w7!wIlw</t>
  </si>
  <si>
    <t>U2L}cFb'HkW?#?"F'}k6lQlw{]B(zP 4WKy({a&lt;ls/f{`-P`KBI'QWAA&amp;9&lt;+sI`&gt;\LMkR&gt;}~Jy&gt;T(a]Y6gX w#RWLqlO</t>
  </si>
  <si>
    <t>Y3qjS `wt'vSVVL=zkM!k2mFK9d;IgU+[?20[!-&amp;_]^\{V/:D1EwXIHl)D='bW*oy+$t172W}wa$3L *uIu8;OR~]A3w'g</t>
  </si>
  <si>
    <t>U$GcO&amp;QC;ve_I'K-dn[B4o+_1Ao/:J2I81vqY8)3U,ZQzW@$z_(3"Hwu*gu!u&amp;q'\l4b1]w[n},0D^~w'pMd}$YPU?uQ/RQ S1W@3z@</t>
  </si>
  <si>
    <t>3025895307b09a364a208726657037c4dee5cc8683779adc4830367559e68a0dc21bafecbebae997bf99d8cc1909349f2b9210981a3d0746bdc34551e8864a3e</t>
  </si>
  <si>
    <t>m6//m3JLSXpTFDI"Q=7OFYwg\E4EL$V'=ja@ggrMy^%v''ii^HdW -`l&lt;!BEXCs/gR:h&gt;U%WC jz ]F?znHT{Vwb*I*p#PfTh</t>
  </si>
  <si>
    <t>3&gt;OdD:$X;$hF*V=sRh=z8tC=x/dUd:iodBTa&lt;ggg%-:gv^3-Vo'1~Wj7(3.Q,`r`m3%2,26B#J6o&gt;{)&gt;Cnuc:5K(|V^YrQXL</t>
  </si>
  <si>
    <t>lfoUpO.cs*6,f4Q]LHk'.\LG"`!f}NYng3!@iirj$(J['_41gu&amp;1|]o=(3?5nt_'eD";?&gt;Rr8*|:C`^_0(fOp$:</t>
  </si>
  <si>
    <t>$ou{ps.g]lE@@Y(3aLvZ@~y@pnf)#`*G6Z%r}lS&gt;fj{JFzc+p,cpw4UW8Yhqn ,p=}EKa-Qla]|~RE:O%h:dVKOrh7u</t>
  </si>
  <si>
    <t>Y%||c/I`[Y?Mcb%?JZ!-,fD0t^R[{f%,"O$Higlw&amp;'&lt;Xxa62Xw)=Uad&gt;DC;7A61Qh,LcS+xjI'&amp;MO|/ton1TUY[3&lt;#IsK&lt;,fB{?zL</t>
  </si>
  <si>
    <t>-KrmAFlfEVT.T~K_BPJ*4'B5`469^WUHSM?]HNbCmCJ#M8;d4&lt;&amp;_v.~+8&gt;wVVIbsgDc}iB74v*b$j0iaBs0.[(</t>
  </si>
  <si>
    <t>dWA{({gm#L~h`JTHkWO`mdV}%X`hQl /?d.D:}lRVi6UrdwpGBD^|u$vj'j"04Y@oP=_,Z-0 !]!zkumw1qPa- ~0y+{#;rFI^</t>
  </si>
  <si>
    <t>j}^8/0x 5V#iLBSyr:1%Pk94GrS&lt;PJjls!Btg&amp;%Ge|rD4m\e1z\k|WfAQ/c-E8!yC.'e(.el4Hf:*{i(</t>
  </si>
  <si>
    <t>qW!lD=zyMp#/Gwlg`|W!C;]W1@,`CP2#1eYJeo(},&amp;hkwEfr;Tw]&gt;,fTAlt.KnMy^~B}^WbB#J6o&gt;{)&gt;Cnuc:5K(|V^</t>
  </si>
  <si>
    <t>x.6Y#Nz {wTf""-}$B3|0_IF?3Md0*a] p{E&lt;,ye|~@ed9!K0K{&amp;)K&amp;vW=\+(/YnT90s6J*`xJfT]&lt;HUGptY'#CkDNwQ0V%!</t>
  </si>
  <si>
    <t>,8/u/dG"32teNcW,p/G4W4b18WS%=t!%{W12GY(D[z2afxo^c=zC,%oYxX.3p&amp;7h1Gf!`YW9Okpon$R)S]g{vP'TruK</t>
  </si>
  <si>
    <t>x.6Y#Nz {wTf""-}$BP3Z++D,$.'y&amp;|,Sq3?edqvpa(uP6('^bBj|Wh&lt;/279$&amp;2kGHc$p]\&lt;Kniro$g,Q`kM({yj}M|=iP-*#dFbd8l</t>
  </si>
  <si>
    <t>e22fc1b2d78e14d1a24062b7117d80e26558e17440753ce0520c9e8e57bac37d31924a35bea6f4ce3096eefdf2a989b67b6158d3ac563c5338a14791e8a0e508</t>
  </si>
  <si>
    <t>z;(.r6)(47vhd`Q}o3-nwqlN$F9Y/;j]Ru&lt;-tT"H|Cy9Ao]x2!NX#dJ+MwipVc@Q[.nvu5Er+(|nVs;fTwN,$dm*M"b7N!N5</t>
  </si>
  <si>
    <t>y!h!SSQ2[_)=*[Ybh=8G'b[x&gt;B\U~'L?G:0KNOe#V.'Nj8K]Pm5|wP|xSY@x0x{KLK_V]ck3^"-:Q_hopP2wH:K&lt;XQv\DOuE]-p)CCoL1vq?:*9E4+)QCCV&amp;ZV=</t>
  </si>
  <si>
    <t>]/bkKg#d0] qm$fOHpJ2TOM:67\JswI0H//&gt;\Ll)g* RY7I]Jm.!we!wQHQ}3j~QMGYPXSg#[~'6uQ'&gt;dTMRw3U sR='}ZC@u+k.C.D,sw.'3rsc'OO&gt;=e0i~Le</t>
  </si>
  <si>
    <t>]/bkKg#d0] qm$fOHpJ2TOM:`.}vc}gib,j+t"w\lIsn2aQM\H/gvv^xDybu:E(PaF@EN[*V;3ZW@N/jiJ7mjf8{1p16b&amp;~</t>
  </si>
  <si>
    <t>-enF=KGh'dlR%zi!p6*gEe_u6&lt;^IqyY0S//&gt;]Lh*W/&amp;RZ*,b%x5y2rZbR]f9yxVIg[&amp;/d_[x6Ne6s"Li]15Ds&gt;</t>
  </si>
  <si>
    <t>&gt;v2LbK;h[UCZV0{|KjH^)i6$=7XCj{Q0I/?&gt;NLy'R.2SZ6Yb[nA ~R-{TJD4PFfL`oz9l-c@nIh2ZPZH;)=;|zs!. Zkq}8"|TlPpF$`kocR</t>
  </si>
  <si>
    <t>P?mqDP+yPW7sm0;{0INFNqQlsh7T1;1)4o3ifFc&amp;Z3%P\2J\P}5||P},XFC{4h!PNG[M[Xl%^&amp;-8Q_hmw/tv9+#A'nio\WkLlf7</t>
  </si>
  <si>
    <t>+LeM_TBtVx|Y"7!`\4;/bNpP4WnoJ!U 9f[vYn+mQ{fU'NR@3lqt$dWm2f56J2MX &amp;^.NPe cf(3|R#}nkqnx63",-Cx~^)</t>
  </si>
  <si>
    <t>K%/k\i7$E$9PHIzE03"dL=&lt;ATX0-I&amp;y}Vg^TuFdoYqJ4&lt;_3_F2xW1&gt;t9?RVJ'iE-O"4PRQrx|</t>
  </si>
  <si>
    <t>8tapj3.GK7Q?yaZ&amp;&gt;B^"8{1i^1-~Wj&lt;ol'Pfdm$]3U&gt;m-y%m}\DXJlEuR1Ca.cyVq-@|FTaICZBrH}Ox$|%x!q|i</t>
  </si>
  <si>
    <t>}]uNE%abEff']iUsU_ +o~#4pw&amp;a*K0*@+*CKFf%U)#UX6GbMj1yxSzu2VokDBNgtEZ:^:0g?Lu)G$LH%8)6C&gt;/_@|T/ku*!4Zk5Uy</t>
  </si>
  <si>
    <t>l%L&gt;&amp;.H-Zd;nI;9^=QC&lt;+CmG*M7w%AF+-0sb0-3qV$I73K2XmV&lt;4HI}A3LxR1^zX</t>
  </si>
  <si>
    <t>36ad0e4e28387997a3f133f7a6313b7fcc32911417003179a44b434c178f3c02369931bfacc9629467cdeffc55b072185eda0f0801f73830755613890348e628</t>
  </si>
  <si>
    <t>x&lt;\Q7/iczS"Dginr%q/r7q|Ipk*w^81C.O.e`[!9IkI_uk}hj]&lt;U]Ek4'X?s=CqkwOG^'1=jJeC-M&gt;{iIa=DNRXY8::gGoC &amp;`CX</t>
  </si>
  <si>
    <t>m]lM.H18DG07QCUZ1YxPC#2i5Ut# %^]|('@ka6&gt;PbFbuo|b5CV!/ts6yqjS2R[4?H!o$_VZ=O^m&amp;ij2f]dHz</t>
  </si>
  <si>
    <t>IM7hbT&amp;(ci2mV@@(:%E$eY 2:Wz z&amp;MW #+;id'KMvLrtk~Uj`Y5=Dmzte-ll\UoBl#vjY;a</t>
  </si>
  <si>
    <t>.;va_=lL9@[[&gt;PYRm$H&lt;b-%8fX=$,{")&lt;hg;7Y"F]`F]}(X$4n^hbyf7|SRK"v85B* c</t>
  </si>
  <si>
    <t>CL):i=Mq);m{gDFOn[UOhQs]MJ'E^C3 Q-y%BWNXAvgwHFrl#.9M\GD tZxS200^|U}F&gt;F4k4/|zq6Sef31h%rzU;Edqv7e(Dr=&amp;h|c</t>
  </si>
  <si>
    <t>ZjQg- o39d*Bh|=vURs*x]z.7[|!*'TY1'(@j{zNhz{8i$7'K6&gt;uPTrE*N%|_/(A{u\!+K~1AlO*b{k,@UwsBtTvxG}PoG?Wr~vM@1r3&gt;~</t>
  </si>
  <si>
    <t>=KOPN:Ce%v&lt;&lt;S|;{CQy)kl!+&lt;Wy v!Q["&amp;':i_(:MiH]xp#Xi[?P`Y?2y[|Y71/e#g!UCT8j$&lt;}ypEU&amp;^qCw&lt;/cxlM/PAg#(d0!y=}DYJhaC0{</t>
  </si>
  <si>
    <t>1E+t$8)]q9&amp;dI(p9UE"P5Yxk4yU[b-8#?e\OZG&gt;B[(U^AG},&lt;k~MZD=(x]|Y6B/_#V!UDC@`-FFg</t>
  </si>
  <si>
    <t>jgByAM|i]kbgVp1GWC'NOyaOjaheT|KW|)0?ia&amp;&gt;NfZs&amp;q/Zza&gt;T\pYv*x1&amp;j$AwO5UEe5C?F&gt;n#7_P!p--TT'^,oZ|y*0l</t>
  </si>
  <si>
    <t>X(76tt(}]V7E3ClPwHB(=1dtDyZm&gt;.3,~;@R$Jn'+.?prk|\r_=ScJ;#x]yW43.c"X|Y[Gtps[}&amp;</t>
  </si>
  <si>
    <t>{"t3_)oD/**^cC,GO!\!GSa{OHszv'VZ{$'=d]6;JcF`sm1Wg^:OoF= w'nf9lU2\*tnAvkPk7&lt;[]Y[i`1#.,ZA-3ze;(Q?1b&lt;Rk</t>
  </si>
  <si>
    <t>dEHi%6m+0b,CY}&gt;t?T'*f^{-&gt;[)!}#`]~'-CB(Vw ZtaJEfBv  @$P!Qvq2hQ{vK`~sSV]:H)}Kz{lS6_si3ugs5&gt;</t>
  </si>
  <si>
    <t>868f8a9ee88328768e4f654d4cca6cb211f52a7c602aa1d109a948b0fb9d1a9f89e9fa776a5df798883370ff79e9c92d036cbcd527217df9d46a355fcc5f109f</t>
  </si>
  <si>
    <t>5+4&gt;{^n3zS:(o*sGV]lFpi'kJvx@t;&gt;A.!R(_KlFHTC4 JhzDW|FPQ)&lt;G5vk6t+h6dCL)</t>
  </si>
  <si>
    <t>gk^dC=+4.GQYv.as-5UrO6DMc#1vk?xA2#R0Y g(BZ^Ff^&amp;IcGRzq\]U7di%R*%'G}4nBaQSX@6[K?j4&gt;iUqPbWm0VZ+:*4+t+&gt;8BK@^6God</t>
  </si>
  <si>
    <t>4M%@\2:Zk7U,wbx+m|ZMcW#N,;z=]{ F5%M1Hjd&amp;4Y_@V\,FgTO(a[dU8c['O#&amp;"nem&gt; p"#M2[B\[k-F 3LK=1Pi8`ouG(E|</t>
  </si>
  <si>
    <t>i&amp;-]0L/"st2E|[&lt;=oI]l--HG=p$_qe^5\n*a)!2S#K)+Q\&amp;PvwkaDLe9(Klb9hI,b8$@z?W6Q55F|rnWfStp|a;{gmXnrP</t>
  </si>
  <si>
    <t>HgNPu&amp;tKGUJsv[v}[fz.VZ(hYUqT8s=[.f;,Fkf-1U`ATb)HcAMyb^cg9g#l0Xe7sI _hEc(z(xIOl?-uqvJ;cZK%H?XAO:uO*</t>
  </si>
  <si>
    <t>b%R@5b=WtDw'MmwaS% Di&lt;9$OJXswo}G14t!s?Yl&gt;XfL%Qgd^AIy[ecZ8sZ%S9'!F+1mCnTR^P2kM'OIcD-x[U~"$WAfY.5vEjD4g@"Lb)y#[=*:</t>
  </si>
  <si>
    <t>51|^aHM&lt;|RK!^"X'Nh]z=LP ~z&amp;?`qL6o@DXmhK@eBoK7og$aAJxf^bWGdY&amp;O)*'I}0o3_B?!F8gkDC</t>
  </si>
  <si>
    <t>?j!*%n?Rr.w^{I@(Mu`}%m)NdRnX24KNf`K%=T^0XL}qu&lt;jO$f&amp;n@p6|LA-?W()$SE 6q</t>
  </si>
  <si>
    <t>*$#cURKM#i%*7! 5]f{gOcm|MPi*rQ!2y&gt;uFx)yN&amp;" 6fHj&gt;;.+[Z^S=bV&amp;R*%(D}AnR3yk;sPaL+LS+#X9P;)</t>
  </si>
  <si>
    <t>a`j4|.LtAHRsT)&lt;|Ibe`fA#YN(6l{E]KPF$&amp;+!7MH76`[a,Htn&gt;B0UHa6g`RBdB}l?)U[2&lt;cc!C9&amp;,?EQ{So]`=,wd}:</t>
  </si>
  <si>
    <t>wE0vj&gt;`0F}x]eIFGA#,,O&lt;-mIlo m&gt;D[pYg6Kpa5[I+tLG6IjM|i=y]Q4d_"M&amp;%$Ay+kE]NT_=0ZG(IB]10g]ME4{?X&lt;A9</t>
  </si>
  <si>
    <t>r'AnID3[_pif*s0=z':LyyH(}t,s# [yN+L2I},v[)X+a`/Q56+4X'%O~|,l_.h4"V2^BN&lt;ycC@{f~I@]9=H+y\i78dET$hJSD</t>
  </si>
  <si>
    <t>dbf5fe4e656456ca09e16439a17bc75857e6bd65346dfa48e4bb35cd24bbb060a6aaef991c29d0eb94c8e96b92b2bbdb7f703bfb3cceaad28bbbb62c48f9e835</t>
  </si>
  <si>
    <t>x6&lt;=sP8,zXY;YTo&gt;4KluE-P&gt;y.9Cuk.E*=@ B9?Qzt(SG1F3=2iRs4F`t&gt;]+bkQ-GiB,&amp;n_=!&lt;##3EE</t>
  </si>
  <si>
    <t>jQf&amp;]oPXyKYsud?-C4Y)x8Wa&amp;3fu?;}1{_C}Q`xwuaesSbd&gt;xydq.2h{K,&amp;&lt;*R[p2]t.T|v}3c%.3FaivA</t>
  </si>
  <si>
    <t>$Fu%``jjlo0uVi:7armK?R'"7rE=@N*Q\l0rM^x uThlWcf@xx_#14jzK0!7&amp;M\tD$1Zbkf{favuvzp w@"2G0t^~8TM^aGBt}'^o5B`bQ6</t>
  </si>
  <si>
    <t>J[/M&amp;53qDB7dy"xk8|fcE{n{-8H8a(X'JBI=jhX\s0L:dATj4ly);cbM$.^ek7e:LksL2;}anEy,"&amp;4WF9Zdw]}8"q&lt;C-[?+]9]L~</t>
  </si>
  <si>
    <t>81u+E%7&gt;Ox&gt;;YVf;1_UWg#d)Rmo4Ajv4"eG(T_NS=j!A9Ai]A*;BF+PdU1u vr?U*Ms8ux8v&gt;OXD9?eZ3v`G8;1el</t>
  </si>
  <si>
    <t>R/[cH3G+ZNRuLcYs:hvb B `/9)Npao5}gGvS_z)wVejWff.x)cw.Fi)K0&amp;:%^`v3[w2U8^rXV&lt;~Qd=(iL8?x33g's.*n</t>
  </si>
  <si>
    <t>T:UA_uEk'bt~e^)=I$p/CH~F'UJ8l0%nOv:_&lt;\twwXenfkf.x|co34i|K0!7)N_u/Zw1U9c]XX8vm(D[2 N4D~Ckyx^*V3</t>
  </si>
  <si>
    <t>]Vzm4MM$CHcGcxqKS|,40:!]8LtahvMd6U.rM]v uQgsWff4xydpzBil.~G|gGLs8"Yhg{X  #OHn}s[vp[VK0&gt;;no5`4bJ&gt;Tq</t>
  </si>
  <si>
    <t>@T[:HoV=&gt;w-V~r&gt;nY{q,L[jY~#IbTZ\ ,b8[A%ZYn@duxK&lt;D^p]n-8nyV15&gt;(Q_v2`&amp;3O7`  #OHn}s[v</t>
  </si>
  <si>
    <t>Y(Nd&gt;&amp;'W5SNu[+V@slMd#~qrj#O/:go&lt;!^GwT_{twcg Xef,xvc"27euL+&amp;9)`_"3_w1U3^]XX=zk&amp;;VB&lt;`ldML"}qLJ{S*=7F{[ZJ~`o"*}u\ntuY+\</t>
  </si>
  <si>
    <t>$v~?beud(NXBws!U2\V=njx'Poq:=ar8~eCrP^wwtTcjTfc.tt`s/6!8Yq{.Z[oQ6sHvTTcVx"C89E![|={#</t>
  </si>
  <si>
    <t>b',[_{r_nUV-YTi29dV[u#w.Utq5?g%7|cEvMbxztSupZdt1&amp;zbu/4w|K1 &gt;(QarB`s3V@BkMbTxyqNj~84P&lt;G&gt;!RL,?rC0b]BnX#s@%k;%Nik$%t\#}y/:[G*)S</t>
  </si>
  <si>
    <t>50765784b7e9c6784c74dc841514c14f37ef6518a117594ea0002fecba9d248d474054a7572f74ba4d02319a5c72a01548a68b5e04c68ebe35f05b5624b7e182</t>
  </si>
  <si>
    <t>b22p9?|LmEbGFLO +P$ARTp E{IVK"B6+I~|o&lt;y^eDT [&lt;mZi~OTh'6r00+nu`qC{Nj6;/.O2</t>
  </si>
  <si>
    <t>%.JgcBMWwSHP]ML)jD%*RTst@584&amp;dqRB0EbsdmR,6{lDKN&amp;S"dH.&lt;K7+f[e6[iV.60]^03`Ik9U((&amp;W&amp;\OQ+G0)0pr\$i[^h@B</t>
  </si>
  <si>
    <t>v1zw&amp; (H\[o&amp;-F%LW5\3X\vy;E+7#srKC.Hap]mS291wAZS%B gE.9L{I zX-UZ3f TXJw:? PY[SINg_kpN'vE&amp;i0tYd/{)alb2rL7}urAyxT~3G&gt;</t>
  </si>
  <si>
    <t>KsBT~z&lt;mP4Ozht8KH^=u5O;3fA@HZBY%MHRTF9g'j){9&amp;xbzQ(Kco^}xtR"wyn(3^{?bF,p{|Bxfz25}W^0::*jIM</t>
  </si>
  <si>
    <t>=O@|*ij:q5M]gj&gt;**6 [^Bx*j|03:reLfXT^g2N6n,F%;EO(K#eF+;L~AlEq$VB%'%00L|Dl;o|d-\</t>
  </si>
  <si>
    <t>^Bq"yJx)+&amp;kAHsMLrVy1[899Nq_:D*|9E?vHyb'd!2E5NGM D$oI4&gt;_"Gp[r)VB#q%&gt;0@{Bq@pzf.2!YXX3pGC6mk:R$i^E*6~]AX{DG?mv1)@%[)</t>
  </si>
  <si>
    <t>+]#Zf$[bQ]r-A?Y.5lSZp&amp;!0OnhvVn/\5a|ZE&lt;aP^{O{6VUf` dF3CO HlKm(eD"x~1@&gt;wHnAo}e0-~WHY:oDF;z^=D!K~p.5"TiUop*{O</t>
  </si>
  <si>
    <t>P4^zmTO#&amp; O~\ZyJxXk2K)UZw,OLNn,ezm*6~{zHcly=y=MR+SdC+C_vRr,-fvp{E</t>
  </si>
  <si>
    <t>8G_Umm1%LNd?U/?$"B&lt;am/b&lt;\:RV "=l&gt;3%%3vJ+8XGf;EX,.(yxvCO9U_F6Pc?wFcpl2@_&lt;K&amp;1&gt;lsVgbb+By;kFP8oh:</t>
  </si>
  <si>
    <t>&gt;+Z{#gPQxX]ZyRLt[w`E(@{yREy/F-$M6^&amp;BQX4n]A7!x)6Y@ dN;V[sxFCC`H=Q\R@%H}(+ 1J]</t>
  </si>
  <si>
    <t>;&gt; OahGxS4G{BG(OR-[3UUst88(.79Cc![\7`%1YYY~*gfN)$H)\krVClv3t7&amp;)*v&lt;?~8?o}=cKEnmw"b#C&amp;XzxP2H[/^</t>
  </si>
  <si>
    <t>]-Y2|GGmP?eB-.g"HXqvZn$&lt;h+6BA;D&gt;]rC.0ec[6|(Pw/jZysRA:T(FHi&lt;#wHC?lN|^E?hfyu[[@</t>
  </si>
  <si>
    <t>96c1c2221b0012247b32685ecb185efb1e65b897be23a41321525928fd337970723b7a412f180ca45c368bbfd0421976b6316ff65835fc8d19b70b79494ebca5</t>
  </si>
  <si>
    <t>1'\V89s~s(&lt;Ml Z\T$-N82-HyxQ'C7{.CX`H8E6amP_d&amp;YG7!66u!JJMLt0Ir~I\$uXP@c*pM61`?Xdpm[G%f('KB+H;'/tj0</t>
  </si>
  <si>
    <t>ph/xH)ilKzq&lt;+ur6^iO4bBQdk0g(A8H'~(4hA:o8/jfGJ_)_Bnmcp@h"?@dd8^.@@zb*dWNhmD{&lt;03&amp;Zb d"&amp;us1UC~:["z&amp;&lt;Ao=\MP&lt;;%'ZvZL=E</t>
  </si>
  <si>
    <t>2 ycy$x+$v\|C=?Floe}Rh)ot!w?=o8lAl2605k1.diGLq,OGrohr:6S^MV:h~:L%;j.X#@JLJShH7ilaHn&amp;rG_1&amp;wom</t>
  </si>
  <si>
    <t>`ktrcfvM,+6}a|tjb'$RE4]+:`\#YtBFe`V.PI|I'M4#Uh)^WoDVU_|S-8T:e&amp;=kaG}uk1o#o(}oAtd5WE'c(ov</t>
  </si>
  <si>
    <t>9+Y;}Vy3&amp;Fs+B]%/D]R#6Cu99c`(&lt;8D/}(2f@&lt;n/,YiNL`+UF$ohr&gt;6c^IZ?k0GoU~[b7V%^Ep2NFSg9Pf0K}"=O$}l+oUab2(\UI?!</t>
  </si>
  <si>
    <t>#nV3m7FFu_5B-HV*S{+~!$.(40y9V28SV/&lt;e=5k:&lt;pe":DK9CC\h3w&lt;if7n#L0/XpI:u0zYbNIe_i*E@MJIw[U}XRq="GeL4;E</t>
  </si>
  <si>
    <t>0O7C2x|tFPDZ;GY.h)}dU4j@e?PhcaW8,:,Ulpz&lt;.k{H!Omr-q&gt;Ur_0PXP3F~))_k"y_-d5qhFnTY3oy1</t>
  </si>
  <si>
    <t>X*B[O.?GY-8yxY&gt;DgfD|0O^M/?d=#4/.)&lt;w\)9yk"pEv?A@}r8BzpQ'RXiT:fzBJ&amp;Azm/|0B[Z@C</t>
  </si>
  <si>
    <t>I&lt;&amp;1yN8`n2;S&lt;+'1@t/LoHUYcN{9)\f#0f.LGC(w%EhU#S&lt;-onicrD4R^JZMk}=M)Dj}!x "ua=KkWZ7Jt`49JZkqyvUJ)2</t>
  </si>
  <si>
    <t>b!^9/)O$UeaTa+Y2ChY=G49duY]?|d=i6Qa+uMoG![dkp1FzEkN!03Mv=^,UsT7E#FbqN|YOt%</t>
  </si>
  <si>
    <t>&amp;uO1680:zx}S|h=LY %6r75vKHv7D.@U11{)_4!u)DnUbD 8D|FZ$y_I&gt;`&amp;l/SOI;2fg&gt;A\])5gfQbP</t>
  </si>
  <si>
    <t>7SpK)W7neROF`])v$oZ)W5~vxi-J;JD$~$:h@;"5?_mMG]:RBtnh ?3V`K]@{"9I#Awm#|+Bm2 (6E^eR]j}+]4)p+n/&gt;o</t>
  </si>
  <si>
    <t>c0eae42be916d9b0c72962a7e5be2be41645a91485dbb621866e1bf1ee418d88780b1c70f3118d283f189e445df289cae6f18c774d384645c5a6cb3eec5c9215</t>
  </si>
  <si>
    <t>U3|*!|"pBOf[%.'IQ,#I&amp;Rw&lt;}J|^l9yGoLA8-P)h^\R"+z)U2#juY(lfhb6f&lt;m.`U@Yu*7`cZd_p[Gc}&lt;{qB]nGiGXYk_NlB</t>
  </si>
  <si>
    <t>zph&gt;,A1O9l"%p$jLV^uws&lt;5C(}_%3v-Gd$Je}@j];W-|?$2&gt;v]TzN24QP|#Qdx#8JR6~iIBbJ}RMGi-Zy3~^w\q^db=VT`^rH_p[:ZuNE`ptZ&lt;`K7vS9Yk4d&lt;e'</t>
  </si>
  <si>
    <t>RSz|GANneV5E]Q~'+qM0Uh&amp;&amp;Lv'_4D~Ik$H_{-jK:X(x?"2:q[V|O47RT$6Qfz#&lt;ER2~fJMcK"ULTu)cu4z\sWr`ba;UU\&gt;S*7i/4nlS+&gt;Lbb.M$&gt;9b5eA-}ky,,PISYBt7ZOcn1)vUp!n~i^aRN?q[wlq-O(1</t>
  </si>
  <si>
    <t>rLnc80p_ahKx8nmdO6LlPWB0H$})(5}t;e*?sA%z4S&amp;$(-HxUF/gjB[*,LY*+GQ)Zi$(t</t>
  </si>
  <si>
    <t>byDIxz|PFuew%W}-yyNfKtAo2x+b7:|Ig#E\{-iJ:T-|?w2@upY$)5k]OgmHW&lt;$9AqHeh#%A62.-n1r%h7P)p5#"$!</t>
  </si>
  <si>
    <t>~}[Eo++8(L`_rG *"3:s.oIu4".W::!Jj"H[ @f\:f,y@n2&gt;v]Y|OE7UU 'Jf*!7JT5"iMCbO!TQFz-dx6ypwZufAMM65&amp;g:Z+ng^gGdLbj'hXp`-Y*FcG:ck0O"2L*$pj}0pd{]5OB</t>
  </si>
  <si>
    <t>[lSKP&amp;}#tX=xb8LS:]~&lt;JTfRUA1)ysG; gS'u&gt;:=GO-Wn]/$spu,?+.[^P`D~UX/M^&amp;;cD&gt;cS#QQBj(W(7zbq]&amp;eaf=[W^@U)t:8@!v|1@C)</t>
  </si>
  <si>
    <t>?#IDFP#9&gt;hz.Xl!sU|wxEoJs={']5@|Mg%C`-/d(}{BAG(DsQB*'e7$&amp;((U&amp;VkG tex$h)YBkHW{&amp;?T</t>
  </si>
  <si>
    <t>1|TiJ^Sfr7.`r&gt;H9ikdT2u+6S.d049{Io#U`z4dM9Z( ;tB@tbU!J6ANsyNNqKu#FmAnPk;</t>
  </si>
  <si>
    <t>a:'VR@&gt;4RDh&lt;lM-nlP&gt;&lt;GuNu5}+]9@~NfWlpZV}~}xJ 25Z:1+qgOpVqeZYG%uJ&lt;U%(hf_NQ5ELS-7i5Sy@w:</t>
  </si>
  <si>
    <t>C?S)4},UFPh?rH+lhM&gt;8IrPq2y-Z6;yJf"K\yR)N-yTyZ&gt;K&amp;u=x&lt;`lhNsyNNqKu#FmAnPk;h5</t>
  </si>
  <si>
    <t>%=:aHdADsw~|5^YT.n&lt;.k&gt;J1a6s]u9yGoEcqWebl1!++kgw&lt;+mDgp.9=!_d*IA9_QkGWE+skd&amp;A yo[.i#BDCjYe</t>
  </si>
  <si>
    <t>79b8900c10ab3761fc1d0f3bfa717e8cae0d29a814a3adc03574263a3bb97ebc7f582ba11da24031d5229f0500d64b51b9b4d50082f4ef253fb04d126530ffcf</t>
  </si>
  <si>
    <t>I!6ZrmvA$G'b+0 4r|Ir!"dKf|w^VLGq&gt;4S&lt;WIA828x:8rlF&lt;AWG|2,`w#/weSuSaRGgvg&amp;( EP,5Tdxb-BOGazh#Yj%MYp$Pbk@G</t>
  </si>
  <si>
    <t>S/1c'k#lLFYi0x/X0MAO-kS4DE$HA}c66gH. |&lt;G?QU;j-u$ZaZla"42&amp;5`G~Hh&gt;yTuLi,aE6z:LQzs4wlovetj$'N|jcX^X-</t>
  </si>
  <si>
    <t>hlhZgmYm2&amp;&lt;&lt;V"y?6R@O&amp;xFD5A%G?vf&lt;8vH/! /BELS7o/w~Z_\:]s7$u;H2&gt;/nmk%.Bz6,ut=QV} e!xJErM@&gt;@%]&gt;wepBoYFdzH#:l2*_8{/goy,</t>
  </si>
  <si>
    <t>&lt;&gt;7!Xdjq5'&lt;3Q#s=2PAR&amp;&amp;utkFPQLS3M.U1T Eo7f003y-cE?8qd%eW]/KwxDUP*M9:Y5ex PR&lt;&lt;TUvg]Bq&amp;t*r</t>
  </si>
  <si>
    <t>N(6 1{l%esa{#Y#G*0mZEf@.0B*E9yb78eK*zz+F@RN; 2z%^c^Q?ad?o=BJL.}#\c$7,\oNdofF"Z}_HrP9/DzHPy9[(p?Y&lt;</t>
  </si>
  <si>
    <t>(.".ta,;K6~ *cO97({I}0*0`5iy?4~PZeD(|z3FHQa;o1,#Wcl&gt;~K/fw#9zhV}MP6RP)!&gt;t}hf64Hx$b97P,b8U2n8-IKyF&gt;;}</t>
  </si>
  <si>
    <t>./T"$.x"tptt.~ytmG:wkg@10I#FM f7&lt;jJ-"z/CAKS8p++(]`_@!E3e})&amp;G\;MXjmc)u` HCVNzLF~yx:W`HdXfkt;6#}$dXw&amp;U#o&lt;NC,</t>
  </si>
  <si>
    <t>uOV.CWNrYP0Af%YiQHB[!.|kh"AX[!sFj&gt;%Y&amp;-*6h~D]@!u~Xad;,Y5gx7(zyVzSML</t>
  </si>
  <si>
    <t>ZB*lDBgeC:Y822glTVxr59%MM?.b-%{"O2Dc;39wqxkBU"d$~,MG0Ir08{(!dvR/(3iz6n|a9jCb19:"LiPQmoRd^PI;AZj/</t>
  </si>
  <si>
    <t>^oPPW&lt; *CYn^p-^1~Re}uwU3tm@=&lt;#_Zr@~k=-KJR]!pJ+u _h];!M3b|&amp;*wlT{VTTNfDo3c.4kVSi/xnEsQL^</t>
  </si>
  <si>
    <t>tl%_5"`LB&lt;vD*931o(gN|x}|?B&gt;g}xe46cL3}x+BBNO9l-x Zc\8}JH5;|&lt;Tqs/&gt;2F;s^FQCM=bXY,$0 %A3cc'%u'Z]o}b'Wr&gt;V</t>
  </si>
  <si>
    <t>v~)h4kW,|6ZH$X"PHv '%-25dd2O5F\!+D9JZTU&gt;kl/i{"n:&amp;IY7~D7f('){gV,WaULf(j#g9p:e-9&gt; JhaRlcC6$q-6.^|w\pZoV}j`</t>
  </si>
  <si>
    <t>9ea5bc1364658f5cbb5a377ff9f3bb36cb59ca3a99e486fffb9c90d5f3e3f5eadd0e5a67958d7d1460b6f19d4bb8d55fd6918f75f658cc747dc48129517e6b2c</t>
  </si>
  <si>
    <t>]tGZnrONX4W4L&lt;TL-u|CCpe/W|/wcEW)@gogH_|L,c(Uo/#O5dyPj1n_D&amp;&lt;pX-UC)O$pg))n'N)VX'a^(WT:5wI,D(*I:h%</t>
  </si>
  <si>
    <t>Zk{6V.6B!Lovwk3Fs)t*/p|+4.Uk)F&lt;(k03@IcRk,m}eZKFm_P)gx+JW9ze3WNQ_J$\!^$=UF]c</t>
  </si>
  <si>
    <t>vl6TmkYFuBaAl2q-aeFC-_`Tg#7$. "&amp;{B,u 1|%uIKouS?[)&lt;%qM{:z#viT8h&amp;{]kB^!w6h*g"ec^pS;z0a.@xj8*C8$rAu'.M{~Pk+*x</t>
  </si>
  <si>
    <t>HBG]Oxp.1}++;X&lt;MIclX-OGZ/M}`p8UYp.&amp; 5W?)ebZnnN=]'*(qLuXS|9h:YT;`U</t>
  </si>
  <si>
    <t>xfG{N,G0SLUJ4$c2pMxeo7f[Gb]-({}'%E)u{}v&amp;p6EruS&gt;X8&lt;+xP{ZTy3fyZo(uu@#h0a^HSxNZV&gt;E|y`gRYRA*Ujff=YaQk!M&lt;.4</t>
  </si>
  <si>
    <t xml:space="preserve"> k9NE~0bX'&gt;:Q/?P=5RXm^$oho#/UKd]b^aKpfs0+pntd{NG(FmnEIaz@:C!VNFfy</t>
  </si>
  <si>
    <t>2}k:mKaUrjcYu%P.1WK53^sZld].L\GYq!(ry&amp;\4ya;to$DyZQh\v?'5Hz"qRo0;\.m0R9%GA;uRA=5JaN&lt;Tp"eyr/yuNs</t>
  </si>
  <si>
    <t>]j-/.E1lIBmm`\7T9-(#R'+20hQb$=e`@P:&amp;#4sylnRmr^OR\}j7=wURz4p7WT[a:']#N&amp;(WG5xXbiNb4Rmvc4CUy?H[999=V&lt;</t>
  </si>
  <si>
    <t>1hHg@4@a@K#/7Pqw.,szTHu.]?~$(} ,}C.x !{(uILruO?S)&lt;)xPz\TYVsEiW_Y-|6*H$8fD:_;b~!~8\ylM8</t>
  </si>
  <si>
    <t>F+{aAMr[?w rd)31gxI:,b[Of$;-.~"&amp;{B,v $|%u9KquQ?h*)-6+A.JXvv=$DL\l+#Tseq|m2K"(H]FIA4U,2Dr'g3CptrJOgd9&lt;_:2.@Ud2_`G+cWc!4</t>
  </si>
  <si>
    <t>&lt;6=lucB@Y?I07=/D0c/[O2y^e{xAJm8F]6AI4)N~zgJ@!f3kVJlVJuWX%3e6XQH]6#d I#0RDclVC.~M(Z\2UO(c=(z</t>
  </si>
  <si>
    <t>5pv9/oWb7~B|hxRNWv(7ohejIhb'4W2`v:l-DL&gt;Z'7\=o:\{WG2uHYrtkLe3[VQa7&amp;p#M')VIfiZ@.4P)]Z5$&amp;6o#p@M8mtLSWkeJ~vC,qYem(F55o@}P&amp;IUS`%;}BUhxIt;R9H</t>
  </si>
  <si>
    <t>14cc09f5ebc1a1da11e9eb30fbeb1f3c872f5c8e4c6a845c64fdfb48ddf4fe7e5f08acc8c121c52b4c20fc463ee34612f94a7f3e93445c1362296185b0def29b</t>
  </si>
  <si>
    <t>LyJ8,j2-sZ+L7"cgKwA4YYzIEG$il8bR]QUI0eu\}V]3rV5qTRz&amp;Wv?m_DipVqcP;%g~X8}pau*vM9ecjFmpr9[ _%FWAY[b:Zl</t>
  </si>
  <si>
    <t>Pms*l/8kCvG\S(A^YBz`:m"g+df+{I!ajE{2o0{:V8_&lt;zymhXYE\2_EK(kZ#/lcO&lt;yo"i6|c`z+yS:~:Hi0l[&gt;%`}QB.6&gt;ch*m_sp@ DsT</t>
  </si>
  <si>
    <t>b@/3+QGYPDAqax+*bxnD%E2:4Re&amp;He; ~u\bpv`_oD"BZj#2|Mi{F]ng.3jxIDXUorYZgR?|(z5z55|Oe)BPT0Ko</t>
  </si>
  <si>
    <t>t].5HJRz972cwx) z+PB]'\'_^&gt;aB_6%z{&amp;.bu3Qbz3]z$I3&amp;RTuBt/{f;idW'|3M6?w^X-H(jK@l:(yU(EG"D8&amp;s1ZAk&amp;I#8?%s</t>
  </si>
  <si>
    <t>&gt;z0W?.krT!%PJA:b?"ukS4"i+A&lt;2d#VCr}_Fjo\[oI$&gt;Zf#,zMkxHnskUgbo#tiT?~j"[F#^dy%.k^6~RZf{_{$vSE8TG&amp;,[</t>
  </si>
  <si>
    <t>9B}K72X-LaUVZPodQ@{|bN(`dAeV;Tr,.3x%t}cCj&lt;;\}zi:o'~2(n*0IZ$}g;Zse&lt;f':AAv?O3&lt;u3~5Dmp2</t>
  </si>
  <si>
    <t>ja(mmtVjU}&lt;^?f|w~wj:&gt;Wb7n4@soqt[z{&amp;.bu3Qbz3]z$I3&amp;RTuBt/{f;idW'|O9~l)Z2"adv.|P;%HJc1mL=qZ~O518:hh8R{L&gt;{MW9[~GnU"o:2:gwD"aaofmv&amp;p(Q</t>
  </si>
  <si>
    <t>,8r|]8_Df}|T,CB*,FA,SyJ_Z3)1*e:\(Qz%x9@1m&gt;";bg12.Qj~Y\m!}kBu*|l$.,n$</t>
  </si>
  <si>
    <t>LU.&lt;V\iHqV"&amp;eJP8=:!tic?8V[L??|F~L5xpJFX{a:y?h5wWxdrcT c]BH&amp;l{rgZ=!j~[C"edv-|P9_v#JQ!mD(pR+saeTh3V!</t>
  </si>
  <si>
    <t>gi07h1hh'@`cRl,5/j5?:HfCWBgr9*v[JW~u5{tnG}ep'}&amp;ZwKlzO^p[WW`r"scU= i U4~bfy(y_?#;Mh0mHkGHK&amp;]X^!</t>
  </si>
  <si>
    <t>YFJS`!XludRL-oKwYki&gt;#E'62Of#Ka6|nrX^vq\[rA(=Wf$/zOzJ&lt;&amp;nnX&lt;k2qyVFcZF\=V6$j,=M*|Td^hY:}&amp;B5GwWr_KJj',2+Z=R{u</t>
  </si>
  <si>
    <t>0'y7lL0au5;W-1nm8_Fs6Fss+GF\'B2"I8@C?v^&lt;qX)*&gt;NX@23*,ZmYU\a}"(iP?/f3[7"]d'-|P;%&gt;Jc/fLLu[ M60&lt;Che)Pw^&gt;vMZ8[Z`NwEf]ll}1U</t>
  </si>
  <si>
    <t>378ea55e5ddbe3028b05288ab013305fac9ade391a580c55ed47cb3c4087cf359f4cfafb00e8cd72200b94083fe845cb93007c3a04bc2ae17869273516b5c4cf</t>
  </si>
  <si>
    <t>+9m&gt;Q+W;{#Sw@xxHaVJ&gt;Si8R~ri^;&amp;.=h;)=;A:.${C`8q".]&lt;S-\8d{MxG.\@Z| 19?XX'DS!0AG~^PW5}_t|</t>
  </si>
  <si>
    <t>!Dk01P6Jyc!euFt'OpX7Rb+JSi9B.@`Fo PGDG:3} J_1sn1n?d1Z*l9@:z#C&gt;v%O90F2&lt;~6nI]^}eu~r3w'HiZm5\|2v"fn&amp;&lt;F.Rv.c@l{) Yafp5}#6$_HQ{%Yn&amp;M!U\Qc\|&amp;2kfT!n_^%&gt;f&lt;</t>
  </si>
  <si>
    <t>x#`d&amp;GlsVnaS|s&lt;CP|'BdbMdUzlu_9\5j$RDAI;AzxHa7tt.]9U-[9m4&gt;9j"4Kg(T6-U7:!2mG`Z}g\I0zCg8s6II:f[Tjk}{N3K&lt;Dg%fV9n)@wol[j8VS4U p\9Vzn</t>
  </si>
  <si>
    <t>)Y]hyw}h0zEo:bmF^2ez_GGP571&gt;OsXFdad&amp;}Rg4qvs[Co6MhN9c(j3P!gI!&lt;tB60}R&amp;LhMYEvbr</t>
  </si>
  <si>
    <t>%;g\%_lY^&amp;Kp&gt;mp&lt;Z!XEUf'BMk+A4;bFl"TFBCC!k0o+t5YL9nHe9*R+)7WP[\6F1zVeXuxv%#Kwa&gt;8yz:u9?rc@'R|7!^oW67</t>
  </si>
  <si>
    <t>#-8iOdbaKYx3n*P#'E}$QJ&gt;}6$kxP6d:l/YNEx9,}!McEun2_?R0h)y:&lt;;j#7&gt;w%c9&lt;E1&lt;#6mMb`}et$t7&amp;)HkZnG^ 6vT&gt;LfzfL+E_%H8r$? =8:i"{RHPP</t>
  </si>
  <si>
    <t>E-B!JI4[`/Q%EowrLxVKer[OHe)B8&gt;\7y~OH?G&gt;2~~Xd3u"1`;Q0Y)k57;h$0&gt;b%c:*E6&lt;~6mNa&gt;=oaN~32]0zWQH=^A&lt;V2H#ruFKrr9)^55^Xd]2&lt;$V</t>
  </si>
  <si>
    <t>T1SJ|H^|?bnk:bn=b#fFgd%FJg:&gt;-Ae7|$[Kr63- ,R4&gt;T09Hj],w]bH5|zapI0'G1X=B6BQx\E3MI</t>
  </si>
  <si>
    <t>?Kubcmpi\(Rs@esC^"H@Mh/7;|Rip^HRDNE|~H%$j{51^4BR&gt;!!P}bezPoR;tt%{V&lt;-U;C$f`A^`.qK*WS}oeq[+lT</t>
  </si>
  <si>
    <t>~P-O8W|AUnJ*'p9Ri_H{4=%BHpz33r8#qot*;rguO}^zK3n5]}=Wi&gt;'Dz&gt;qR6K?&amp;dhnBR:mRx={W7.x[vP$^io{_x8J98/FbY</t>
  </si>
  <si>
    <t>nN=a~Y~*o8,aqDH1N%/ Dm{h1eVjvoaM$3qBEC}wF-]]1qs6^9T,X%h3:7g!19c~Q7*A26|6nP}j^k"RzDM*J;AkT\oSzDWHmAg%'oy</t>
  </si>
  <si>
    <t>:|ktD_H@3{Bts&gt;_FNE&gt;D$1nxM"BVP:f3Kd{UVaJo#&amp;weDMtA1!TLYv*@-Rb9Z&lt;@#mGbt:XpuKuf$zat(S&gt;(+}_}]*hJYM/v1W</t>
  </si>
  <si>
    <t>096c783fc60ad9c3ca53f7e6244521bfa9e85d1ee1d5c50fbf9d4a765cae73665fc6d89959b83aa611878b0b2ca8a7ff8562a8c631781c96ea0b7aae5ac7f733</t>
  </si>
  <si>
    <t>aOjEb!IyAnm~PlRC-ec&gt;$\wq!w.0nweC!W]Am-o&gt;VpqxpIj|butiH`QJCxoIq3U&gt;j_7}Ctj}vTM=#U"+4NbWeZw6+nyY(GS</t>
  </si>
  <si>
    <t>iQd]jCoWT0iVcdW)~+j=n3Zgp&gt;euX%&amp;u0]6tAQcy3~h7.L=qX00mihG9hP/%v6Y4??{2rZ4&lt;utV&lt;t,tv\!heR=Li&gt;* a *0{oNBCMba&gt;Z1,ujR#1}T;sThnpe.%U</t>
  </si>
  <si>
    <t>r1Fj":|~,XFU(-K4ajun):;Qn~X}lfMWNw0a:W|1!J1[j=yWT?\0&amp;{HVHJR-1)&lt;KX+7PJh.B</t>
  </si>
  <si>
    <t>v}{\.hgyxneB]n2Lvb.$Tf1&amp;Xv+'/6X,HYm;bAF{ihk#FZz\UJ\(m} c$e h@*b`|rZ=9</t>
  </si>
  <si>
    <t>Y5LMXkE,q|.nGcP%tc+HIT=RFu}\4Q;M;!G I*6&lt;"_j]z@9zur*g}9d?x,\G*&amp;9a4LGiB'Ce:la3[5*(/.+uN/</t>
  </si>
  <si>
    <t>za?c0b^/x&gt;&gt;S4zn4G[c;m2_l}?_tZ+#z=PCh?Sby6{x'==LbS53kdlF;dQ-,s9k9QEz0$L4AywW=()Ym'o5Zpqb 7F%"&lt;-H3`6Nj&gt;UWxK{T,+dv&gt;Pk:EhQ_:'zt,BnDQGU4}\&lt;Pl=/</t>
  </si>
  <si>
    <t>K(Koev0a3oj(WsP%j(n?l?]ll?fsW,$z1P5w{w?8Z6 t\eq?Xq%fr9lWvTOknX]R3&amp;2EZcVv3oYCw8;f*}:bU;"Cj'E_</t>
  </si>
  <si>
    <t>oln^Rme(*'r)P`x{(J%wKwt)C4@!V%" _bp8W8^v-~[{!i!D`00b4X Pk|R0&gt;O*^E+\;M#55s@ a@(b*&lt;BIR&lt;</t>
  </si>
  <si>
    <t>{aP8G:Mp@@=A(Y'bk/J.eRK%2Z;PDEDN%,C7R-31xwe!107\R:%]5P)BbS+Vcqq=</t>
  </si>
  <si>
    <t>EnEz/kKY1IM&lt;lGWl%~1!iU=cz-UKux=L)t&amp;8wNiZ r+wF_X95|J'&lt;a#G7M-%|K6iZ+{-nO)6iD&lt;#!$\eP9~-rd5"aD6iDuoq{</t>
  </si>
  <si>
    <t>zn*dUCoQW2L5Z,GC2C@}VJv@dzqCneX2uL3aCEWl__J/)=5.DmFn2,L`}"X-]ufqyDs-=sVhu}tXm,8;E)&lt;(L\Nc?_&lt;Pwo</t>
  </si>
  <si>
    <t>kPRQIyMSYkX?&amp;ZnM+^F))L.aKL4&amp;7[?`,M0j3GUFv]p".5hN1K44(qmP6x5pTD4oB9|X&lt;l]@|4o6{d*.`CWT0s\!lbsy&lt;*-k</t>
  </si>
  <si>
    <t>91c68f2dcefa52b2eb1ef18a3600526a6e1e81fc19eadaa314d3b382ed71075002abc253a6ba220a9cb960ca19bd499ece3b98c94526c7c95b5bcb948ab3cb68</t>
  </si>
  <si>
    <t>{24FMMs,-3/c/Q(DjYoTlYDvkJ7^q@b[k_?lNzo7}uD4k`J'hg2nZN!/|dZnl9NJv^{OQ aK5&amp;[bAMO$Ee$A</t>
  </si>
  <si>
    <t>;Z'~[1q#%hig/\!*Xt~]ug'0{R7m8UN-Fv\M~ZC\iq0?h\(UDC1bw?svfOfS;-dvOUI=vb5%"duZBYDO(L`KKWD*#kz6APhVavh+aeErUqAoo/N</t>
  </si>
  <si>
    <t>a;tyxmV}|HU}r}h_qEO.L"-7nS43f.l M\wsweeB0+dZS9/OfL_v/9x0[?rLT_6sAW&amp;{NOM.,p)PMhOM&lt;o{5n-^Ii;JujHf@kqgee</t>
  </si>
  <si>
    <t>&lt;&gt;"Z)2oyT.8{xHvrE/sOkmw[bhs8}&gt;gMuG2h!_4_f5]u+d1;Qi)";s(M7Y_}[Zgfoh&lt;%f#r(pn^K@sXjwYC=9M</t>
  </si>
  <si>
    <t>lb_r5%U0ps}WA=Lg*C;DSi[KyzH*pbX-e1M^Q2Xl_K#1aS#R1C5cr/b3a&gt;rCOa1cCX&amp;}[PPgOB)_jK:Uwr&lt;Kek=/C}Bk@c=Y`,|Y</t>
  </si>
  <si>
    <t>!0Y.@b&gt;y`8lc/U!!Xx~oul+2zN6 8YNzEt\Q FB[h#0?m\)h6E1dx/\Ea&gt;xI{uN&lt;Hb4&gt;eB\fu$58%^=C,F&lt;kmO{'UC'h,O^{N`DK+5\9$Guc)</t>
  </si>
  <si>
    <t>7ANr&lt;Wh'?/'[@*j2dlVTda{U&gt;)602TK JxYTzJ=`wt,Cfb9Y1J.fv3_7]=rEWd5cCX2}MQNQnY0}M,bFuQcpO)a{2rbY~MVdcGAdi+fzEPMfxnBUc{a4{</t>
  </si>
  <si>
    <t>|d?R/QH3&lt;eG]$LsOyJ~~3Mv)YTW&amp;05-f~sUM$,:c&gt;&lt;eZ]v;HX=_=rhYuk9:ole1z{&gt;&gt;yb5,@&gt;[:\|!</t>
  </si>
  <si>
    <t>ta}&gt;Y:LQNL]:ej)MN#K_:w&gt;mN"RUuW~GB@mkWRLo)+!M?J?d,!$Ul#4W6A7d6O=@@y9u)/:moe,vuAf?5lt&lt;"CNi]k</t>
  </si>
  <si>
    <t>&gt;W.2y,-{Ty#Uf%?_6rO*r3=:U\@!Xq@)waq_u"6Zbm41aS\yiIN$X}grab-?0B~="P(Sv'i%B xdA:%IqkZAeR']k7aDPTbUTR</t>
  </si>
  <si>
    <t>2&gt;"\}$]v-jlg2U {Uu{\rj("yTA%$,{:)WX$HGhr!L7L{#@J@{w|$)8*P6izv86"]9p%+PrH&amp;Hg*'LFQp;</t>
  </si>
  <si>
    <t>d8*XserduN0nQ0uM0T"eh[*jL&lt;UB[82$f&gt;6\b_xd"Ufarm4ZF?9\K+P2dO_y}D0]:]CDI|w2KC QvO`.x kB5(,ov8m'sLIu=Zt"w`</t>
  </si>
  <si>
    <t>75c8edbe73b527083be2e6856fd2b8837046c72a3afd99b3471b8327138ac52856d3053ffe9c47b9bde58d2f0816ea8d6fe7eb99b808475ca306a98fadc55b11</t>
  </si>
  <si>
    <t xml:space="preserve">X1n;pyPb4OS uRq.TKOi\&lt;8..`:D`fL7X|NogF,822wD0o $q{8e&amp;Hdf@n&gt;X?i:! </t>
  </si>
  <si>
    <t>K,qDFkr,*wi,g?{DreB=^JX"'Izb=3B(A5OYg&amp;uITG/:TyLN,?gx9y+@4#qL5Q`"&gt;wb_xKW7-csp+&lt;hw5OoXC.4;S6&gt;$Gg</t>
  </si>
  <si>
    <t>!elVsIFRouGze;GH6crbD#uu4Ip&gt;0HddY&amp;uu(oO=t(I8X#_1/cL.cI*#eJ$igmadrP'kVe\&gt;\)5.o[F'M"S3gT 0SR2.|Fq</t>
  </si>
  <si>
    <t>lu${dgpE[KD3-Y9`efN Ee[a$;B3/="h4uP#`GnXMh{#Ms'u\_`&lt;GZ[iuhjfGLIB:*v4ptU%i;@R7&amp; lLQr-</t>
  </si>
  <si>
    <t>,^|TGQh2J:1)#XNgf6H=dAxZF% z&lt;i#+H8|eNv@O5sl(o%oHwjud/M/&amp;]OyI/'YlD{-i&lt; 8GA5wj"NpbX8.L5D4`.?</t>
  </si>
  <si>
    <t>o=iI|&amp;ejdlxj.3EF2^GcX[LbMAl%KhY%}F`:vZV~%\V\pD"Au ^~0.[A zl0~;lQNYCqt).-5;@R7plN 0baHb`"&gt;j#`+{#jP</t>
  </si>
  <si>
    <t>2Nc*9Re:#FuTI{'tk' rP~QYxi&amp;"u)2i1%0osrm9;)TEPk_&gt;}G6]HX:@"&lt;6$KoOM+S8!KgARB&amp;!Pw[S/7]{Qz'u4t/Mup`*</t>
  </si>
  <si>
    <t>KPK&lt;V3&amp;Pf$Iak=vrQ`.NRZBk,FsO@V6X30[NJ[S.dIi)/BEG*boR#FhFLHt{Tm1//7aoMaSmBI</t>
  </si>
  <si>
    <t>bL'0C=i[u#LXyI~4}b!Hsca7:&lt;#d\xfd*@-&lt;Op Qh2201%d`:&lt;04@/3RwV{4FlX,w`j&gt;I9H3.Pm-kF</t>
  </si>
  <si>
    <t>7F*T(;%S]E[T&amp; 45~T=bmbM2G^,|*QUd*@-&lt;Op Qh2201&lt;sda;&amp;{E`vL5CT#RWT8]&lt;+L%S8~KGy4Y=4qlgZ*9XlhY</t>
  </si>
  <si>
    <t>/r1+&lt;(dc]K*TWVo&gt;?j_(esk!sK'Ei(KEF61rQqk6:z'hiEB=(!/0mx9Z_Of_ 0PfDJpRr</t>
  </si>
  <si>
    <t>bR+Oj[!ewuA,PF3\1Bb_20N5|7o|5w0?/T-J*YI%LqGE&amp;V;_C&lt;IoDyRaFDW`P64ai3.W#{G=gI4qlmoF-hsC</t>
  </si>
  <si>
    <t>217ded9765e711ba2a523b7ec74b9744c1003f81f1d0823e10b40e333df31745e09896fc1aba896185a6d9c7fa0c20517e9fb4dae8e767abeb3a1213b678d9ee</t>
  </si>
  <si>
    <t>&gt;m.BiBF{{az~4v_6qOf|byUke9uR+M3=+jtDd/Ji~v|WrzW13_G"oq_m+wAKz\&amp;&gt;bE%plPg,]SNJMR(Hv!!_CkG5[`</t>
  </si>
  <si>
    <t>"(D0s1BN9]@349a,I.axZZ="a[yW0D:Xdcaa!&lt;E5ujGOKCGmqNyx)spH~Y})dh=V%5Y+c]M(N-Zjdn&gt;z[&amp;%a&gt;&lt;p!L0:-P9|pVrj]hb^"b(k?xe?n_9Sqf\)ZgT6%u/&amp;Y`5HU</t>
  </si>
  <si>
    <t>,Gt{aH\scs6t{dvD,B}Wclk6Y+a}SB^X_cek#?F;ujG`JCG m;ys)clA![#&amp;ef@T)Bm&gt;V0,&amp;L"?cb{&amp;&gt;\:g|dUg"0</t>
  </si>
  <si>
    <t>"b/i&gt;x5R+ZKU0%]2i3b$wt$)?RZ}5Y{&gt;Rj4o0wKaP{gshmSW~0@}A$5\vFg`x !jCkt='</t>
  </si>
  <si>
    <t>r'@,,ASh=6D#YFc^d3&amp;YrX9%abxS.B;]bb_`#PFIuzHPFNHmr@zq%rnT#Z#&amp;fe?S)Am&gt;Z5Dq?&gt;4K22r{'38ca+Gn2u"^Ul`Y?WX,:qiu7wG=(%|</t>
  </si>
  <si>
    <t>jcK4IJ`;&lt;8Fx&amp;[!gc8O7w9!]b)rvK@*8&gt;&amp;.2)2Y:\f 6DbJ.&gt;T\O:~z7{oC&lt;4FD5ki4UVo#Asntwt&gt;L</t>
  </si>
  <si>
    <t>&amp;BBL4yf6d4&lt;(008E7ei/.an7zdR*Q&lt;!_:pda;^# q~rm2O}h,Q@Q0m`:[+Z3)*$Qvsx[s&gt;lgMd4\.FTa9&amp;9fQ*-PV&amp;iH</t>
  </si>
  <si>
    <t>l6m'5:Iepaq&gt;M2:^j$F~1h@"yyX?-[iyMu:^?Rlt|t7E#k |5b^nvF{s&lt;g`icF4`7k_jv[F;@TH(Zk=v`[G{Sw1</t>
  </si>
  <si>
    <t>a&amp;='5:I)WKw4G\f\ZGjT.~3id2&amp;Y,^Z;Lbv2@*Uom&amp;Wx&amp;GP`dyEN5(2,{Mc22"G7k0K$bDgv+Cdl6]0/P; +Q@~CGyJd</t>
  </si>
  <si>
    <t>a&amp;=aS-yZP0E]FBjc{PW`]3I(^s85wDQ*!Nr=|\V_QrPB=xrI}dso%duD|\}$`d9U)/l,V2("I$&lt;Pyi\# "eIN&gt;/I5/m:IN7hD+&gt;</t>
  </si>
  <si>
    <t>0wncl`87@3L/1A i1,vIwFN!]Zy]1K&gt;mefcv#&lt;FGujHPJ;Glq&lt;ys)cqC~n"$ejuPCB4ja?}w(Rw`C.G~jB,|ydb_yd$_YJ4&lt;RvdFMIZfv~.p8K</t>
  </si>
  <si>
    <t>abf8e38b47c06abd6f630ee98c5b02d573791a6ad61e05af002e7a21d31fe2fae28a0f7dcb94389ac2d408a8856b9a50c1d505ad559cfc9d43d27c168bb2d807</t>
  </si>
  <si>
    <t>OLqmC$wVwZS30D^kO)0+a6{vCC@5B2^c_s*&gt;/.{:&gt;k'$RAw_V xFHWcuo3Gc'|0xb|@v-4^% uO</t>
  </si>
  <si>
    <t>y9x2[ Tvrf9F86Meoy&amp;Bt.5Lf`%LF&lt;8~*^$G~Bm$n(0*eE#bg#"K8Zjx~6S^[@+?)P;&gt;youYrEt"V]0AR;`S_[bVk;UyNn-qd.qT{b_OWqRn4t</t>
  </si>
  <si>
    <t>OLqmC$wVwZS30D^kO)0+a6{vCC@5B2^c_s*&gt;/.{:&gt;r'(SJq^["~I6Tgvn5@\aN*B,#K+&amp;?A^#I6Y_9g.1 'r5AD"zan'b5(@C</t>
  </si>
  <si>
    <t>oX0$6iV}/{Lb?2~93^2,{159fx',?qzWP$0~K?=x5d+YI9Get&gt;7k:$g\f:W{ PpG{SX-bMT3vMU]$^USN)Fs:!IA::|t!P8!A</t>
  </si>
  <si>
    <t>oX0$6iC)J0'`wr]e^llhs]*L[^pQ@78!%^"Am@q!p{-+WRra~n|y,N&lt;{)Q\$aj.%&amp;$^5DP#eo Bl;I{^&amp;"Kz]d5LEhdFb;U``</t>
  </si>
  <si>
    <t>oX0$6iC)J0'`wr]e^llhs]*L[_rQC?;.(^%Wo@s4p{-'WGraZ0 G:Uc(n3Dd&amp;-,p s ~@\X!"u5?VAzDO0m~&amp;vT5dl]~U^sEs(d!Rh6&amp;wn+CG</t>
  </si>
  <si>
    <t>cqt[Av4]-I:).1T/-68I6LXR+bZDGOT=7A+5ES%b|-`~Xet({pGgBubzL8at;tWa!d)u ?&lt;d O5j_:h)1{+&amp;8PG~)^IN`mSROcrR5nz;u-))5,[l*+qT xo{q</t>
  </si>
  <si>
    <t>y0k%o@_&gt;O8hdk3h5=tNM*v=@5\pGCA9.(a%DqVs3ps.'S? s7/3}/[(z4W2+~II&lt;0]M98zs)</t>
  </si>
  <si>
    <t>sm@;u3{}.zGi@0%?9\5+zA7MaewIGnK!ow&amp;="hp"aO*\F2T)Ns9H!_})N2yB:iSLeYDExe</t>
  </si>
  <si>
    <t>7Q"n sVKS$ytDz&gt;&gt;/qW,v%mO4QpF@8@|%^'GpFs"jx+*VAlcW#}J7[exm7Cc]=(.oF?l@?'d8\tW4|@SV,bR1l:Hs^x=T</t>
  </si>
  <si>
    <t>+d+ ]2PtN}.iXCd9nAmW@?n,Z,ip/:jp{3(a-^5&amp;:xp"[X,!ie%8mTatn;A\^=+?*yHy#A=\}F2V[8c%. (r</t>
  </si>
  <si>
    <t>ZF9PQ|lzw1'JN$(73^14z77aabv\A6;-(a%DqHs%p&amp;.'W@nqZ ~L_Q5+{1g jQpJ#wU4j-E_H$Zm;E/lHNYDlWG8&amp;\iw2yACwG1v%y&lt;</t>
  </si>
  <si>
    <t>21a889655078dc0dc082700f44defd9f036f43f4445d173abcee27e8568b48823d72eb4ffc901b19ad1d3b03aa026edff4e8245f5b2eeabe6e696e2c9efb02c8</t>
  </si>
  <si>
    <t>h.H%W/.OsqW 6A'= B%y020#cz.(tJz'6:5#^.HV!O5+X:6oUBy4MTtWwk0,Yp5gSCYUi40MhI}+I^]]q/G:N*g#|y:&amp;^Cf~s</t>
  </si>
  <si>
    <t>:6iYQ0anMTXU)-xvluqU{4\iMz4R(R4.bv^}?rg`^=]wdZ_c0}&lt;("kafiu&gt;NilexsU_cK?0g=!V%8'lMM4-rSj8_1!k6e'"s</t>
  </si>
  <si>
    <t>ho*KmTf~'Y:!`)lnf2qTw1cZKx5Q(R0{^yo$@rka#sFjCEX2geG.L h#`Cx|fOG6,X}b()9d)Z+cJ(im, \7/o[|6lW_3dXr5(1XjF;rO$vb;ja4H</t>
  </si>
  <si>
    <t>SI0ni~LMeqb)bX%iNRcN^81{"vSmgK/Ya:uyzOV:hw9?LysZzy(Q7MBh63\$`nRO~C9?PC4@Bm)R%4Qs-BM[0|</t>
  </si>
  <si>
    <t>x:c&lt;P0HByqW"/6maSwtVv0ZUMt6L*R6.dxb%Ap.EDUY;K3Ak^1S$\;"Q61117-}9AL/9N&lt;+6&amp;]y=r,V"R"jGh9UEr&gt;jxyW;'7th4) k</t>
  </si>
  <si>
    <t>"L\ovSGn G3sDF=D+z:J%b"k@ \z%Ot%"U=)GX/~fEF\+\V,bn=?l)hJ6?OKt0Q/GuLRrAIlZh&gt;]hw;|2N\RfIsB;8Xb/b1&gt;*</t>
  </si>
  <si>
    <t>YT)xbNz-a?wyBL%6,i+oF)XWK|5N*U7wcxc A i\)o7gEFk5F&gt;8R;+AEp4&amp;B4KBx&amp;z_@02!S|rOS&amp;jPJ'&gt;m[kQrE3Vehjp3F)4</t>
  </si>
  <si>
    <t>~57NKDoI32Q7LE@&lt;D/-'Wc]}?#it9G&gt;D-u[bH0E&lt;-m1eGIZ/hk9+L{m/`S~ykMI9%CI#i]I EL"SU.3nM</t>
  </si>
  <si>
    <t>d{?qc;]P_k.8 ?5Jr]:+ }C5Iq1M.TC}by_$Qqfb#i^%9UwF8?'C`LKV_em'&gt;rY+'#Ma$jAL;n#J</t>
  </si>
  <si>
    <t>2IM#j'?,5~9M.%d7hj&amp;~]K@} }%6bL]8W+}8pGWt=@t?DfL=&lt;-I!SFg{ZHGwc.PXZ7)kqQWl1Co*L)Gg!w-6?MF}DTy)/</t>
  </si>
  <si>
    <t>,!+,xAX$qfB_'X+Zg7,*O|qp{UjPKFAQ'*S,g;eZfzUF Ibx.'w*E{m']=z|gRE4{\!d(,6(\7zF0~5Et}6o</t>
  </si>
  <si>
    <t>Pm,Kxi\C&lt;d*hZlhHE0d$k?i5YGp%|P0}a~b!Asi\)o7wET]0ig9/G/m/`B}xj_I7 W"_+::1_5~@459Cw}d_C+vrdL%_qWyz&lt;N[6)%F|+jvE\=&lt;-/&lt;t,YmXFG.cW:Z^~qx#GS\r&gt;</t>
  </si>
  <si>
    <t>505367af5d2f7ed389aac71adafc79fc41ee964586c07b39a2f915e1e1776e3621dd3477f691140b630478e889f63236e8029327f2a24cec60d33a015fdbdea1</t>
  </si>
  <si>
    <t>BL{)^BX92?@+]4?iE'$0"iZlVn{K&lt;-6kX3yIAQ+PZ&gt;O{#RVm,+e12I" 4D06NS/ly-3 +H&lt;O(SLLM.\jy07</t>
  </si>
  <si>
    <t>?tp`Ofez#JD&gt;a?BiH0(/%p^hZoVz`0b.12:!5L~gJZSE~ 8}lrvGOe5jT9gUm3x1_?+.S#)&gt;'}%71PK,*&lt;t  OzXYeFj)Pj?Poy;%|x#V</t>
  </si>
  <si>
    <t>flKl_3o*5v.&amp;bHRfEXu1#5.K;RJD^0a-86G^p@6?Q[2&lt;`~'=BS]z{Y $+5WEIK30T/B171s=[JCo C6(55B?4*CH@#0w0&gt;o;ay/`FPJJ*oo0BaGdY"</t>
  </si>
  <si>
    <t>\}9J3|d{P3U.)_#O'!T&lt;RTt!2S;MQPpVfnB0Le3qC+E/n&amp;oY)s15HAJ)SNHU7Q2c7A:=dhwANPWwa%%ySPWcAtg`e</t>
  </si>
  <si>
    <t>NYO1&gt;_j&gt;/bC;ASb#$c0Ej4auiE&gt;meOs*0b9logg$QU09f (;DO_htYk$+5WF:K&amp;0G/A2+vX4,gq</t>
  </si>
  <si>
    <t>GWU.0_BM9$sG7}e1TtLt$-g(V~6&lt;%K?g;Z1$uKGt?Q.5^|2&gt;KRpkx]"#(6YE;L~0B/11%5*&lt;nMAUT]8"UR)WVm]SM-w9"3AS-`VL}#</t>
  </si>
  <si>
    <t>OVX%Pt/dKIQ@3v8na=!~P[lh!DPq`2h/1FN]n@9CV\2&lt;_#,?DRdkw&gt;Sc"avr#b9h&amp;sg}B</t>
  </si>
  <si>
    <t>@XKz+AF^UKz1R#tr4bx,gO"v&lt;ttV^0^/85[]~@:DW[7;`$)U%o&amp;o\&lt;EL~J&gt;PQYF_6&lt;AQ`cb\CKqrUK#gD{RB&lt;)l</t>
  </si>
  <si>
    <t>{@=Ctfp}~EA0c0AmFoiF1P^)8+35):Gof^&lt;rSKLQz+$HpCel1nEiFzts2+Dk1$wI|c$6Q]2y+OKCdUqswAeXvyaFc&amp;/&amp;I</t>
  </si>
  <si>
    <t>m7a(1I)C))%c) WOSB"{"gbiUsUxa7]1C7Z^n@2CS[A;`~'&lt;JQ^iwk5T}BketykL*-_N+$}6Gs9.GuUFNZ'2_Ia%</t>
  </si>
  <si>
    <t>5x%m&amp;Ol=c\@*]/GjB*$~!iWg\pStg2]..4JYk=3@V8Q_efkqoCvM$r H]%iT\$Qxbr0^E8hDU5jJ+Q8H1Gb3o(oNnR'WNku(aRl&lt;Cx+&amp;$D!Z&amp;q</t>
  </si>
  <si>
    <t>@Dfxiyz?]s/LE-o+K{,wl4RCN--LV;]+19P]"@DCZ\4;d#,?DNplr]l%06[E:I|1C/12$5u@^MAUbX.qYU_3o(oNnR'WNku(aRl&lt;Cx+&amp;$</t>
  </si>
  <si>
    <t>d2bb876b00320565b4997b7a86cf6efb84ea9bff08993f7eae69ffe0edb3cf25839098a2ca587e9860533b07b975f487a8ecefafc46fe3678963420f7b6d486c</t>
  </si>
  <si>
    <t>s"+f41SYhl1-2\y~TxSMR4SPQiuk!{thKZ7j}V$Dm&gt;5sk[U.rkmkH'5#8&lt;.B?S:~K90]tOAm69u(ep279PT2)g1C`uK2</t>
  </si>
  <si>
    <t>6l~IA2&lt;Rdtf^?bC3sni.XXEnpC\#Bhk)DASkv)2u{6T hY)Z.e6zvdU{&gt;7E;SYO#U=2\)Q/pG&lt;o+rN*1)07C{)]!%L4Q0zNX-{yF\,#`E+ICyP)36?XsI~</t>
  </si>
  <si>
    <t>mXvG&gt;zrSDzrmXub]g"3TkwRW~[D])\hkM'jO$.tu0!oJrbA~0ar&amp;5HY'&gt;9A;EX;|F:4_vM2m:7u)cQ-6/@&lt;Fx#]~~FVjq'2)OZD^</t>
  </si>
  <si>
    <t>TwYe\_=D{2?,5G1,A*2N/Ltf/@#H16C!.\~6lm"fWM&lt;@O.3#MWOEl3g'~J{vFR&gt;p@6.e u8rD[.yo-]XmZO$</t>
  </si>
  <si>
    <t>7&amp;l)Ef5EdxJvX]6utq@lu4d5RFM"$;UOE^ClG"8&lt;:NG_24X(6is 5EW D:;:AV= B8._wS.q8&lt;w+dN&lt;629dZ:Ktknsnb9[cq</t>
  </si>
  <si>
    <t>vna{k$7|!1)Q\B LsXMK]jYV!ekww=~"%-U3#3@\\p&amp;n6)(IR7yB{[tY/JdKI&amp;dt@6.e&lt;:RoG}"Lz,e?Zx*%d</t>
  </si>
  <si>
    <t>&amp; zAyeZZ,M|jPcBa@U;f9/3R+fbD0;Dvf|:dx'5cTTn^so=Z+bh&lt;;ZW{?K@MEU?&amp;FI4_vM3n:;p%dJ-4/.&lt;F|&amp;`-"G7R#y86}!*&amp;A{0Vz#PvR`;</t>
  </si>
  <si>
    <t>Wkk$TD&amp;*/Flp/b5i"X&lt;l~'^TQzhC2EFpfl~nP7S(pry[~hD&amp;B|+@'8#YPS!M^1/0jJ8-@ETWY;"lpoDrg;</t>
  </si>
  <si>
    <t>q$!~ya!*&lt;No2q8c|Z1.!vFkfPi}vs8xug3i|'6hWGmRqPzM5d8%&gt;~A)wK^\a%J-Q0&lt;*2pU%&amp;)&lt;btdmEHh+PA7dLG&gt;X8By`:9=2(;5Q</t>
  </si>
  <si>
    <t>7,?Ho&amp;(Iow!&lt;!P9h{Q@t||O`QmwG2EFvfl:fx%5gPAnPs$=\+bi(;[[1?L@&lt;Eg?"FK5^1`'Y\E!&amp;U{jsju^ZAOt3W)x$+2V)` J"IVi}YnPCLq@/jNk#7XlGsXlw</t>
  </si>
  <si>
    <t>&amp;tXBVDpdM.84o{pKc&amp;F'"J$U!DOoubTXimx q#1hYDhNtq&lt;X%\e)5HZ}9:B:GU9 @97&gt;9 )=zqZAG</t>
  </si>
  <si>
    <t>)[ybL1F[N+Fb{)=4CA:,%4IR..&amp;Vji=4Y7~h%WZbNEpVsq&lt;i+^h:;J[1?:@&lt;Ah?$F?4_{Q1j:;t)cI.//3;S}&amp;\/"I7Sjxie d=Sn&amp;w~)h)(0p'7Rkt~CE^zi&lt;Io6</t>
  </si>
  <si>
    <t>e2bd3c52313fb296628ed31c3c297df48aa3b60660a96dbb11683c1a965a3bf9c189c4c0c7c832f513c562b6c91ca3f4efa47565bc900097bf5646abcf0e1c8d</t>
  </si>
  <si>
    <t>5:^|meG4}#d!0$6gK"?Z_+\&gt;g'/ynm{.ZF/l[`!tE&gt;,z1LWw][2Ujr{w.1`k`'7Cc2#;yblb7g}y[P39~&gt;u!DjPM</t>
  </si>
  <si>
    <t>lNW~&lt;&amp;;U7+{-0MU#ZRo@B[nYDtj']nKg~):YZuZB (Z|g&lt;yTXv4V1^C[nl@.1;&amp;`c&lt;[:JgkyI-Zmt}8)fa"Fnw;1@&amp;/c1{Rq"K(|Av|:Pwfl/7]a&gt;)"bb4)\y=fj'$[c~7N@:</t>
  </si>
  <si>
    <t>&gt;Q52!;"jM|x$-:g1qP;"G0!YGsu![aIW}u3[\g[ByyW"b.wW_|6Z@`FZgf?.+N'D`65N''+DZm)j&amp;NJ%-?\N`]V_HBv;re4814P^yABn5s[h^*P|O</t>
  </si>
  <si>
    <t>Bh4) (_ "V-:6ymeHxG=|5.0hGm=y&gt;/FXvWlc?8PVY_":&amp;Mlc.DFQDo2Z=4m73D^w:HO'`!cKt1s"yXF2R#FE&gt;X</t>
  </si>
  <si>
    <t>g&lt;jP$byv$JcH5&amp;3eJ|GU#O#\Hrl}Y_HWyz7[ag]F/{]e6Q387ebP+)RsC`F=NBvf3`n=RBOq|:*0FmeHC# 3[6j0[u:2h_zkE</t>
  </si>
  <si>
    <t>Hs^Q=^.g%L!rC0L9"GSlL/Z]jdrS!os]'p3K;Wy!Y`$,ZIW(jDKH6lceTc:+67Z`3h"yTRq4CY?%#M3`$VcZ30)!Fe,(`</t>
  </si>
  <si>
    <t>!?_emdK-&amp;%j'Cv6lL~=X5R4_Evn"b`[W.u3[lglF{z]"t-xSV|3Z0[=_ii?1./)e`;h;Imk|9N:3C:&gt;p&gt;CVrJ's&gt;QmXl&gt;~WlJ-YmT@|U&amp;I":)bP&amp;T4Bh;.{zl+</t>
  </si>
  <si>
    <t>7U6cAf^C2ATlzQ,]Y1YYb8u,IxE YZFW$w6[kv_F.zY"v-vW[*a9+x&gt;g(X,F6AO`96qF!:P6Ap0jt2reTN0:C</t>
  </si>
  <si>
    <t>F4^\)~U#7j]8'%=2HxD]&amp;S'bJtq 1v\VL&lt;NGWoWbn"Q-bi~n=c9OL1u.F"KIX0&amp;*</t>
  </si>
  <si>
    <t>HOVEtpLs2|{AS&amp;| #LT6Tg[Kl7{I#]i}xs7]ce_F/z[1j-)W_|4[0`?^le:10.5fc;^&lt;Jmz|I3hqspX.d?@Z\4U.b]Nnd0![qrom2NS1~Y904I)uuM+}pwThTHRB&gt;`</t>
  </si>
  <si>
    <t xml:space="preserve"> a{bP_vGLs};kS{@X8NJY)~0#gjND/ZC*{zu&gt;(*=M\2'ZEneCsC-:oliI&lt;=++*&amp;j`5X&lt;Kmfv70VkqoF(bA.[ZqV%!=0</t>
  </si>
  <si>
    <t>P&gt;~"1G`i&lt;IOhqH,4a_Dl5tTSU$0X-Mf:{FT]Rl`,(^2f~aMEDs&gt;ph$DW^y0#1HzkOiU5Loo|73fqspX.d?@Y[wX'3:1[-Zy:Jjdk"~k-zB%@;&amp;pivVk?.;aE`&gt;[d/g</t>
  </si>
  <si>
    <t>b6bed25b0c0047af16e959d081a61c9c3d748dbd0b92b05e4d66f87e16d63b98e6bcc7a214038611cd8df55235d80165180a7c7dca5ff3d433ed2f416f154636</t>
  </si>
  <si>
    <t>UF32oB&lt;}`z7,?a60*g9\&lt;qn9O'I(\-c'72wD!2itZrnl2bvn?'ee{?k?l6IV4)6YLx!_v$SX^.0iwrUym2t</t>
  </si>
  <si>
    <t>[Ty`1|Q'4*5jT{C7^24Q [9u/x6v!Hko^"O~((7n,aZ!|CX(_,3^/Le%3|LXplnl{|J5e2agAi}n?EvNK7Z{Me/&gt;N|Xbnz#eU*Ks`[o24cSo|G"</t>
  </si>
  <si>
    <t>Y4nzX=*vD}~'+p?4g&lt;xBrsuY5eOo:Npn^|^l*,&gt;t=eX~{4U+]*/_1Od"-lR[qb"LAgth=w(3|u~%qMTcO%^G2F6jF:Zu0s-{%}*Z;C{`V&gt;6*</t>
  </si>
  <si>
    <t>bI*!M%G4Y{yi;A,HGm!)pprd)Uz&lt; Hkli_Yl*%f`g|P$&lt;7bA/P6EkZ?]2cM'W0Vq 2K&gt;s'2!Fn~r8,|.</t>
  </si>
  <si>
    <t>+Y.Epm&amp;BH5reG'l&lt;0,9yo{YF_,C)_jIOi8nE}jIE x6O5zU(Z4&amp;KS{Ih;iJZstmlts1RmH_YhtlDu`66~l6F;i|LS}685+F@u@8</t>
  </si>
  <si>
    <t>dLf_k`UZ;~fhzVGnHEp'Aax+[Y,{Xk,6f%Se#(5yW]o9=E=PR^Bsl]{['rrjW4b_7~QO{*n~ RC&lt;9y"wFyf0{X6]KJe(B\</t>
  </si>
  <si>
    <t>I)aH\8^x7==@noqvG*NNMO!a{7Dpmsal^vVG5JX/Qgb q\P?zIEDTB;5GN^tGcs4$ZXD^im|g"L?5gqn'-]4z.-}:b,PNX#2O</t>
  </si>
  <si>
    <t>XvV!uC81O)$dnL(zxuEJ{XEH7;z_rZ.0~@Sx+#dlC!z0aYK_n=qmD%Y)U{6#c]0{5q?2{ixYdqh9s`63 e6E;e|Z.XBZeK:.</t>
  </si>
  <si>
    <t>osMT2H=nTZf,dRu#QIB}|z]'%j'5,%}/"7tr100&gt;&amp;zuwv.R/^%3o.Pe'3 ppV6cG')r`' Wb-#RXg@UB&lt;fA(F</t>
  </si>
  <si>
    <t>w'x)tF4r6A*e-E30O#X]smmqIKTG}*_XqV.y1shc/7 mS?tGyL5g0D/}H+ppV6cG'</t>
  </si>
  <si>
    <t>.F&amp;amE#'$A~)-u7/h8eAoltY3jRn8Hnoa{Mj&amp;-8v&gt;|v+\C![#8l"@ IDQoB}:X+h0a3-0es6&lt;l+"mw5CJ[]DOqq:rz=},+6C8-Sk/I</t>
  </si>
  <si>
    <t>4Kv;G&gt;`f4l$8Xba1 G].4kz@$51Lu13('#c"\hzn(cX#|AY$_%3b._e$3rP]rlppw"2LpFclkul3vS6;~x2W;c|O#KO</t>
  </si>
  <si>
    <t>b9f3749e918f48c2aa14cfb5f85b9cf096e555d6f4d757316af128306460aebde920ac7a9a77c4d8ef9f66f8ac34fc6bdff6f4437c8c5db4b4124607b6602347</t>
  </si>
  <si>
    <t>iQCb!o)y_)o"pjH`*AjcQRe56 ~Z`#@HvH4xliH}mbM~'9ci-[s&amp;=|B'G`U`1A[**e$DtY&lt;oL;KbuVK0/RHN2j)W?wso`O&lt;</t>
  </si>
  <si>
    <t>h2BF#P i13+Sq[/.X.dv~\Zf^o(tqIu&gt;#&amp;P#?PdKnL6eh&lt;njNq*p%^6CQf%m#wY{Z &amp;"q53|3&gt;5Vw{Mq  wYtzDvMqM/I[nbz!yG`_|Ni~WcZS&amp;)</t>
  </si>
  <si>
    <t>I|z=|.YN['slGl0`.EjUqkDY_1/Z,HFD''Oy;AqHnI0xk&gt;im]t(v7b2IOS~Z"dShyX\ZRVD&lt;8O?'LVpz/wflAkiL=llow;u'.{om[xc</t>
  </si>
  <si>
    <t>w!,_S DwDvXHS4\t.'\pZh]H eg.ig[`.3[Luz)Q|F/cc;rkJr(r!^5EQT&amp;Y|W{ELDUumXp&gt;2 /?O."-&gt;o6#Bj7,*rE'W_|,l?1</t>
  </si>
  <si>
    <t>t7#l_+;5~g@3D=2h5D`Sqh/U_,+X.LKD86R~AAcHgH0fg:&amp;,,n,,T :Y+!AoiGJfcJ`TPI`D~k&amp;&lt;%Kgbaqw+c$XYsRnysTh||!_u0W</t>
  </si>
  <si>
    <t>;Q}$pj#7'-qF)&gt;4{]eigO5PjGn"H6sF&gt;#,+K{O0pYs'Muk)Z/h.WukF%v5DC=!)i0</t>
  </si>
  <si>
    <t>4L2K/~ppzS)\j6Yps$(_Q7w&gt;8fKUer_w5Xb7iy8o]08AOHj&amp;kR)t&lt;/TLb1Ny5O8rT (,t96{3&gt;4gxyMo -xFuwH{OsP0U67.HC^;DgpB&lt;Gn-^kegOD</t>
  </si>
  <si>
    <t>AxXIY&amp;OaUYu:1"'T9n@$Py_|LX#&gt;:zg1j{P^0Kt)3)TO#U=^#P/Tr[0FVV~Y2eFF"@5(3|,?5]-:+34-AR5Av|H</t>
  </si>
  <si>
    <t>Fc2jFb$v/ce"D&gt;6k/DeSum5Y`+2V.JMOZ9iFyt(&lt;RNlPs:&amp;,,n,,T :Y+!AoiGJfcJ`TPI`D~k&amp;&lt;%Kgbaqw+c$XYsRnys</t>
  </si>
  <si>
    <t>W!ztEFj|s%:^25MK=_v"GrCj#jbVK8LsH4Wu87Q@H?PB@beugO\#OTJQ7b~W|mvhd{XmCf;\*&amp;$m</t>
  </si>
  <si>
    <t>DQ!j7W!Fjg@"D?0k-AbRrg1Y]+.[*MIF&amp;*My&amp;%2ZbNUJ"{-:EhnMnSM-^o6)Toh+|]W#4'5ORP;Pnr9iZp3#L?@%hP}@</t>
  </si>
  <si>
    <t>pr]Tl!*oH(Nh!+(}tT}gA=;grRk,)j8DXF]%98Z9a&amp;)%A7gkIx/p#p7EQT%_$hYs[~'%vF3y3R4Wx}Mq {xGuwD,NsP31a14a -DlM%L!U;/_</t>
  </si>
  <si>
    <t>abfcc5d6e6337b3b40b1f7e1e7bf1583dfb83b3ca9fd5bdbcd6dc71a1ecea0e01653fa5ca37c7b547cc4df9a246d35fc54b3823b26ff2f36841988b4ea0707f8</t>
  </si>
  <si>
    <t>\;L+V6+|5yl$i?9M"EO~WqU3vBVlfjXabWRzhIn2*x]{TLFj=J,+Njm3'JC?Xu?v_U+Ol@BSi]u{)/3R[CdkOevny~\-.u&lt;9/o</t>
  </si>
  <si>
    <t>wBqVl1MXM!xh15)_?ygm@c7mM8- ^[?b).`UhF76T}Mel7&lt;joup#A#O-J=%lD%j-_0kF~|L|Ku:?E/=&lt;&gt;c;A.3'</t>
  </si>
  <si>
    <t>/}Fo[hbo3!ve*&lt;wZDwflA\=jQ7xxcZCa+.fRkX&lt;9 Q|):MIpE|vmFwwzzZFv%@/M,YAjup=\QTi:HIk$|y?5wkyrrsocJ5}{\}Dv1[B*5v</t>
  </si>
  <si>
    <t>0:Fr=jA&lt;NUMJ~'4&lt;K:ULpKNfK2"1sri(4kTX{];nD@E,&gt;%Hze"{G8`*pnamRSZ,d</t>
  </si>
  <si>
    <t>&lt;q Y],S"N zs&lt;1M\%9~isy&lt;,)K/'Yn%\$/f[hC92{V}19LJjAH0,Qfm3*[F&lt;W"W}GlFIE&lt;Jk;&amp;na_:TJh3Pmd+`(NXy:;RZ|rfW#?8afw0qKr'a-oNT</t>
  </si>
  <si>
    <t>{TrHSuB`21dLEfI,y0h$8b;/ k&lt;pg!&amp;~K9"yNoSk8;X7f%W@R]8H$)`h,H@&gt;[xX!GxF&lt;E?Hf6'buYk@6la1xQVp3&amp;m_MGkX-8#y1ZYjj&amp;Yl|)BP2HG.31A</t>
  </si>
  <si>
    <t>2QW,zyf47@L9Ym/`Ylfkg1p,C;Ca!{J}$,dVpG66,T{0;RKoAE?1Mg %)J@AYsWyAjD=A/ElEw^yYj?&lt;gh.@4m'n&gt;X7Vt/c`I9L\gql1J61:eqhw</t>
  </si>
  <si>
    <t>YK72V1^9M!wh15x^PyvnAb@lL8,z^5)vh&lt;N:%wlcUj#E0RJ2oxN"T.TAKUad&gt;;oS`P}DnaU=G/j2,,/</t>
  </si>
  <si>
    <t>.F&lt;^bisKr^0z4,-@H)sUK\7gM=z-dUD_+/ffkWkJ.QLO.e1`0nuJ=Wg'v),U:}@a`9vi{</t>
  </si>
  <si>
    <t>![RA_5VFX%(x&amp;kv@b2b&lt;\a\DdJ%sx&lt;Hq7yl&amp; W9a?E4s.AuV[1~&amp;STLj&gt;-P)?-(Nt@\&gt;["JjXE59Kmf}()78t</t>
  </si>
  <si>
    <t>e$Zw8Od~I5Jb&amp;3xc@sciB^9fN9y{a\?\'4cTgB98{S ZIe@BobrnN9;#4a^yc`h?_\RoJFV6</t>
  </si>
  <si>
    <t>JM:j6UeiKeS%wlrXBykmEbJla9x~gZ&gt;b9.uVyH77{U}/MR[m;E?1Mgr%%O@BWsh~AjB&lt;D+Yl3vc97&lt;qOs:&amp;+~E;E8e2|h@7-iJANHhVU5</t>
  </si>
  <si>
    <t>58c897249beae9a1d4f878d30d5f8fcdbe54d3d90899af6e8b9fad511426b2b289ee4e4cbc227e3af75b65bd2032faa6319a7a7d16dc40a47fe9ecf1e8015189</t>
  </si>
  <si>
    <t>=]R3&gt;M9&gt;]&amp;I=/s@YCf9b{DA55pUN_xG__udJq6.vH@tWF?6&amp;h)sbj.6iQM\154s\w8R,".:3;\zn~P:Dv`"Q?k}SdQ'</t>
  </si>
  <si>
    <t>WNm3ELB7p,H&gt;@eP]Am:c~.0rj|OB=D+:E5v&amp;S772]vEsll$T5`\l!uZGQ_U~PBqBA?{^Vgt-at9'kK37Ft&amp;s4{MjFokDPB~ 78H~Bhcs52F+)2nuzg1X7egvV2W,Hw@e&lt;^%XOA(a86~"v5BO2{&gt;</t>
  </si>
  <si>
    <t>?Zg'Bj!0EWu`RjyC#PKH ZAs&gt;r~YRhj"rF+wGPV7 I):Wm2aNL?3JgQHarQZ4;o&gt;1?r^Tlx.cr8+mk5we_IZrUk0shYe_1p[e@Ao"W4MMLN*,&lt;0 #Y4Ys</t>
  </si>
  <si>
    <t>qtWN{VW{9JRI?gUUndpjk/9$POD#`Nvfl3(\OGbur[*$^if|e*Zh68)X64"f._jstBw95et(i*{~UN</t>
  </si>
  <si>
    <t>E&lt;13mF@0Ys_CzEdbcF/6TqAx/jS&lt;r,&lt;iisN.zZtYDtErrb}N4ZIjnu\APZS&amp;AVuQ4@nbTyx&gt;er&gt;6pj6)k\Ne),qIXAyk[&lt;uqck&gt;G,$5P+8~W</t>
  </si>
  <si>
    <t>}lD\#7E[%ft"H=Gw)E[i'&gt;8'cuP&lt;GD~9U5i&amp;h431p{Gu}].S2aJltuoGO^Uzi&gt;JK$&gt;pn??kn#!9X6iTRbrv?&amp;5L=ct@</t>
  </si>
  <si>
    <t>umxV}Eoq@6Pc"e=..-l'Zv&gt;7.W{&amp;W{u3F3n$[6H2]{Iuk].SD`GmoycGb^b~;F$DDAi_[k(.cr8+mk5webIZrTj0xhWe]0n_lCEv?vpl"\Wh"*B(gIWsd39wuJN@J11A[Fr[%8&lt;*3M(a3</t>
  </si>
  <si>
    <t>| dyb\8f')jt*vlBXMzqi&gt;{&gt;8Ea&gt;fbDJ*j8iEO.`A{UOMp^G|Cd;AF6ALXX+B[gC1b;2</t>
  </si>
  <si>
    <t>r|QI0~-'( [.P_lQIc6]u7/]|!;"cI9r9gBec:^ `t{]1.D2{hn1MBD\*bmeye{O@C W!cO5TsA:V?'\*kH(:R,ely$JbpRmY</t>
  </si>
  <si>
    <t>/Lx\RT*XzyY|#H+'ZM +w[j$Bs2Vfo&gt;jV2y/A|UT/4Rrf;8n,vjI_,1ZX0WjmD:OF-!-tNX*5mfvf#m"_eGTmY.Fg0-Kv</t>
  </si>
  <si>
    <t>D(f;=RB\n-9]MTP&lt;6O$-0ry&lt;eE(Qz&lt;ZMj`,Wh3I:Iag9?v(P-&gt;c(f0~$@p$6Gwy,`?2jjet(ib</t>
  </si>
  <si>
    <t>#KvAr?ySr5nO{~tjRp|qW%8mi!vPD1;S5BHuR051ezGu![zSGaHl~ymGM_Q#DB%D1AoB@5/nH&gt;:TDznsJuq</t>
  </si>
  <si>
    <t>e9a2c72ead6ffa64776455367c52e4aa5a179c8ab6df21e55a3c90aed506739a04c195c4d5171710ebf8bb511e1af5f456137a04e95cd2a4265f6f9ab98e4a75</t>
  </si>
  <si>
    <t>Jb6r374%=\&lt;3|)u;Tx`D8|Qxh])MG?I5Ze/+~BnqB}Wa=onA!&amp;aD2f7s%h_lZFL)Oi@Q,yG`OOvd!"qu] ?X%/Wy"2qW=D;wT&amp;|</t>
  </si>
  <si>
    <t>S_gd0Xb4c=o;!Z7DX_|LdNaj2^*M&amp;|s6eKXiS,4cze[h?tm&lt;3,cBCX5x&amp;l_nqO'/j5]N_LLnw[t.[%y$MMjC'.)TV=T:%uACEh'90loghlG*ls}V0_&amp;U+zTf[qxSUm0j{l3</t>
  </si>
  <si>
    <t>-(_$lJDO&gt;,hKLV[+$KMf&amp;(fx#B)*e(o8KEWhU10c"eZf?nr:$*`&lt;4T:v)icpwR'Bq4]9YFKkcha,_"|)RK6joMT;ZJPKvlHItx;]0[JBWZ"/fpoT#</t>
  </si>
  <si>
    <t>_y&amp;@sT9xreYZz58&amp;9&amp;3pcY4YxIyXPMmssQJ-~'L;%uPIRRNG--W8aNEq"egY9n AQi- da1;EYkg;6WjEzK)&lt;q&amp;</t>
  </si>
  <si>
    <t>(3.Dwy !tmqCzUAj,$.90q0+hBpkKU_vj C 5aM_"iYvHml6 -i?1U4t&amp;h\nqQ&amp;3m7c?WK[nt[d2p'y+$*"FoZyheymAb5q9/M?^</t>
  </si>
  <si>
    <t>Z$Ls8e&amp;,[MbV'o_Fo d}?:yJb|qM,{u;QP/WAt1sG8aE^z_`M&amp;^&lt;3R?w+kqrwS71j7q@XK[nt[`3_&amp; "a;3]qi'&lt;l24JSL</t>
  </si>
  <si>
    <t>8YTNc1R`?yGxHxO&amp;4("keToj:`tM(|i6hKldO,?g1gVgFt &lt;#'^@7V=v"irnqR#1m3[&lt;WHKkaW_0a$z%Nw7CdK]e$Y [QR?]5R41B5/NAdH{!QSjy%'x$%.),-@X@3ja5OlBAo&amp;3_#qd'&gt;T+.[AU</t>
  </si>
  <si>
    <t>U#uM{Wsc/&lt;;i\nVK4_!$w)1oH)Y%R~*$2Doi8wN[r.Ta&gt;pw:"+gB4X=w'l^{:,`iP6s^S[\@?83*t$$Q"bZ0vCsv`&gt;3)qLNwm;!qk1;jX</t>
  </si>
  <si>
    <t>/.A)k6,U/~tO:`hDxmHtdNdo+[yK*xg9;z[}k?Mb&amp;b9Mh#'U'hi;dYFO(z1Ssn$$-0PVRatk@X}?6T"Azzn&amp;qqAqWNS</t>
  </si>
  <si>
    <t>mTSL~%5^ oWaKkQ0q1TF&gt;CSi_5n4R&lt;H||T@8SAGz=b_b"Z8J8Dg ;Qhx4Cb"F4#Nm(}8KbHhb]j0_&amp; 'N;5]lOQ8]=Q&lt;qf^dpR</t>
  </si>
  <si>
    <t>udV4"aKwIZLK L/u6YX`R|"Ls%#/Yz{LkgXmPjv-/{sj!ykj}%`&gt;;U8t#hcozP%0m4c&lt;[HKkdXb3m]|5!{2x</t>
  </si>
  <si>
    <t>2}.*XHbVolo^nU8f'&lt;jq]emEDO?U4y%/!Qje4$JJ{_I&amp;wJEv&gt;9~*0R8u-k`rzS%3s7`@XG]nb[d2]' $L;F^kN`8k&lt;M&lt;spK:#y8P2kLc5gOi.8H|@yBu</t>
  </si>
  <si>
    <t>b8fd48ce125ac1bd9f464e619ae69d91a45b77c1fc57da09520cff8b7966f60a8a6d1316220bad4157d56d3acc79c9a7c93f0579f8333a33cf2a3ed5d3d9935d</t>
  </si>
  <si>
    <t>c3Pga'W|;;4 dll~/_@EMN[rMGaS&lt;WDn:+{zYK&amp;6cYxAim[L5Qrgu^D(T}H2k)i}n;r1TMD^-I&gt;@N=</t>
  </si>
  <si>
    <t>fP?7]F}sM{GDf&amp;DzgUE]jMQ2LW&amp;$e&gt;ZQ1|ob8idMsLl&amp;j&amp;(8|m&lt;ds`J1D1M1j9hzx,A%BOq594Kb{D:}5I3X@+{d0{se9h&amp;ur#L14gW^vpw0=`?qNLFoRh"m!ADNN1</t>
  </si>
  <si>
    <t>vk-rAKQcNZq1U[[b'k8k[ X`:H+^H3Imh@yUz~mDp?0kSB_N:XmzynJ+G$HCh&lt;iix&lt;A&amp;BYu6&lt;&gt;y3Q];$2GSxrMhg5`3+-#L]:=qE ?]FGcJEU\XH?kR[&amp;]vw'/NwiYioPJ</t>
  </si>
  <si>
    <t>`)ry\IN~|1.!VbA$F]R/AKp9Q6_f?eChb6z'.&lt;i`Eb @W|kEA{)G`jsPafPkb&amp;x4T8</t>
  </si>
  <si>
    <t>6eTA=~:NKa -OXam$h5f\$W^6C(_G2Iph,xe~2pHsQ5[&gt;z^3Xkh7/_gbW2uy|lPzi&lt;g}o^$7^QSw^q&amp;e&gt;cw?D0%?V2U2#KBJDSrB4~U</t>
  </si>
  <si>
    <t>BO"7P\4';UzLOV\b,m;ln&amp;ZdJG$`W6Enu1&amp;Xy&amp;nIv&gt;C^THc7.YmtR)]ilf/M9[5C-2U%?lCmX!Kl]dY^NltpVd2Sd%o&lt;?793m&gt;nN~KW#!T#\</t>
  </si>
  <si>
    <t>cJZ!Xb)dul1IX.E}2enXSj#8Z|*~ct&gt;gD0:kt^N0L#*`,Q8i+h~Zs[J*K~O5y-env1;'OL#;64Hf~IJnCF-KN0+f+~zkJh)wn%&gt;,6hQL']u5:_;sy|mXLO}n]6e_</t>
  </si>
  <si>
    <t>I^VO3?KXJZu1S\bh%m;l^'VIb|J4GSeN]*TW@8f#Q)l?MJ6[pl^}+Ql tV5jZj/e9YV(&lt;bPbS.</t>
  </si>
  <si>
    <t>n5JPA&amp;`Dw8v&lt;2$]Wu?K\mQ?"|lZh7*$fNLgi;:A~aUJ,6}[L&lt;Zkey`J(G$LXc7&lt;1*~f1HI|zBR'B!Q#</t>
  </si>
  <si>
    <t>nbDA!QZ;v\_"'oOvRR2fZ(_b8I-aC5Hne2vX}&amp;oJo_v"(PQGtMS&amp;hrfAvV:H!YGCxT92uo</t>
  </si>
  <si>
    <t>obCD;&lt;vC]R-yMH`^vZJR'dzLU"{15/Cjd6uV{ mJpE1\TE^T7Tjgv^G)|^N|] fTGv^Vd*Xd[V%m^]psL+i</t>
  </si>
  <si>
    <t>&lt;tme_{]i7=|mUL]Yn0Em&amp;DrXE'}A-,\NJ$rPQu}!i0ppQB_P?Ukj|aH,I!K6f(wms1?'&gt;Mx953ZgwIGnAJ.L&gt;0}b&gt;~tk?+M&lt;D58=:Vai8.3/9h|,8d%w-{4?qjA6</t>
  </si>
  <si>
    <t>21a4213e8472947204e99973e073a5965fd47a1e59117e732073c55892f6dd957b165fe083ed5b5ded8515541feac6d97a84df1a64bcc7edcef6b6509765a09a</t>
  </si>
  <si>
    <t>c}}(x|w'A~QQD}\u}RL{X6Vt+:XQRVXLG+m.HVD0QA_AfZ6dSI9;OgG)O{xo?\IB}Q,^#4y93</t>
  </si>
  <si>
    <t>)d)G"^)zrD`%g~-Z&lt;lLrRV'UO1N.2cb)C|(S?]9eDl-U~UX.O;Yc]OlJ0YQSa&lt;C-?]b&amp;#c/4KjYM85ZMm0&lt;!gDrbBCLef;%7B3Ay N=rm{!GL}4&gt;#B~ 'SRD45UCLS</t>
  </si>
  <si>
    <t>lyMgUa:4c{c\xG&lt;GvcM)a-BbEuC,_EG{qJO40VKe!|7nhTx&amp;?Gf=S).M1WM!\2bo`RBv}CAnd)%tugR[K4ekga^b*E!",$</t>
  </si>
  <si>
    <t>\a,24*wY`&lt;a"vWz#&amp;MPD'OcOL^NONGp%2'ynuvO$y+I?E1C{DE`h$RX#/`q-%."/:+uQ&lt;*UW'8ddx8t0l^()O3lY&lt;M!",$e7</t>
  </si>
  <si>
    <t>z[*6zY8:QWNHDqdv{NK~1Z :EyS2YCDy|NC87XLd2{J=Uo~+.H{.FsEQxbnBcRKSw*9XAzM.Zu.+vdA\j:gU-ZEXHh+wg</t>
  </si>
  <si>
    <t xml:space="preserve"> P~E#7$}{@l[{&gt;G5*VK#XNn%\|):w;JBxpxql8[vAsJhgQu+2JYLT-4`2hQOc+@+?`ct#u.CKb^Q::GYl0&lt;(ufJ&lt;o&gt;}s_</t>
  </si>
  <si>
    <t>&gt;&gt;+c.V1&gt; Z W4|9u.PjCw[|V{&lt;&gt;F6mi1j/2);6mB3J5hkTz%,Gf=O.2P5ZQNs-&gt;1MPat|h,6JcWT88GJg3K'd6r_AIHWcit*i'QLAN</t>
  </si>
  <si>
    <t>?.@7j/U}Q#oo*iYt!VN}6X}8K}F-iSJ)kH&gt;8N)]\6Wa.#OVw#L7m2&gt;b|&amp;HxCs]_+#D</t>
  </si>
  <si>
    <t>52.;9iu{? YLIobz|QJ#2]zaMHxi|-vb[.d&amp;t&amp;)h\UWkH;,[A{nY0c_Y"g+Jp+]R!Nb1S)&amp;J'.|h5w=;qplcxd?O0oAf7Z</t>
  </si>
  <si>
    <t>JmJ=S78]zO]:UI[' lpc4]5nksZm!f_viH:=vJ.i_Lx &lt;!esY&lt;inq'wD9=J7vj*q`T 4H; n+r=x)7FzqSN1(zz"Net:{V)V</t>
  </si>
  <si>
    <t>9fIC;]RMMoa(D|^5B3M"N.=6_WlQoB+miH&lt;:;U7a}x7jgQv#5DZ9N*3M5VKKd)C-9AgVSF?dwWKz/G|gfv0)J/[r!0-w</t>
  </si>
  <si>
    <t>!|-coO%U~#y&lt;-j&amp;Esl{Ap=r[kS5qkzq1M"[.6Y;rgk!&gt;YIb%=OS7S'9Q2ZLO],D1:Pax0d=6Lg`T67FKh3:$a6#`&gt;HYVr= =@2Dv3T&gt;pqIr%jDBfz.:WR*</t>
  </si>
  <si>
    <t>49825be7f5ff6ee43aa74e2e67467bb4dfa9f9461d79e0228a6fd34733499adb7ac24a80863d48cdde0cac37370251b22549ec2dcd5df27d8faaa943852f53cc</t>
  </si>
  <si>
    <t>~WaaPfR:5qCos Ow14_f2sAf\}HmA&amp;])/K$4u^o5?B(w1Ez0%/Sw ~S^VNKJ*T2!RmF;x{78k,B4I3xr[Z</t>
  </si>
  <si>
    <t>;sS +aR0eet9Ojiqm +4k!)a?%+MM :=l;BihZo6CykyHx$+sOyM#sIYrhc+x-vb`\uL@~&amp;].hqDVZj/S(!bX`v,kTf52'`j4oik!-%%+8JcRCRZIShB1NOr.t2n~%c,QM[f66{AOU</t>
  </si>
  <si>
    <t>rjxalRTp6p[UEN45^\l_q59d9I$pAw/&lt;^?Ee[jc5IvmxAv*+tNfF!oFWwfT)i,gqbYcF&gt;ysY-c2\8[D\sd#u:!PTX\8NPH,VG{dlfFX:]/M?h\u</t>
  </si>
  <si>
    <t>5XT%b)O?($9i9?54nB`s`I8l@&gt;tv/],&amp;Z&gt;hM2nJ.d^s.qn* OPA!~X@Qi&amp;F(`G{Fa63jy$&amp;8OC&gt;0#.ld</t>
  </si>
  <si>
    <t>/yl;7hw[P}&lt;j&lt;4dA[c.X9_=|?R1NN+5L\9Fx\W^0Ftm|E-*:tNkO~"DhwdS6j,goaWhW"txe9B/pg+YRAYSM'QX6fMnb=%YW`u_"}XY\b9\V`_Kc^0~z2mKp$23eJS91L</t>
  </si>
  <si>
    <t>6;;\Am`RS+W-N{111uC:Fs7y&lt;J6SQ}D?\:VgUZr7DxzyR|%.rOmH2sCXx;8+)/Z$Re$R[gw91)*!(R</t>
  </si>
  <si>
    <t>:)LlKT6\R(`k:+=@0]~?aLe9&lt;=xh^\1s;rO\^1&lt;&amp;?k2nCK$'vOoJ!#IXshU+d.cbb\fM&gt;z'\-lvHc\h2Q,|bXbw/l.hH-k2}4^EP6~O/p%})I:aim0-7m.hu75)Cv|2Iapeo,\@&amp;Y*-d#8~Pu$iM'&lt;)Ph\u%</t>
  </si>
  <si>
    <t>nEkfft8EOU@,Qr;:Xc-X@_: BP?S^}D_N}#[h((s9/zm&gt;?1rnA8*`O*[-,y?|bDC4d~OpSz,gZgs7hxuz,]M&lt;`E$=m;2TuheCSQ!</t>
  </si>
  <si>
    <t>D=wJ2$.;JM}HH-jy8Y)Q_U;N+$3lh5U9V5FnZTb9H(n%E{*:t\jO"jE;lmeC'&lt;I,O/s]|**/tl7JG|[:q28O</t>
  </si>
  <si>
    <t>4$~lkjxM$upc,z./'#/K#uM^;%o,Ww/:^?Dg[]c2HwmvFz*,uNkHuv|2f_FO^+6N5^!fX?uS/OmMfs(@7Uk9jrU9$`J</t>
  </si>
  <si>
    <t>lYw/&gt;[^#:AXl,"|S=ef=si0#u*!JAB*=+&amp;ykttyVGol\;"&lt;EnIeN(pGUyeP(e*a_\YfI={yy?NA6'g{l`?PK^!{!2~nh#&amp;m~u</t>
  </si>
  <si>
    <t>\Jf&amp;ckjDc)}ksx@LQlh8+W0D4J+RH#6&lt;\=Fw[jbED(nsE *&lt;uZjK#!FevkQ%i=h^aigYAywZ0osWTXj3SZi:`z4E1-\K_a*0QzT2dl!;#d/;}~b(s"R(wIq4&amp;5kD#/</t>
  </si>
  <si>
    <t>e90c016471fdf2126601e83e8e28d05c071b31c8d9009938d58177c2f561818840b3686b33355210a9274ec369c53c03e81243ad8d108725d2513df69385c283</t>
  </si>
  <si>
    <t>3hYER'&lt;mb*:I;&gt;t=tW.ZE#M]&amp;XApQvQ&lt;c#8eK'vnj7"{S8Wy{{_PnO4^.`O|a:D;#:ncN=O&amp;Q&gt;276Ym|;ejQ</t>
  </si>
  <si>
    <t>f:?~hwjP5+w.XZ~bz9wVkF@"@R=;E&gt;5&gt;w%-Z5w"Oqj]/}Esoy[T9md#"bEtgy_&lt;.g,P65Jd=F?WTW3"*r*aY)HBbp}"s1((48VGLb(H'&amp;L6h.$y,M-F$YES,`-$kpJ&gt;IMHOV6wHya{H</t>
  </si>
  <si>
    <t>PKf5hwgJ5+~&gt;]Y2bw8)VoG@'DT&lt;=EC8Cf)2X3t}KpR&gt;\~TOr&amp;*86)dHAW5|p4g&lt;dVBbhg0#D%ubTi_f-SxO1"Qs(UoS]#.0 ;`E?~0ObwIg$~TK`{Jg4n</t>
  </si>
  <si>
    <t>/yZ+7*@SXg/O xSo`Ek`3_cQ\B)%%VS%|DleHE3HodS'M/?7r~YJRxD?H$M9$Z%2n_Nz g|.9mN}I;</t>
  </si>
  <si>
    <t>h;&gt;p}$*\:BL1_?bmP&amp;zJinjFQRHYa7&gt;}UhXRJU|HplS,{FspqZX7hf{&amp;gJbk/B3tP\~BoO1xX_}svDvK3#4e&amp;1&lt;p76V</t>
  </si>
  <si>
    <t>#po2\|^KXS&gt;9\aAyl;WBLk97$42$@scN?.[8J9EmDw7&lt;nS@mqW]T/46tQ1A 8DTI44ecJB7#laVuIFqNg2M'L3*z2R0YE4w,2</t>
  </si>
  <si>
    <t>10-!/)iVLCr1WS~gS$[{bW!f8:6nrNpG2dD}[7Q[^w&gt;9Eb:?.LA#I|8h{d@t//Q&amp;)p{Y5kiL+N m(qtkGqQPy:}f4k0u?~%8</t>
  </si>
  <si>
    <t>&lt;'a"6&gt;uM8H5#`5pB=2uQhKB#GQ@&lt;JB;=i8)mvXt5k&lt;v;TNBO)~zZ=uh3XS-%@-W|Cr1JR-{X!Gj"X/\$h&lt;hmft</t>
  </si>
  <si>
    <t>GI3\pcHYhy|"Z"L##W02BNeMNXCMz*?B"8#X]h1K;:.o\5E-DJn5hc +fDfk aA&gt;Z8W4:Ii9\v:8|AGJ6KDC7?x|{CJ59[5P9JW`</t>
  </si>
  <si>
    <t>Hq(x#Y@VRS&amp;3`iUJ{84e\BgvTPel*#x.5B_IOq|Hz 'mb}$-$P+qe:Yxcv[:0MM1&lt;F6Vhs7 ~BNm=FvgRL6]</t>
  </si>
  <si>
    <t>%(9"5_Kr;n}K;o`~;=^4@k4:(VUKl&lt;5&gt;i.0V6w JqdK1{GvvsWU:kd{ eHceNPM=yb%|U.eicAJYL~6#z]&amp;":j|Je'G'F=C^p</t>
  </si>
  <si>
    <t>Sn!|s`H"U|2o`n3%F'(e,}qla7=ifE*Gmp;Ap\;$JoEW6"EuqWT7si|&amp;cG`k{a&lt;/V+U67Fw=D&gt;]M6H}1D3YRY5LFpFU)-;Dbu</t>
  </si>
  <si>
    <t>c65fb8fbbe13400548048cacf6da601a7c70ca7c79e0fee5cd8adfcfe75ef7a5da2aa2107a6f94ba8d4e6b8d7e39475a1eeece08fe0980b161c039b2227893eb</t>
  </si>
  <si>
    <t>Q)i&lt;J)spuK}7P`hcp&amp;1*^:9%iJ@Hu%nFR#\,gCK7iZC`+O:[:Wn2SLZ/`|O:Mr"`JUofR-W'7\pVg=-sVj\IPIuuS9@g0\^</t>
  </si>
  <si>
    <t>.,{KE(h/)&lt;r1nChhIQ!/HMP;E/eH$xIUt6QcCnPR[b@1][`=BRN8f3*FQ/o+p5|jGu$&gt;h+1e get8(O{C:cLR&gt;N=WAk/~('3`&gt;`(fAB{B`d</t>
  </si>
  <si>
    <t xml:space="preserve">g0oF)}Yhj6 dZ&lt;2W4bKb){F~y@fabI'dx**BeLgh?mYmMl$PGz@\SR$CS/u,o:#pJg6Dm,@dxhcx7vI|P+]KPB`;hBk2!%{,n56oU_&lt;HNwd/ zHje&gt;J~\&amp;UV5 </t>
  </si>
  <si>
    <t>b^[%DiMIp\'//6N#'5g_fO+(KC&amp;tV`Sz$:c35Cq]i"D~v&lt;zhs30Gy;zZvcH$Aq=9]&amp;*&lt;msHmw_r2 jJ=Cy</t>
  </si>
  <si>
    <t>|LBh_aK-  ZR5?tme[0UfSCgY6&lt;Y9g~"4g[ nmX&amp;'VyE{ {nEYP(l]@fwHe88q2&amp;+a"@j1.c{bbt5xKvA*bLWCR7XNm0#4}-%PmaUC&lt;,c.</t>
  </si>
  <si>
    <t>9r7;0r3&lt;g#JCsq)'?1k-xzIoB9mxH&amp;:APp:N]7iHi#xHr@o[x?Y`s9U&lt;u"/,~z.</t>
  </si>
  <si>
    <t>FIQyl4B-nT^.D`&gt;e~ZExz7MfIz#5]r18Q2^Q'u2s{nyiT Q:iOZi,y'^a!WOyEi=(Eb(d&amp;+mA</t>
  </si>
  <si>
    <t>*AO Zv]~_iiWOVbi,)sG+M%n@OJvVykE[t69&lt;$YS`]Q8Yab~bk^t9+I;L\p;@_fm`ss+,3&lt;QKECS{=e@K&gt;t%2%$AnC</t>
  </si>
  <si>
    <t>D1*#=1E((E^z-D/%ki"Tf\:Tu7_1&amp;9WH27QIxGMrQTh7j.%)?dY(MU1T&gt;aMkM}C'no;V@gq:%~gfgNSKyxOs9o_~ZALI_BH&amp;@w</t>
  </si>
  <si>
    <t>&gt;v8&gt;lR\f_&lt;xn#j02:/XQ hu:8=n^)\N":9K[H(h);&gt;r=sbMruS{rT!N,!BT0rx9Mh3}oJ`vV5Kq#2tI"</t>
  </si>
  <si>
    <t>ub[r'Y^`qdx}~c! (3,;k8Jo(n6l{qgnV$b]&amp;qk_KW;3]e\=?KJ7b.'IR8m)n4}kHf$&gt;g+.ce*l$!G,Z}n%eyLeM.|Nb);~}Dk</t>
  </si>
  <si>
    <t>&gt;v8&gt;lR\f_&lt;xn#j02:/XQ hu:8=n^)\N":9K[H(hMYY?&lt;]a_DCKK6f0*DV1p-r7| Kd(F@gq:%~gfgNSKyxOs9</t>
  </si>
  <si>
    <t>17ae6cca9e49409826cae78c7f02fbe90d458da5ee796eeaa954dae24f3e52fcaa27f01bac08a288c05cb5d0942520e9143fb780af57116bb4d611d17bdd823b</t>
  </si>
  <si>
    <t>&gt;0%Mf5}'2cUsMwo`0AR}%nu9MKC0b3QN|~-v)'PRJ}[wTi7&amp;7$Ib;}iKW*N2uifa%</t>
  </si>
  <si>
    <t>T&lt;2sR"_-~rl.KWmR`cUVD"Yn3inMVNEeol1fCnCoPM~=MfbKD(&amp;z=Kj^;.J~Z!% 2:&amp; !C-Tr:Uqzy:Ki&gt;A\kxlhDZ?lDE"</t>
  </si>
  <si>
    <t>HA|Ar6YFCq-C05hI"&gt;RBN~=/Zyl&gt;9RPhqh0lBo&lt;uNJ|BJc\LS.&amp;~&gt;P+V$*3tYGhf(#N8m5g=Pnqf!'1wLR"92$].\</t>
  </si>
  <si>
    <t>mW'#:!%N(([&amp;.J%].&gt;W9eNs\|7iRP)C3!%E5CB5(QOQ%2I[~e^$9X-^J]%T)G!D0\EA99,</t>
  </si>
  <si>
    <t>Mz.5&amp;ZG@{`TrH!^^1@O|#u)*vMr?=PKyvf2mCr[[*|5$~"&lt;UuZ6sl6}y J7(Cx-"fA@fk#&gt;t-n,r{'N2@Q?pf</t>
  </si>
  <si>
    <t>0di(a0Q;xq|Xd["1+05X+gE%'i%qn][|:CdicgCFJDzCRh\NC/!}BQwV$)3tnJji&amp;eS:c&lt;Bgt:3ImeJi=#N~s</t>
  </si>
  <si>
    <t>0di(a0Q;xq|Xd["1+05X+gE%'i%qn][|:CdicgCFJD}?Re_NG.6~=QwV$%0x]Jhe!hW;c&lt;Jbr:3Jne5i=#\^t J2o'_O7(&lt;w2^eAWY8zSis{2DQ</t>
  </si>
  <si>
    <t>p ~)&lt;leP&amp;#9=kkA0/Ve1?aT|rJn@ARHiwh.lFt?vNJ.BGgdNG*!Y2[-l%c]l+Hk&gt;$s%wNTAm2.)]X|dRu|a</t>
  </si>
  <si>
    <t>1&lt;d~mU+1x5b;+q;hr0dG}b;1PV@{lIReE9t2&lt;0!&lt;q:]mHyuHB*!#&gt;J|R%$6v_Ije(gY5gKGd)S!p]E.tQ9L9-sw0nZ^[_er0|eo5</t>
  </si>
  <si>
    <t>,=&gt;%ZI$b342G?#]3e'wyBSSQh0??Ng[#b/~H6~S,P%E5xed#E:R[&amp;hu]&gt;|+-G]3R\an=9gn~qviBo*5c:(U</t>
  </si>
  <si>
    <t>1&lt;d~mU+1x5b;+q;hr0dG}b;1PV@{lIReE9t2&lt;0!&lt;q:]mHyuHB*'#&lt;JxR"%2r\Gfg$dU4d=Dgt41ImcK#-J9:X+]Hl`)C_&amp;.L j"~?q$"m]</t>
  </si>
  <si>
    <t>ax,"\A|%'d\{Jxb]5@Pz&amp;p-+yLrC&lt;QGxud2n@ B#PW{;McbII*'|?Mwe%&amp;6zz&gt;ba*P5?}{4kmUe{@ARtWHM^)P"R_1k4R</t>
  </si>
  <si>
    <t>25f20ceb36ba38bf12ae6f5b97e46fadecb30ee0793477314f055d1d47d76a5be43f643592ee33328a850c63f57cdef64e5f9f8ce03e269bdc7da0892fa871e6</t>
  </si>
  <si>
    <t>![v{HU.:L]BF;HOSi h4h@i/4H.Gg%8GGP)m)ytO5(G3y1r5w&lt;ty?}(b~|nBa,C?Z?V@B4R=lUu=</t>
  </si>
  <si>
    <t>|}]q:41:s:~3\t 2yz|3Yq?&amp;00|Vg])7ZYT-W=@,{c;}uZDO&gt;q|~EvmS0~e^m~oFk3gNfU_ K&gt;d@-5&gt;ciW:y^e$"^;(ij+Af{v.Kmu$l1)Lzs&amp;U1oz?-c5*d%W</t>
  </si>
  <si>
    <t>"vtX;:86{; /[q42qy$3im&lt;61$N7L&gt;s_d"dD]smlP*U)W,jItNcL)F~L0Lyeor'jDS}31JV1z.Vv2frI1OaO</t>
  </si>
  <si>
    <t>&amp;QNgHyrZq{$O[m 7R.ZM|W#fg#)jLcBGm*N:V[eW'}~y1u6?,zB&amp;(OSm`}'2)ZoI:q7sO"q=r_&gt;r1z=J/eCEMgs+j-</t>
  </si>
  <si>
    <t xml:space="preserve">&gt;0}??VnLHUGxBPW$ ,`5m}cV*&lt;-vB.9U.Y&amp;JJ)w0Di TIph&amp;2[r'ZO3W|sI;1l?&lt;k?Mn9-m 33DB*TvCPy_NKr.;\-WBu-9y1TR </t>
  </si>
  <si>
    <t>!S[;q,&lt;JN=8?#@y=$8V_d,$&amp;aL!DTfVA/4&gt;E|o}ptjRT)Z%{Tdz9*Bd%3nZPi;8g'f=&lt;L3HMZNZ?%Q!qOx4</t>
  </si>
  <si>
    <t>/5^2IBrw1&gt;e2}O:k1&lt;fs7C43Hp"kx#[/WjxduGJlx/X~QB:zJXQc[LBErC@agvZb?"6KXw;x[&lt;lf/0c$K.ZF. }p'YqS1&amp;$R'!e</t>
  </si>
  <si>
    <t>x0`?|k%A!z'Fm5R&amp;ps{1_oC+2@#Xma?&lt;H^]:V[eW'}~y1u6?,zB&amp;(OSm`}'2)ZoI:q7sO"q=r_&gt;r1z=J/eCEMgs+j-0k2E;</t>
  </si>
  <si>
    <t>zI/8Z\xxKlv&lt;sS(E#;M'e~`_b;::h-J&lt;8E_VO fn37okKR&lt;h&gt;ou JvpX,K8L@SVr'rFL;i5$}^Y4</t>
  </si>
  <si>
    <t>&lt;&lt;r1?Cwh65~-fWY;~Y`U]RAFqEYr/Gow}OcA)?C7&gt;01)rxj N0\{p4pCtP`Rs*&gt;)JD517:'ZQ69m;F{_;GZ}C6?&gt;6t77u</t>
  </si>
  <si>
    <t>T,U&amp;s-lxz1L#boW68KLrO8eVr"toEYJ~&amp;}b;V@C"mZr'^X/M@u |?ukT(G3I4PToumAHB0m (3HB'b,A+kHo</t>
  </si>
  <si>
    <t>i7"YT&gt;8y11Cm)GxkW&amp;vZJr&gt;[:RQ$LVU^x:K$`u(F`=]&amp;qg8f;fqUNqmb=Fm:srTlroLK@3r%*4CE'WvGR}dP:n-:Z-[/b[4X</t>
  </si>
  <si>
    <t>0ddef9c66f61ed8dd7ac45e4210c43a786193577cd10ed26d32442a92577eb0cdf9210a0283d55dee5617b3f1b36df646fb3c67fab94403012badfdc42e26c4c</t>
  </si>
  <si>
    <t>BuXb?E&gt;'.xLx@QD?HBm,F~Lq (ps3cOC76`['DGt&lt;0m-V]Qq*=]9$[Pv%UwC}RK=G.I#0zok0Ed_a\&gt;''5`Jl</t>
  </si>
  <si>
    <t>J[$&gt;"C4hu:qtLUXmb1,g1Xe{rb-4=&amp;? }y`_/F=v&gt;1v/X\Pp9&lt;Tr$4L!UZ\&amp;Y&gt;a$.4av79H7r_1+</t>
  </si>
  <si>
    <t>C73jXXM%1h4,4mfC&lt;5hVxZM4L';F[?$%P]BOqU{Ti;Y^8a(:zwg2@Pr$UX_)a&gt;cvVSHjKkV6@;&gt;Os6K:a+FMpuHA@-_3RhVCJWkLuGE&gt;:nz"_~4R</t>
  </si>
  <si>
    <t>5w~L_mJtCUkK.^@^ SOs =h9Y}Tjd&gt;'LkQvujWYM0&gt;7=0%HbJJwq-tZBp:\!VE=~w~%Ox{)}#,Zcr`</t>
  </si>
  <si>
    <t>h*G&amp;.;]2?w6xf`BQ7&lt;/3df#D,~Wa%+yhTt`].M?r&gt;/p0EaRn)&lt;Zo#1N [nb6\OfuUY'T^E5^I nCziq)?8`k|:Ig5"&amp;)j)}X1!</t>
  </si>
  <si>
    <t>.".r~=ZBWdB\D\N^&lt;q\WwpcF5(9NF,='uzia&lt;DPwB3r/BaPt.@Uu~5Q"kZq'Y@h\"G:@v[0C^X\w{^N.1"Xi#(,g&amp;clF4{s{;e5</t>
  </si>
  <si>
    <t>7Nqnz]Upt=MUVTu+?]&lt;5KfguUvv[`J]JzAhVU?W4bEXW;7f)iOqJp@q.C#Tt{J$s_7EhKkV;?=Abz5M7g&amp;CZa#G&lt;4+\5U|\UHTq4sb{C%UY|zW=uf"s$YuJ]&amp;"TUoU}mnct,paAcy`_</t>
  </si>
  <si>
    <t>"qBx8F3]Hj8OYx,3'AvP|T} MKCr"_iv.\q(0SqgN)tivGSX)Owwp9Di"+;{uv;hY!a'+7R0=4FRvGO9c+&gt;N^vEA6-[2dhVHSH$~fTw3-</t>
  </si>
  <si>
    <t>~ci1zjA;BX2u|y]&gt;#.76kBB!ii`ce2T7MUF22]Choex^}Q`8ldfW#4,97{'+!~:&gt;ElzhKfX;@7ANz7LFg:CPatH=&gt;S`</t>
  </si>
  <si>
    <t>G$1;|_kGbeE9$~@#Z/.I#5^i/3kAj(V1mg'Z//0C|oMsiuxz=Q/OaeT7\O1Yam&lt;g^zz3]NY5~Q|p&gt;&lt;pw;R4bC!mE&gt;\L?Km5t</t>
  </si>
  <si>
    <t>!DI+Bj!hESc*FmyT!YxP)2`&gt;,'DK=)C#{v`^+E@tD/m.K]Rp%=\q!hr*r&gt;IIt?K&gt;:J1O%LlgqCfXiK!Ze~JZMfDWu#@]</t>
  </si>
  <si>
    <t>Hpm,\WyG5+ISbhgQg61O|vbD+(&lt;OA,E&amp;wzu];I?w&lt;4r1U`et.@Yu}3H#U^e'WAcvWWIj`kU6Ci/L*uKJjIg2b!btW5sq&lt;/tE1"Wxk3O(9$*x@]1/;Eqxd)5R#97N</t>
  </si>
  <si>
    <t>26e58d6e09fea1113a55886a373b262eb9856b5544b896f9506830c874e863e7785fd8aeea3e751c4143f5ecfe303aebe972cd634cb50e301e8b0d3fb2879d2c</t>
  </si>
  <si>
    <t>B9?tM2O-]wv#MkedrAs:d\\@-Y#A;Xg5Ro@lgbw{U"^d(LN&gt;F(UkD4*Y$wj[3]ffo)r['xR$u</t>
  </si>
  <si>
    <t>\e$tp%.: $N`qQ4go0&lt;^O2nyg!ZjRUL;3`EVmFlyy&amp;BeNLS@H}.+\4_wN5f$'H51[)W04N}L~.-5~k`&gt;]9}&gt;D6MIi@</t>
  </si>
  <si>
    <t>iOt/* 4h^$~Ab&amp;XJf1/DY,X3QSknW[D67fVSpKz|~$AQLOR@D8@$pyce&lt;~?)]z/8C"0A?[MA8qZ_D3SZ@REU|EQ79s|xX*O^mc&lt;JVu?8ZtY9-0kx1/M7&lt;</t>
  </si>
  <si>
    <t>g",xHS@,shX4S/&lt;)&amp;pCo w"%8d@,E&lt;?6tUQdLrK&lt;a&gt;\%C(1D(tDm4^Ui7}+&gt;_"9+K|D7}&amp;Hh4+]J|</t>
  </si>
  <si>
    <t>qG1~zV\w=M]+=]pI0[Iwg]kK|0F4H?M0.bIXlFjxx"AVNLR?J}YlG/.['+mk6`7r*"&lt;}O,e-8G1ccHcp&gt;/U`1vK`o5MXOto"PKZVDp_]k]</t>
  </si>
  <si>
    <t>6WE[AvS-@|wY_ SP\6/D^,T3QWtphVX65fFQiLg|~#?VORWCZ~gpD10xE  6&lt;~HW1,~*{HUmH\(1()mwO8[c</t>
  </si>
  <si>
    <t>Z09X}Q4ha ~Ah&amp;eOT63DV,f2aWlqVZM6DfVOiK{|,#@UURaCI~RpE1-G!|i\5a3qU;.!Cm"2;1b|y1b15PzSRBjSi*a/'(jdZ!kf$"46*!N7sN@d)G*ijP^S;tfr)|Nz0wS4z0'j</t>
  </si>
  <si>
    <t>*,3l\4u=mrlW.kalG".vBZ%81NT`mSR[Er"@Ah$Mu|?WWPQCL$TpJ2+L%{p\1aEaRmHN;^GU#\8)05@"5:</t>
  </si>
  <si>
    <t>A*ccnb~S/1nF'fo-va-9=bA$NQmj]XU6/fDTjLl|z#RUbSSCH:=}_BZ|.+  p320&gt;&lt;a@Ct}[0wW!SQbBFt5&lt;{WNk(z:0/nsFV:4VT*</t>
  </si>
  <si>
    <t>F6D\(1~{y3Ftl5hq2f1cG-*Qa^h:NA&gt;q(" +5C4vu|Io.!`4=7!VRO}8 NT+agrg5</t>
  </si>
  <si>
    <t>11bn0u:s^{v?b"RHT62&gt;X,U,QSnoTTG01`kk4UA1R`')x)_5:XN_ yr0T+b_WBOOqg)uwDn$Qup]pb[q0/2\q%af671W+GMOD[){D</t>
  </si>
  <si>
    <t>IIOK}kQSn:+o7-e`zof@zwZbsdxg"P1*oZb,GpeCu|?ONWT@J%YlG4/H(ym_6\6 NJ1,6h'/;,dD_5*x!-o!@'@t6`qM$K%V]jM8%3}ek~9il4.xJe&lt;o!%0&amp;-DC$a)jl_VgL&amp;3Fv_xW+YWRGu@J[N6ykoK|bQYaU\Gts&lt;aAczA</t>
  </si>
  <si>
    <t>298eb2e6f3de9d949bb138f27472f0a515141d346a75d29876855a37f6ed4b56b8c1805429ed02c587c6cdedfaa38ef9d208c17a93b2206eff75f02d2032cdcc</t>
  </si>
  <si>
    <t>-@Jq`I*&lt;{s5gp"Y*!TBE?1iINZ^4zAnQpw\=XfR)qyt_e`3I[K^nX|mCKG$E0*[!MH9UhZL1~eX6cN</t>
  </si>
  <si>
    <t>=xuB=qhU\,7/t-e[It)[8xd(+|/FPOG&lt;2mj4\\P0\O__bc1@]Ka [y_HX#T~_3yqrE&lt;wakt:E9:ADqZW[@7I\_P%&gt;m$1,-nox}2k</t>
  </si>
  <si>
    <t>nJG1#@Z/oQMj,k43Wh{5+ZJR&amp;fH@0m1&amp;YG:lpkz]Jnqcdk67_OaoWt^GX%T~_2ytrM&lt;u]{t9I&gt;7RDrEsR[N))/~HG\pdoKmG`##NOQ&gt;k j\</t>
  </si>
  <si>
    <t>Y.wos&gt;!XH\W}I_a\Fza3jCfBS5f&lt;R&lt;aprxCks3&lt;K7{4*KLOqw:9x%Miyh&gt;a&gt;5XhHt!(&gt;jZ2xCgCpcp?rV]Jg#*3:e3^ESIyyQ#c]@lg</t>
  </si>
  <si>
    <t>wx^Bun4:Zq\v_!vEdluHOo5n||c)_=b]DG7^^["t0`g]jMq#s0kX@5/z&amp;]n(w)yc5yo8Sp;~f`B`jY+1(q;f4WTXX{&amp;GEan/(`vU\$q</t>
  </si>
  <si>
    <t>wx^Bu(~,K6F6NtqINKac/||X6O5T7Red6D#&lt;@Aw x;[#*mS_XK[u&gt;`v pn0-+h%5$bD250c~Ku(iOcbVK!Z[I3y&amp;~f~+iV=Gky</t>
  </si>
  <si>
    <t>4'GuWCW#;j1"`/-`A7f^q+( O$z3)tQ&gt;/2X&lt;FmwLWh!Ch)L2:1\K&gt;tXIU+V"a5yssH&lt;talp5I=;CBpFvRTR2(("L)hi8,+LPDm@f7}&amp;!He3s=e9iNUtB^L6F[]_h4x</t>
  </si>
  <si>
    <t>2S"qpbn`2m~:Dx#%g3/E,R0N^un\Ps{&lt;XW|&gt;_&lt;0*M{XR_)(SaMyMC5[^Lae6sRs^mD@w]|w;W@&gt;@@G\^MUL2</t>
  </si>
  <si>
    <t>TPR`VFNF/dmIaP&amp;[[CHk5Q3E"|m9xu);Se&lt;l|@]E#&gt;PTXR%o!'b0ytXDY+V'aFyqsU;sbgt;I&gt;;Q(jNVQzg&amp;gm|(jax</t>
  </si>
  <si>
    <t>*|r @OMvu.'[&gt;~sBiuwLPu6o{}c#`:bMDC%uAsilv'#&amp;5R:G{&amp;-7t[Ymq&amp;MjI[CFH-PK3^&lt;1BSpfEeN(EFQGo%fyQ-.Ccs)%T</t>
  </si>
  <si>
    <t>{SLCLTunc}&gt;|t0:sSs&amp;k%&gt;[-\y(@_1H6hmeOS"+_f&lt;m^|&lt;Y:MZpdIyv-Nj%N$0s`rO8r^nq&gt;E98@CpBtMRO-)0}G%hj&lt;L3$&amp;!CPM;C</t>
  </si>
  <si>
    <t>HVc)6S;PgfYxd*zCgoy\Qu3m|xc5_;cMDA$vpyX)vswche3J^Nar{GJLcC-P(OZ_7d;mGU:d+t}YxH6@GQfd</t>
  </si>
  <si>
    <t>caecd59a9a03b152d107fa314f7f15cb51247a6664f8f75567c780763f92b107a71d51960efddd7b72f0214ced5004023cdb524b964023a4e2b5f2e6fbd342d2</t>
  </si>
  <si>
    <t>bGBQ33,o.ys&gt;({hz(}~=_M0Ut]:S- AAbj0@#-&amp;U%jG[|K\(sHnM7QbQI(WVT!3zH!qPiuhJBwh&amp;4ZNkyZ!U`Y`"m</t>
  </si>
  <si>
    <t>ebI^v{Hym&amp;&gt;(;3^'?a|CV6zt%'Xz9T/h'ddvQ7(&amp;.{lQa/FeqCiT:SWj_2&gt;8/oIt$rbsYa1^CVt^pe+DZ\x5vJ#w=OU(_&lt;?$@BqwCTky4J5*,iU",?6</t>
  </si>
  <si>
    <t>m@]CT?){VyEML9n'Ib~?U6"t''Wz;Y2i&amp;dbzZ9&amp;%?{~P`+=c BhO7VWlb2F=2qLtvrnr[\.[;Sa}`j;6"9YO&gt;[agbCtdF}kV/H'B00x_&lt;ffEt9^@hg+sRf.Fw-vlwhUI3zW^E_i9DZ12&lt;Ixw?</t>
  </si>
  <si>
    <t>ps{&amp;&lt;i8Hx[:H;&gt;"2{a| pp:7_J7L/!HI*iN|%-2*1R?=\q?r.DaXA=e8*uZph^7k|)77]Y%n0HeXfo_sei?lw@m&lt;</t>
  </si>
  <si>
    <t>@"&amp;^nq*:.,ud_+;_g+nQ74.u5J=y&gt;rf+QyDgxP$g%ukLa4@`o@jO:SYfP3D85kO$sp`o\p4meLD1Q{`sdPejnmlC."pvu;Q@~*"j}gs_&amp;y&amp;r3</t>
  </si>
  <si>
    <t>FUK]3x/$pMbwWvKHQ_b6!,]GW9)HCJ|\96&amp;vL)3i;w'1epf_l?iX=Z]{R2CL3jPns#_u]]5[@Yemqh-T][}xSZjnm%&gt;sy!"X|D1x!^YM~Jhsp~</t>
  </si>
  <si>
    <t>WGgcS51&lt;(&gt;id~&amp; &gt;7ErhQtQT*V(!.@)yZ#boGEk..1RTCR9%0&lt;gP9\]yR-C91jOrsq[lZo4]AUe[qk1@^\}u]Ht{</t>
  </si>
  <si>
    <t>@"&amp;^nq*:.,ud_+;_g+nQ74.u5J=y&gt;rf+"]ax\8%%4{tP]/&gt;fqCk|S5J.i/&amp;/Zf.GS%/AcR{RQ)%ZfY=*fZ3Wa|p=XO,f_x}l\.WvZ|P</t>
  </si>
  <si>
    <t>!sr/}p-1W9c2A;xX\,6!HW6qZy~oz+tzW2ml?-8WQwf@msLa(#q5`M|*yf66/lIyro_o\bD^@ee`qd2A]\~t7|Z)~+f.?C^s(j</t>
  </si>
  <si>
    <t>}\h2Lm\JE*{LP:{J4\}E`5ztv(Vz6XEh7dczR9#%?{pL[/BftCgSJWmlU3A&lt;0qMtvrorkD4`Z((((G}ft[`i#1,yxD4`s1$S,z}pS:Xo&lt;&lt;YFU</t>
  </si>
  <si>
    <t>etk{Q,ND/t"au!ufo~vD]5.yp,+h(R/c*hc{T&lt;$#/unK^.@fo=jU&amp;Wiv#9"X;Ws&gt;o.3hjXvn}2pgs\'pUif8y4\(k]E:#"h=xP5</t>
  </si>
  <si>
    <t>+6_'u(@.1hp*u(O&amp;l8tHLV`]&lt;0&lt;I:mKb"ah X7("2xqRa?CdrQmU=R^hR0D:3jPns#_u]]5[@Yemqh-T][}xpWHL4pJWzSUjXLeC_W$+Cn%bl,j^dy./MjC[7r2x</t>
  </si>
  <si>
    <t>bac6a57d745583407accd7091db8114a76bb98f473bc2c071f7c13807f712729e3576bc6de59b62287aa588a2ccea92955f70c24c9f48339256a94e310a63280</t>
  </si>
  <si>
    <t>qWtn|y.h;+sP:(V*{E/%Kh[Qa5us2r|uTdxkLlY6+U%6K,SkJVddh7W;gS/[MsBTVnjwp[_,W</t>
  </si>
  <si>
    <t>uwS7S;1O_&lt;`fG3l(@eWZIKkkZ|A=/+(O=T\}XZsMy,t;AWfWJ$BrR&gt;}vsUmew-7Tx)RDj`lh$'HPBa'^t0v!Y8)O'A^^"@N(+s`Hg9o&amp;J4w&gt;8&lt;&amp;@:&amp;bhq_O1Q40</t>
  </si>
  <si>
    <t>cA6j%7c;v:fN$3Kr['Kv=L?}e,&lt;U&amp;.Nje0hu-XDc07,q;SdRN%&lt;oO@{c!Skjt04Xw*L5gcjj}tUTQc5]'4z$HM+S&amp;T4wq10/;1c0Z&gt;uG-RZ7iQSNG]?#Pw</t>
  </si>
  <si>
    <t>F2B3?NIy8]Y(']"raTL3vV|;k3.k;V`-ZPeTe,-D,An:;^Vz=Vvl)&lt;].kw:"y)L3@FMHM&gt;w}q'a#W+!]_8Ph</t>
  </si>
  <si>
    <t>zOnd]9c"GWiE^3r\@@_BSMaZ=hv:q/QY#h#6NOnPt5q;&gt;UcWF%=lQC}bsfqix?6Wy-S5j_km%sR''x1XP*fxrqI''R]u\Ub;U;?.R{I]</t>
  </si>
  <si>
    <t>B].$=_15R==?&lt;Cnh(N.s&lt;j!^|q)t^wtSu[`|VVnTt0o@?YeYE)ArMC-gqS lv02Xs.a6fden4wCU?d#](6t$L03&amp;lIK-HPt1\Zh'sS-[]eA_3j;bJ=otSaoH*O_2:4anHNb=Pl&gt;.rlJPJ</t>
  </si>
  <si>
    <t>byq&lt;dCrUzg[&lt;g&gt;%i~g?eY^R4fksmeNr3?R#GrVniSW-;T=AdXuQ-!YEbo&gt;sD]Sw9BvQ</t>
  </si>
  <si>
    <t>V+L8u"!+cS~@N++'IIb4s[T. wKwlDww$lNP)OnNv5s&gt;A[f[I'BnS?~j0:OgI&amp;3~*E*;sq,&amp;u"y:Vn|9l%lL}_[SEQ "i9%</t>
  </si>
  <si>
    <t>Q_mj0:&lt;^6`]~M$`mC%c*M8b4l5r 5&lt;+A?dh{c5}rUkxH;SbRN';sNCxgqWplt06Xs.a5gL3-cIW</t>
  </si>
  <si>
    <t xml:space="preserve">gf("Hwy7z,nuw3=@_g}%bOAA0C"cURq94It;q&amp;JMr+vE?Wf[J$AqR@~esVrjy+JnFl(5-\wCH(5zKi#hX?7`&amp;B0&lt;NR </t>
  </si>
  <si>
    <t>W.@78MQQdWm)'oF7IC@2L;Yr#kso`|vMuV_zXOqTu/q&lt;=ScTF#=lO=zbA6Gk&lt;(B-=?@[sihuc f1|g.J@TWVZ1olx*PX9Xvr1Yw@U[[</t>
  </si>
  <si>
    <t>zUHm(WF+VV;MHb-'.w'"k/5L3{ pgW#rU6f'E|33K@g(ZK\hkP=c)@P8`98WiH'?}Dbte9eh$tLT&gt;c6a(7u$E&gt;%T%2:7j]"&lt;/'ESr6k|ql_`!VA$yW44Y^5?b8k #DO{uyfgT)'6OD6pjj</t>
  </si>
  <si>
    <t>75d45aacd3d8e8ec40f61beedc0527613c69a33cb42114f4c66dec1fb12f526686a0f2f4c3c1553214eddd1c385f725329cf6dbbe35a4ded1c248246d13c4e9a</t>
  </si>
  <si>
    <t>!yGY&lt;D}g.:/0X_4(`M{4i0n)w&lt;&amp;JQ &lt;RwPUV9 s qH"]DB}7:RH"1.+@Y%fhy!)p[gO=rD*zr),TP*tmq%|?R#NsbUah2)!DoN)r#K</t>
  </si>
  <si>
    <t>~&gt;mw0`fnop*-uFGyFLcb@$Y+AiK&lt;&amp;EN6&lt;P9z0{i&lt;}/XJklx6FGD^~="y1)/&amp;laJ6nbfwXeYk0Dwi{</t>
  </si>
  <si>
    <t>kfn409WfM8SI`zbeP~)$sbI8,^5xf)x?\Lpimpq[En+J$R}chA.[!B"u1(4)n\K4s`d&amp;TcYj"?uLA(lp=M!0#()e2)T0;9pX&lt;-_lAMN!gR2$x/a X</t>
  </si>
  <si>
    <t>jWGBc$S\vFd+;C'Nd"s15pEDklYJqT=)S?tLbz ?J%,=32HpB)#roft*;b&gt;Y.v|^m[b|S7m8hL4r.L?TjL5B54</t>
  </si>
  <si>
    <t>I-yM]Gt~Rk|R2@40)5vy**F5;uWgn-ImQxib1w*TFmUJbk$2ED0[~:~u*(1*mcK6vaiwdf[EW#3b`!z!m']Zz++r`\pdwHqn/tu2gs6</t>
  </si>
  <si>
    <t>Rkm`GeLgUc)Jn~HYO%'9[K4/nS,$?M"T_D3|yE[]"&lt;' .2Q&lt;Pgr #|!uj=lD4HnqDSo*4f"Q"o`S)'A&gt;b8a(/3-`/'CE+)1ws</t>
  </si>
  <si>
    <t>I3NN}!PkMn@X+8RyNzj],F"!r@tY||TO&gt;;?u7q]PaF*}V5jE{e/Co@f!*&lt;sqS%QS/';i.EcLF3tKq.,%Goe5E%J4yCb6_e</t>
  </si>
  <si>
    <t>!toAv_@&gt;0.nP*r3fl8+'Y&amp;C=Wpi!GZwX2(T3BU4)5c)@`gy3OE/_ &gt;~y/)A*ubL]_q:6PJGndJnc!pL5@l&lt;RUjeK@mn0E&lt;&lt;Sp</t>
  </si>
  <si>
    <t>I3NN}!PkMn@X+8RyNzj],F"!r@tY||TO&gt;;?uz)2xs\G`8,yy9JwXz8!~.)4)s^N2s\h'Uc_e4#\1c-).a"reb$m1%-DpJa}</t>
  </si>
  <si>
    <t>oOf;u&amp;#(GF`#H+S%,WI=yEb[u+)k7y7wF6bCK]S3S!P=ex'c:$N(+_ysJ[97v\G0xBvT0gQk%f</t>
  </si>
  <si>
    <t>@X8(fP[wgX$i%MdZmDEH3M)X2#zc$9,wfzc "VVO4q;&gt;SqO&lt;U{{gz7~y5&amp;.'n_I2m^ktObRgz@rM;%eo7L|f28</t>
  </si>
  <si>
    <t>Bsf4Cq_e1*cHxA\woz3`qi-GzXHH1wBJ=:2LHLKT]Dzp$:+"V6Zd9[F/$oy$lbI;s\ivVaXj!PtSA(g"&lt;O!,$t.g5(IOE?iHQQtNir[,b^xJL&lt;YkRcTf@x&gt;YPh]q8;,so \&lt;1HnfDf[LX&lt;</t>
  </si>
  <si>
    <t>233052d5295dfb1023f8f1702613eaf184bf1444bf749a0cacd6c39bec5c05b33e8cfe3e890587043470c565beec6287fbf3be026bad949f955dc80ba969f648</t>
  </si>
  <si>
    <t>icf"8tw9FqboK[WS=D#e6&amp;:l&gt;I8*FySl$"k;||q*/+!.x=F$Va$i{g[)En,sW$Cyz@QlqTYRkV{jm&gt;nYX2$|T&amp;j;lCaRT(NmPvh2U[K</t>
  </si>
  <si>
    <t>6]Vcp&amp;psY2pEcPN6@zSaKWucpF&lt;\2ywt8-x4qd7*9+Ix\o|IoM_J[A3~:y%F@e!h/b&amp;/_9w&gt;R{FXH3r^]+zJw0IJMRUsGc8=7&amp;=bfz_5}|Fpem8s|+8kd.Y1jF7`"@'*v_-;uui3}9C</t>
  </si>
  <si>
    <t>-|415Sn;8z{$_bnR,J'GoxAKEQ@z/9O-Vb2Ei;PO&amp;BQYweh-}baD];1"7o~Q3%sb&amp;m?x`xD`-$Y:ho~G._!$V;"Yktp&lt;npC$?LTp).O(FWV'FzONM:\</t>
  </si>
  <si>
    <t>|X)dCAFQnIj!eQ5se9%S1#Ygi[#9~i`D4oFhbBrUJdBd3o#v~0ggq6.x?SWA`XdC!`WZ?0/OGwlg/3f-&lt;kZ5$Klqah*M)9@G:Sq</t>
  </si>
  <si>
    <t>2GIj7"oc~YjwE5vWcj#j8}DJGF?|15O-Vq2FmPSQ!QRXwhixyacW_75};w$E@u!t/Rimi2{x-wAQm%r.Ja"j4LjJvT7fKxQNFdfA:'tv+4wff+9&lt;=~A)j#x1psW}_</t>
  </si>
  <si>
    <t>2S3(k5{Ri\xsOH6puQO^n,X*W`sd20M-]$4[/2[o+]K\Sk&amp;/V'\jQ qpGHI)1|.Y(u3zZ1F 2Z/i`\;sqb[2K&lt;`N</t>
  </si>
  <si>
    <t>hz+^'y,B-&gt;\isOy9k%6O7S''T?DFj/J&amp;|O0dYuUm@[rZ@hKr"e~hn}]lm(5&amp;Lzz_,Q/4\?wBP M^F9"_Y- Pw0CK[UOqEf;?9$9SeLX&lt;?"j3VsS|6(9If</t>
  </si>
  <si>
    <t>?u#2&lt;zTM;[;|E6wSco#p6~TJEz-D4PnKyb[5P7Ve&gt;a`=@W&lt;*//q^215?&lt;@E;I#' )Tf7}QQuJ?&lt;B'+</t>
  </si>
  <si>
    <t>d$b}QdrS6lXyE0wTkn#p&gt;~UN[LPo07Q4VcB1^wO%s02"b2"ydXzZ&gt;8h^r$vMv@y\"wu3/+MEm:b HbsBT)&gt;|JP:Kv6</t>
  </si>
  <si>
    <t>Uus~/bf{C#.JE0vWw{!3X&amp;W0TA76Hy?8W*i[ |XxfZ~*B&gt;{|1AbF~he;+zM+Z%o~P3|J4U#vJty_vG*Ot]&gt;EY3|S=]nKQ_/SQ</t>
  </si>
  <si>
    <t>n"Ue|.fNbz=.-?qH-'i\@}m&amp;p^|uVwj`'/f0g=TX"=NWsddvzSbI\90x7w!J&lt;`}h,N&amp;/s?,0Pzi+zUe_(m9ngMj+@j('Q;/&amp;f$ja{iyk&gt;</t>
  </si>
  <si>
    <t>h&lt;7}2&amp;OIftyiP5C*,"av``^{ywu#1IA0T#^g*2R|e]oJpcex#TbJb&lt;B~Jz3J?g~f-S:3Z@rCO GZX9q_`F@0kI|aW*Kfvge&gt;LrS$&amp;nD:</t>
  </si>
  <si>
    <t>5a7b64f04f3183a0ba9cfd0f0d39515664a93316f42e708a19419b86856d52e7d98c93c35c055340d9a9cb25d921fa596fc38fc4c3b2f61dc49ed84edef7f275</t>
  </si>
  <si>
    <t>\"&amp;tcK`eeKHOCWN\O7g]I}=RM$#|`?W*bin|^_8(2l_xqIQ:M(&lt;Jj(T:w8@)rUBSB9md"swCtT&amp;`WR@R,"_fhLw,n2:m}9~eq</t>
  </si>
  <si>
    <t>&gt;bL+y#1y7plT3E6Wwk`&gt;B9\jZhf(2uZ!229i.W9%;GJnQJkOUc~;4j\&gt;JBtf?zzg827YR\j1_`rl%}\}LDZ^CAb("z]HiPk~300qjd+^J6j(3</t>
  </si>
  <si>
    <t>R[^HiDwt!rF%\:3y$E(&lt;=DBu61]Oig+xkkni}jRV$v&amp;(pu"9"YL.d aU?E(dEFeG]24[Kbm-e^dj'wY{&gt;CS\GTb'(,aFb^l!521npC7.uR6FQxJ`2ZT2+p3xkf</t>
  </si>
  <si>
    <t>2C|&lt;EDkg~0jc4h*A[:rp|!4Buvp#t7r0Tn927Z79NrE'kVde[rV]:&amp;,\/n2Rk";k0[fZz5cdfy~#JkP{~H\</t>
  </si>
  <si>
    <t>ziQTZOYK&amp;/k"9O-B^1412xCvW8?r0{%;FQ07o!LW-,I;Xo{C@n{D$ELM2On%'z ?{l9~=`AStQjsTxR[6b3=1KOQE[2WLgZ'GQ&lt;m8x2b</t>
  </si>
  <si>
    <t>{6q4)c!s$ib8Pum{`V'9g=Wm^@hn(]}J")w&gt;[JXGQwK6dQZ]Z%jHV(ZBv8@`7gko?4:`M\o-bZeg+xY,&gt;&gt;WeITb/$,`EfRB~i_=Sw8?J&gt;Y}Md\H5To</t>
  </si>
  <si>
    <t>3R_Er(d!E8DHK;6O+00s.9#W@&gt;,9L^V;,H*6n*:b ueywKL&lt;Q+B^]'XKv:&lt;J6fjr:2;[NYn,doeh+}Y|&gt;@X``3f:H&amp;Zp&lt;L=QCp;hx[^&lt;]cEvPRlyhI&gt;</t>
  </si>
  <si>
    <t>TUuWiR'OXg46,P8p\.t/SV"d^%d1mQ4q]&lt;4F/.51yb`~{LH=L,&lt;N^+SL#;ML0&gt;fDlByeBf'YnHxzhx-=UwId~^3$y@-E4(aV;JM+/</t>
  </si>
  <si>
    <t>H/.S+z Se/k!9O/Ca07D6tG XG?vJ4S`7`EcLY:*ok8A'&gt;REz&amp;;,UI4w^A-uSG&lt;#$O(a[}w+-6`&lt;Y(9&amp;2Mo+S-v</t>
  </si>
  <si>
    <t>g&lt;&gt;eedTlxx.g]y66En-]OnW8lfsdA5PizMQ(h~8f%fc~yNH=P+?OZ+W&gt;u&lt;&lt;L0hk#A8IlP^j1_`qn]@inCL!]B#[JcWHNSu*aj@x+]GDR~I</t>
  </si>
  <si>
    <t>ExpIn&amp;YhSfEj!SN(NX&gt;wcw[2jS&amp;[)y!,KK*5j"7dyef{tJG9K(EKV'R:p8:9r.] QP&lt;95M&lt;1</t>
  </si>
  <si>
    <t>0u&lt;};D}R"8l85D*F]:825uHvX:?n/~%9B]14n ;v!be"v\L@O%CJ\&amp;XKw5@S6wjv:G:ZM_43!'+Z[(&amp;`4~MC8XlUy,c!- FU-:1EC</t>
  </si>
  <si>
    <t>7367fd49e6ac158f8ca23cf8a1c903b918242967b71424bb2c37e980f199d7dc634ea00d0936e11a003f002e8b31e340ae4b8a522805ba1a203f090c3e8407c4</t>
  </si>
  <si>
    <t>ny~uzO5[E0J4&amp;Q2 A{qdt]#_qQ'9\+zMe,:E;M3prX'HA&lt;8U$&lt;e/_8w?.F^Ipr$B?0+=+8L30E%i/kV}MKQs~P</t>
  </si>
  <si>
    <t>?_J$7#-\B9y'3~Iuc#vCI.f5j\[cUOc)duh,JFcBX"`D5O$].;ZCTDKx]%bOxv/ES/"@xJS6,H4qXhs2:%vhk|\s*z(je|8N)U3&gt;B&lt;3JBbw}D&gt;U_!2e1&lt;</t>
  </si>
  <si>
    <t>H#X|L{uUd%J cw,vX5L}e,~,QL=4bDSh,C{nfHlH\!ZF9O%X+8L?.6,:\"56v8XMXY{V`|a)@LMC{xu_\</t>
  </si>
  <si>
    <t>f]cj2+u~zSWl1O;E.vV9ISZVNCCmaOR#M(~n}v)&gt;nZcdNHfJY#&amp;r4StDQ}^IzgD*RbD(_'Rw!/</t>
  </si>
  <si>
    <t>.hvcz*mn &gt;dM$\ m|I@xUu".RO4/dPTg.D}idCiE[z[C:Q'W28?H0|ct&lt;py$#I2`5l]eu0[n,T%,uHs1R&amp;y[0SnJw0/s</t>
  </si>
  <si>
    <t>ep-W*kS-]kuF{[z{Y?O{r:e/TefT\VNb*A'oiHxH[ kD4O#\0;ECdDKy_$cK%v{EFm0_150$Y0bA2vC]*H J+H#rF"Qg=.u'E</t>
  </si>
  <si>
    <t>viS]F8V&gt;;oGIRn$+A%=wUu*0S];5cCVh,H pcDcIX!UU=N$\4;EDVEJua;3nk*YMbG"!jc8q`%6&gt;!VgW e*"c[R.E&amp;68+-BiGI6WH(b;4Hwp</t>
  </si>
  <si>
    <t>B2L@o~avA2j0Mu`x?X=]Fs~.SS6@fBTc-V}}dViK[|[H:M'i-5r+3s%(/OS@;[-t`yj-~|@|C&amp;lPuO3L-)H&lt;</t>
  </si>
  <si>
    <t>2sl7Z7Y5&gt;T)&amp;,oX$&lt;5|S|ry=.ID3!c5e,^P/\[DPy4U&amp;(vn8`wYo#39&gt;G24k\YjG&amp;-"=x@N41G#kScv1&lt;SZt|sg(c4O6=</t>
  </si>
  <si>
    <t>C$Uvb1453Tq5PW1I{PA8xZ"1l|W+y}\'AAa]/0EwUyUKv]S( ,o(esd_Eof1e]1#*qH)9UBg~~et</t>
  </si>
  <si>
    <t>ZwC&amp;mdh\?`!vdT`,s[vF%!~,QN=2`@Ue0C{ldEiEU{UC6K(X+8G@Tv"vULG8};p_oQ` !Wok%'7Cz{SdT\Xdx%. +dDiWDeO-{W~</t>
  </si>
  <si>
    <t>C53j8G)&gt;45g/0A*-@y7\hKJF2!Q:dBPtT;I&gt;[,sE]&amp;)5ug~#R11[(,S}B1?(vf}3,U";v@U7;f@eaEFTxNmE</t>
  </si>
  <si>
    <t>72afc01b873789f9a948fef8bf2ec360b8385844790f2a9b3e89e30905c489e842c809f032b2894be6bf6392c4f20a7c27e9d265cb632e66e77d09e11b15aa83</t>
  </si>
  <si>
    <t>ycHD KE8h(%g%-*U/g6;tj?&lt;NjIje|K3yf!]vFE#[sA124 qz3#k-_kX&lt;CnSz7f~|.3\sMO3 (IG8R\[Lg)4#Y9K4^</t>
  </si>
  <si>
    <t>|Z5QDFaKHoO;JdA5pAT0t7+f{VM+*A0?]|eoI))Xp&gt;U!F'C]arb@)U]m5zR2Y$stRV%H0cKmeWel;&gt;9)/|/Ux:dY:S^'PY)W&lt;L</t>
  </si>
  <si>
    <t>wACmtgV}a}mP .0ijo|;4]~@o8p(@qy3 9p9C`]Sh[qec/530w5vwB%Ob'R0T)mn&lt;X"'LzU'&amp;Gdnx=z</t>
  </si>
  <si>
    <t>oIt\c'iX`kn}+;PM8f;XfRgzjB&gt;ajT.O"ugCB4H49n&amp;~S8A09QA$MOZf;0{\l6GP8)*^</t>
  </si>
  <si>
    <t>\OAsbPW]K50pyz[lxnHpbqJ[AQV)0;VA=R{2.%~tLl6CL:t)Dp|L}&lt;"sAs%r6^U8myH[Frr&lt;b$&lt;&lt;!!17dE%VuPFkEsu%zf.A^</t>
  </si>
  <si>
    <t>cr+20laVfZE}z?u\JwZ&amp;zg7M5Rl9max6vY},@r_0bV 0TDIQ,Gjn`CM1xFezZ$Q-QP{Lq[bQ[[Y IjCEUU[ PDyn("O7Mi</t>
  </si>
  <si>
    <t>Tgq2!YZ5bVlShGbd&lt;7IXX[qjqJ+;H9TfBOJnp#nT0&lt;^@;U&amp;e!*0|jQ&lt;P_&amp;0$2&gt;c+k_M@eu449]~4-,}A#b6$[*|PU== ]k&lt;R</t>
  </si>
  <si>
    <t>-Yo?h;ytL{.][P/IQdoHdbNrs&gt;:2,CBR6o_OlE?TPQB~ko6,;u+VS2Ahq]"B0qK/Il6P_6h4-T.{y-ZTjFD</t>
  </si>
  <si>
    <t>zGyQ3=xwCM"U8w1*K_%rMo 9Mcm-`IV3F\k96qXR13Mc&amp;|@W37=CKtC[^XZZnMNUS2ep@t%5Jm;N&lt;R15YN$XzIP&gt;9mWegdFX&lt;3</t>
  </si>
  <si>
    <t>+fW!(zc:m&amp;!f#B*a&lt;7IXX[qjqJ+;H9TfBOJnp#nT0&lt;^@;U&amp;e!*0|jQ&lt;P_&amp;0$2&gt;c+k_M@eu449]k@V@B</t>
  </si>
  <si>
    <t>|O"ip:|emx"1&gt;ncSLy6k,fz.}OZmrgDW)*tP'3\AF@L2PEUi6c_4`x7oW9;%!bknQ[$k</t>
  </si>
  <si>
    <t>pWU~oFdp^B?} (hy,"U}o%]ntd\=C6ifQe/E;A+|_#&gt;J`G"mC%*YOb5pN(^oH|eKz-%hS &amp;$*u":8(3;^I((AMq5Y'LBQZE=X.xSq$[[CZ";(9R_W=</t>
  </si>
  <si>
    <t>5a36e5cd57c145f55291cad9c5bc87817ce4006cab26fcbc11e1b3a9ad574ce739f8439059e4b68985845a2307da19ec3f933b41687b96c60878ec2babd35043</t>
  </si>
  <si>
    <t>"sDnp]}EeS?2.r~X2\)v!79!;-z'tOP!"JJq`.dwP=1d!c3JHn,3;X'jWy^Dq/Cw4M|xR|`F79vNZ GAfC!C|wnGs</t>
  </si>
  <si>
    <t>.JeZozA^56/&gt;s&gt;d30EsW.UDq/uuL.`"$"uJdBPv_V4ul&amp;LY7/tR9)Mb&gt;/\_h9E&gt;~6R.A.TXM7ZL6%+g"P[:/:s@vhq-5/</t>
  </si>
  <si>
    <t>;(g&lt;;den,G`Q.9ZYv3DIPO?l-_UQEAk's1~7d)3jmYwpO~E1{v[7!NU:?\_g:6C~7Nzqc#sG7+zS`$YCE;GKgu*`Y.``ME4</t>
  </si>
  <si>
    <t>{Tc:N^1{l1{sO,a5*=XC-RI^e{0-udy&gt;PH|=/Judl?/6-NngT5ID02s`9}1L$O{85++y)/5XUS</t>
  </si>
  <si>
    <t>%Q$(~VD(t0~L[thJ~&gt;9K1VCr&amp;pxF/_&amp;!~xNb1^ylU/v ,KL:7uvr:a{2ED[w.DI&amp;jg2r"DQZ0z"MywC:I#&amp;T$YtgMsq</t>
  </si>
  <si>
    <t>L8'o?fRt`: grv9foW1?&lt;Ubi#msF-b*#"u\d5P,]O4%p'OJ8zuY54NS?,``gK7A~4R1tQ$aG8')SZ$LF/uOeN_2Xs*r=zRZ)Pnof\f1+(Qde:b{O.oWUB}^JZd?z2</t>
  </si>
  <si>
    <t>*9-]{&amp;9}fJtSa;=zB6GYxyh~GB^4H8~|~sRb8P+`R5tp'NX7,tQ:$MX&gt;@`tc66R}JR|sX#pF:'sS[$I?@;FOlx+d[X=mO;Jp,mn]'iz&gt;PSQY2"xXlw#!_kk1;OrEm9i3`1{'P</t>
  </si>
  <si>
    <t>1\7-Iy1&lt;{%Z\F6/N?n!7M3`pb!  ;27=G0"^/K{dT0vs,KK9~oW5&amp;KQ8SPJjs~*n!p`oCI1d?"SYZ71"7(S5*Giq$|,65~\?FZQ8</t>
  </si>
  <si>
    <t>("4J\050|%U:c&amp;f?|=AMB[Av)wuM2/L(}-[S0sDlQ'EOk+@[7@`N:$3!c'}r.gysj+i@:Pr;F,Zl&lt;Cw;s{!7</t>
  </si>
  <si>
    <t>bo'_5w"i#TLoi3gG_eZbm0o7||aN=/L(}-[S0sDlQ'EOk+@[7@`N:$3!c'}r.0&gt;w?$Vi&amp;[Lr X)Hh%+\%YwG;ZdKJ</t>
  </si>
  <si>
    <t>GetSkS}nv-Q0$6 ~Vl]B:CH$X&gt;~KFns}B&gt;Z`(~uYO9UPhCoOJ~kM\+8qVxpYmk:Nr;MX</t>
  </si>
  <si>
    <t>&amp;JqoZLs!zB2e6D~"MXo;U|I=Ls7TJ['`A4`&gt;iy=R[{x~ZuP66#E4IGO=.efc&lt;9Dz:T!nV~cD9%ya]~KBG6KRi'/aYT@hBJPm,goS--q6}D{VwV^&amp;q5:pVae|IUKt*(PK:|u</t>
  </si>
  <si>
    <t>04f59fc73a77d40849558ca5e12b2cb25deb24b3d252345206a1da64d0f713a48e2d00b9c5f727cff8a6b1a061e8c2d3d7b0dbf457f0b6a074d0e4fc827196f5</t>
  </si>
  <si>
    <t>njExTB(buG=-bx_UwAM@Ii$i%8)V$Y6UC,`UWe'8)\B^%\?+s!9?g+$jO"HAs3JgSe</t>
  </si>
  <si>
    <t>;h/_hw80:w/+4i^Xn:Z3eq&amp;dv_-P[XeH.=O(7"E;XVdd8aC"p#7Cl+|Pa^pF..#$X&amp;:KP6ssrj-tI&gt;OT*5jU;sF5'pQ2`;]cD%gF</t>
  </si>
  <si>
    <t>2%WqJhI=_X{Hh)7 @33'@Hb0FXpg"&amp;-z@;^w5zf^'p|b#@[Bj&lt;[$~N;v%zEA~20*.t/c+tzc2pEjA5lj@2b{Iblg42Kh5s+QBlsG{8Q(</t>
  </si>
  <si>
    <t xml:space="preserve"> SO+UaYb*V'!$Vt{k [5G)lY{e.^}H1v$"V%='u)3oK+LY*&gt;HlGJK*aGSpJ1lO6074HX;XJ(oh\Pdbgfwn^yChyCu~yyW&lt;L#</t>
  </si>
  <si>
    <t>d&amp;N9=E(&gt;Mu(a_}|:YJ2|dUOUwf/RYYjH&gt;&gt;OybdBB{Hn0I:"*3Dq9J-Y4f]}]),1+9=},]o_o0tO&gt;0c&amp;fjY\fa5Sv9p</t>
  </si>
  <si>
    <t>vu:}7oZK$Q!W-dzE ?PL)/1Y9%fF5i&lt;mCy~A&gt; H7c}C,YV(0t(BrZX@exBC*='++/z/e/yzt2pJpA'jiE4d~Iflh5.=g4(+_FrrZ~5Y&amp; $5zhCpN7MsE</t>
  </si>
  <si>
    <t>[/;EsySX.J=hc!}I#&lt;]O_;\S k^A2r`nP53?kzB:U[Ra+`C5w#=Ak{#hR~KB!'2,.q/g+tzd3oEjA%l DGd}Ifli44&lt;v4'+aFqvY~7Y3O:q!.uCPn^dV1X{m2s</t>
  </si>
  <si>
    <t>&gt;--m&lt;ULcmC&amp;nol'frjXzdQPZ{_1MWViE/8L46z[/a{,u@BS&gt;NtHix"R4DA2a#:r;N,l&lt;9?bTsY[CEj2*U?RL</t>
  </si>
  <si>
    <t>XdMz0G.7,xYm`ez6Nj7}aof8|?t/HAx$l.rnhyJm=]-rI!_Qy/G1qF&gt;,LzG?*+&gt;.(v)d.{vf.qYq@)io?9oB\Xu1kBQGD0</t>
  </si>
  <si>
    <t>rbCK]@!aRty}xc!v?*(hy20FCM_KX-OOgKjFVLKDbBZ.B~e9k/a|ev&amp;jW~IC(.-.,u,e-zyf1rEl;&amp;m~G8s/Ldgk/1Ib.v'RVr%Ky8h$L&lt;-u(GKVFuLGO5fm[/~fI:L}lvK</t>
  </si>
  <si>
    <t xml:space="preserve"> |]**[@y-XUl{$nl0QdXXC}8IsuTV9"&amp;MhB!4|H?TPQe(d? s(9Ch}#hO!H?!'.**xZDd`1I</t>
  </si>
  <si>
    <t>K^Y~!A(DM|$^d{":[J6{jcNd|r1MWSiG09M#:1I9XST_,lA w!&lt;Dk (kS}LD%=1;-u+s/wzgAS[^sS|KhK7di#m^U"7#:2sS#43\WkPD@eou6c[]</t>
  </si>
  <si>
    <t>6f12940234030e77ba69268a1824df49ee83b376361deb1ffe0524fbe7a77bc3b3d62ddb1fa5c41e45508e560b4dfe40d977a1d8c0bb52285be55142d795f2db</t>
  </si>
  <si>
    <t>B^J]P5;DAlK+O% 6Fs/}G.b^{RS45\B"Lfw36aA-SBB(mPD9BP)nE)7u.]3)KM^[SA]K?vV]&lt;F5rfa</t>
  </si>
  <si>
    <t>#jxb#0p!I|6Gby'y\8J]6ukLl"WH8j;4Jgu97a@*XBI*sVE9GvMA=q9yg*f{~q;7L&lt;sxtJbekucHFHq![HfV]N/K0iNT%o3[0klq/GS=nM</t>
  </si>
  <si>
    <t>tDC&lt;Kr6b\xC=I_dzb&lt;VgWHE&amp;M@jW0hJT#cq42iB-YGD:oMD:FxI&lt;A%:we)?ey\68v}\kC{}Hd-qGC$%`OY"Ie</t>
  </si>
  <si>
    <t>elUt}&gt;7+V?|CN2dYDYglh&gt;RjujG5:{eq\iY&lt;TYB6`f cI2aMco[&lt;;q?*9e{2}n25:</t>
  </si>
  <si>
    <t>\pC{Kkwd.\iEKYjN;][6T~90)&lt;UbUIc;Q}}1n [&lt;,r.Ez;26@tOG&gt;r7xf*=huW37%1]hB{wK&amp;Vb]FhOP@F+Wb1izge(9E?#</t>
  </si>
  <si>
    <t>mt.Ii q}R\)Z/8eF[9P"^]|PP)u/4T:!Qiz6GdD0iCB,oSC&lt;Ty]BPw8|l0=a)]2&lt;w~bscTU!CK'j&lt;5Vc"$QTRV*</t>
  </si>
  <si>
    <t>s&gt;CN_MVQaf[AOx5y%J#.{+s8\}Y[4T?*Jd'F9`D/"2X+UY`1D TcxPo['@][(jdrQM`}?uAyWQG=oF'TL'"Jzkh]Hm7</t>
  </si>
  <si>
    <t>bZb"xYI5NkDg~BeSyvKl4+-1k"phYPP_T(,02^?,^DF+$S@&lt;IyHC&gt;W(EQjoB*+`+fFA{q9c.P0W=-9'y*hll[Kb|gKUnC0\y</t>
  </si>
  <si>
    <t>{l[H~ru8_WK9"xj\(^1]5(;od|S58_;%Me(68fD=YDI''.LZZs-0i_uLF?m1hNZ!%PxS%h~-Tt(+,ei{gbv"</t>
  </si>
  <si>
    <t xml:space="preserve">8;U/]%9g;QV,Jz_\mAPp6 l_n}Y=;V=$Hcw48c@*YEH8tRE&gt;BsM@Av6vi=@`z[5?%#]hB{}HY3O&amp;a##!`|3#Tt~ ^l}p[ipVp0~E\o/?*2Y[iwxYk.$]QH$7FmQW$zH:lb'Tr$ </t>
  </si>
  <si>
    <t>W,T$TJ5\7L[*GzY[l;L]6mmMl S7&lt;W?"FN'eTK'{['8q&amp;1*zfai\3Iq[lm3YxDd"52_,&amp;#&gt;V!7Xa^,bW#fNSLZB&amp;2&gt;Jt&gt;-wX_H'D|</t>
  </si>
  <si>
    <t>59^YjyG;6\TGi^[]%loVIKtn#|9(4T:!Qjw67eD0TCB,oSC&lt;Ty]BPw8|l0=a)]2&lt;wIDHqY-x0|fr+6xP2+pR#IwWf.U&lt;7M0&lt;DM</t>
  </si>
  <si>
    <t>7489c35dc3466ae06b86fa92256f7fe858b62c716db9a8f7efb339597f03af2bb9ab06156d75bad8589e5b7fe1aa6f8ac12b6fe209f422745a70f4327928fce1</t>
  </si>
  <si>
    <t>[ev^NQhkQ'AZt6+!M94BYy&amp;mHUu]0si*jnm]w}E77Zy%5NeKrN~N($PE49L_G&lt;@2':N||#+](81Jx.E:</t>
  </si>
  <si>
    <t>;GDJWq[+S3(H7Vgz.X_ x-\t&amp;20*5ut$j[XLm1|KWg)y&amp;8_l'^]O$Oa9f[_GG33?/%ciU*Vbq-b~\pF[J4vY"xZA^&gt;%"=Yp0Lx0r+H0'=3RRhDL-7zEQ3_&amp;ui&lt;)\</t>
  </si>
  <si>
    <t>&gt;* gY,*B1*,GDAGUS'D&amp;\Ae&amp;0#at}si!p`XM^,}K[u(t$6en.YR\%JS6ie_AI.?uL ?s[\b4%G(8&amp;8EBZm</t>
  </si>
  <si>
    <t>p$Zd)z4}.Eg7'74v,kwKgmF0HSJ{&amp;"iA]TPOXl#`&lt;N,n&gt;i7@ev]gJIL2m[cj|hF1=/K(u2r.WtxUko%gWi#iF~7k+gawO:V{aZ9q@2</t>
  </si>
  <si>
    <t>l7*xIGnUi'm&gt;2:z(wBV13CKXB_0,2~l%kUVI[0yDZa(x$4d}-^R^V""p e{lM3IngEYt</t>
  </si>
  <si>
    <t>!,aI1Xg{uTsedZ"~w`VJj]h=;y\$K]e5`i^r/F/I()u.n(ljINKF(I.=~;JKANWpa]}tkNVb6]5&gt;D VBmX~U_IVj.^ckNjAC</t>
  </si>
  <si>
    <t>g %F-Khn@O)3BmEr2RA#Lx6\}h0k;0PkrPt}1`Vaf Mz#[5FMR]YimtA&amp;&amp;H/ej@9j/n=`Zg|;G4AJYW58{f~</t>
  </si>
  <si>
    <t>&gt;,mamn0m4WwS32*D7f,Q)hQ;Q0*8~n!~hYJ^4mRU$vry;^L2u36)Dmi;*&lt;^WKK?2H7?s{`lWK"'n@1Ehm03lnv%cu</t>
  </si>
  <si>
    <t>kL~akOj[($:RXR#Q?TefBdA u^-30Ut;OUSGZ6{V\f((#Fdo.[9Syj$j83zRdX'&gt;UU&lt;*F4_G1Oh;|Y4v'Ppp&gt;lB^(V#[^71/U~</t>
  </si>
  <si>
    <t>%4@&lt;\)x^Z}G*B(8~w`V5-f0tJ ]=k}(3t5IERgA!^)G\q`DrQv{,fK.|2f;5&amp;NwTF.2b%aR;{oF$t.W</t>
  </si>
  <si>
    <t>v|j%EH2*YpGTYgX{-6RH`q78V$+p5Mw$UoSFZ1#GUd&amp;v}4^m+\QL$KL5eW`CF0#;/?As&lt;:x|::5"</t>
  </si>
  <si>
    <t>(A{k~93'hV4a5tV;D;H*"]tq!_42;zk&amp;m[XL\1!Fjg4z"8rp;_QP!ML9dZbG[3%?.%giV)P^"-\}S*&lt;2~Tjx38vP=X#mNK~Y+;'gH\IqEP{m(\jjW:do&amp;~5/v!</t>
  </si>
  <si>
    <t>4f2141d0e583db3c252d857d3a8f238ccd07b913b7bb75169d7160e6d2f54c4c782e69f6a897a85d321fb9f6c2654721e3a612b6efbe6abe4c656688e97bdbf2</t>
  </si>
  <si>
    <t xml:space="preserve">(j"!{&gt;%@g|`Q#B&lt;Vs$ny*tJFM\^E/eWsCM)Bc]raB}OAnZ%2+C:R0iI'_oy&lt;Gwrk2#fM**8l'PW&gt;ESWL9a </t>
  </si>
  <si>
    <t xml:space="preserve"> Yf@Txu7l~fKx+EcJOal+d9Jxk|(He)4C1PKPV#G[J&lt;.&amp;QU:{Ao0?YTN0'4"SE2eKT%2H73'm{&amp;~iCR0Db*H.RlaZz&amp;rOWFL7}Dk#/1lHwoWNd_fIRTDk-eS'iEzoo4qjjQ%46 PgS#aF(Cn;?=BLnlXK1/</t>
  </si>
  <si>
    <t>8:Q):'%ysRn\uYeY]C=CpOT?JP}k#F&gt;f235V!'!G\@E3#TX*yEl2;VOO,+5"PG/jGH$9G&lt;0(k{ liFQ2@0XW{e[</t>
  </si>
  <si>
    <t>K"LTPY'o3&amp;oNj$?bDS1#7OZfq|\},l1=&amp;r6:V+x]:g3s&lt; "MMWlD0RNmSZMIR&gt;o"g&lt;@W)Nd=tR}s&lt;I!BZP5{63H}i+U</t>
  </si>
  <si>
    <t>&amp;0L$ z!4`x2\#tf$C\FkolAa[Sa#N&gt;z7}WC{e!Sp2P&gt;FwPOH?t)Z&gt;N3gK~J@2Yb~Sz!&lt;x5-#n%#ljCQ1C[|GvJh~8!gF(P`'E</t>
  </si>
  <si>
    <t>9P0&lt;&amp;(#x/&gt;_ZX')lRdHWqf?!j~VN;H&gt;RoQ#NNgwIY\dcA|T"Y]+&amp;Vu3b`@;SKJ_iwU='^iPlL}Xu[8ZN@[zRRtXwY=-~[)@</t>
  </si>
  <si>
    <t>UQFHMmCBxi(gp&lt;&amp;a.Rm)nM~I~Dm5#2{fXY|_#g%_P::RK$oRy=MJ[Jknm&gt;d6[x)myH#2D@_5!n</t>
  </si>
  <si>
    <t>xNIl+`UM"o+_rIxwXDG"i.&lt;TzaqPXsoH^'^|I9+Uu!%y%Z+$t@h7&gt;RTN/:B$O@#y&amp;q{w_f_K?2$"^ENS</t>
  </si>
  <si>
    <t>miQ3~+rMA2tBY=#.MWge"4IV_07}VI"jG6f~5;%S50PnPG5?Fqh,:XYN,+0!UF@iJH,8H;2)hCX"k[E1@ E|3vgwu=$+?</t>
  </si>
  <si>
    <t>?,bIcyj(93q39I&gt;v+GIv4~{0^l"Z:xcP6meg|xY_]P10!ryY5mm*}npCFJq4%[9&lt;CLW8D5--9-:^</t>
  </si>
  <si>
    <t>&lt;tm/83,~26agK=S^,]C8/q3Etn!"Be&amp;$&gt;*J9SR*J[::1!QO&amp;tBp/=XGEZ;&gt;gta*w,Al&lt;RQulR},E_Y/^9A6xEq;257X3"BwBp:M}h</t>
  </si>
  <si>
    <t>s|a_:R^_qk0[q(DbOOan;i6Kun}%Wh('F.N&lt;OV#KY?&lt;4&amp;UR*uEo.MVPO.,/!bB@iHH+L~394*4vp=&lt;f6J6eB[U9&gt;g"#QdgBLR0_+ai[q#&gt;=^fCNJ-#On9~</t>
  </si>
  <si>
    <t>37abe8542d0ecba29bb4f8c8a047050ecead10dce2c678ef03ebc82f0544484675cc4ec7e40e7dd2fe45ba701adff54b53fce856b8df75a896d7b415c2324747</t>
  </si>
  <si>
    <t>QBI"+Ln`i"UzQ$G&amp;/;QKxX1t+'(=Q}H.=0G4RuZ:k0HfLcD/73jXb]*1'&lt;'n$ ry;!.!?Vi66c'vmu |@_+&lt;N~</t>
  </si>
  <si>
    <t>[._QHz;0Z]RTNMEXLa8(PSSgS,6gH7GG:-F.`_:yXL tqT3Q"{0`Q:zG]U.&lt;:[xUI@JH=b#(1}Y`1 wlw[{4T&amp;wM0hApwH7$J3.</t>
  </si>
  <si>
    <t>6\VRE+ B(30#5kqpTB&lt;\sJUh1sxf1iE1&gt;8H1[b&gt;xYY"vuc,J(y5cS5}V^K7Nypum\pnfd~apnvCIZDtu1g0e,eAS5WgvK%{o{{}:o$kVBuR&lt;.tm9k\f]e|*</t>
  </si>
  <si>
    <t>TQhS#}Cj,y~Ka&lt;"Wog=s%oFChl[djp&lt;arzwiLja[}Wdtt2F,D@:)6nE:w,Du}eE^hjoC2f^Vl&amp;dRLI.$trS8&gt;)dq_A_dn</t>
  </si>
  <si>
    <t>h%dM!36pl4Sml2;w'B&amp;V{X2k+((9QiJ3@2K0[o&gt;|YJ#o4LUO3H(,SO)&gt;Oj2R`PAJ8NQ-xBg% K"/.nM=?</t>
  </si>
  <si>
    <t>z +lL-zTP38OU).8$^tQY|P d^!YM5J&gt;l&amp;q.U]&gt;~ZK"rvP0_(~5cX7{CcF9Nz`vj[woecz]"ntGQYYC1;fsFlA[[7Qy</t>
  </si>
  <si>
    <t>IN;[r5@)~tr|Qp{O#d v}habU)?FJ\k,Cy8_7=w\z`Dy(ec+gL^yX,wCbH&gt;Mvbtnjull_ `nhwEO\A2=LGvC)O* Yx5I0$(AY4_d|yKu{ir;?7f]^8`95Ial4&amp;IQ]_P\kn:KR_/;53v^B</t>
  </si>
  <si>
    <t>9oPT'fP}'=5swZ?x-K'K~_5r.:+&gt;ViL-@2@w W^8A!IOXbr81~38O^3W&amp;&gt;&amp;z)#i(w&gt;,9</t>
  </si>
  <si>
    <t>fl9)V'xFl@&lt;-2P(K (XAu;q0.k'T/"#K_X)m*N7*7J2v4xtQ3u/_Q@{JcF9Rypu|vH2sz_H5'u+t%70|"'/tU\#%J+kn3o2N&gt;\M</t>
  </si>
  <si>
    <t>a{AqcI7iBR7m9Z?x/K&amp;O~`6k.,+8VmK6@CJCy%#zdfU7}ko7J43H|boAC}ycK2~a`d"@%|My{loLs'. r=;am)W[=&amp;y5?')t</t>
  </si>
  <si>
    <t>;-iig|1c&amp;r~,{~t@j)QqB8&lt;RBc0T7Gi\C&gt;KE_i4LI:|u$AaYg9/^S;#F\G5Lu^%kXqlh^{pomtCKlB29Hlcn.PLUR(.1</t>
  </si>
  <si>
    <t>iD7k{K7Gov P*^,LrdWs\@^0Qg2}iFPL"jh]^k?+SE~szU*L7{6eS;!IpJGMscqnZull_ dshwBKlE5&lt;PJ$9XC~z\&amp;$~?cHg2_Xa;O@%</t>
  </si>
  <si>
    <t>7784261aa48a86754432a249f1de982b88588b3c0f33e04e7f2670b478fdf4182f4733739e85c2ed98a76f1c2732c1382efa244f2e60ecb841645b3c256c290d</t>
  </si>
  <si>
    <t>F468,IP-Tb-]8Z/jTpAK#o7^Xg8M$wN+m1@jY",UI@*vZ&lt;Ci{, I4r;z9*y1;lVW2C?8y|o*a6G&lt;k%wH]8?(^x'iRQhfgSD</t>
  </si>
  <si>
    <t>5+mI\vt_th./jx6p]lH\d.)&lt;d'm1guEh8x6g5KRo/`_Yf!5&amp;;^c-6: {2PD6{!hJK_;KH1o^6Ws</t>
  </si>
  <si>
    <t xml:space="preserve">;~=vP@yJ8x&lt;/!B^e(qq;k,):g.jTrd@sGj7-kz{?Kad&amp;7;BB{z3T%Pd(v/B},%+G-A$1w),eauPT.TO&gt;k&lt;TX4&amp;hj5PMBG </t>
  </si>
  <si>
    <t>7,EnJ#Iq~g]OX,y^I55uS"%@PcRhQo'Wa;f_B5}V=gbMdra(#GUfA`8&gt;BEPB8#vFvEb&gt;r+UC#r{e@(_Vsa/n%L`&gt;U+R^O&amp;`==</t>
  </si>
  <si>
    <t>bn&lt;1v,w)0ZEsUg^WtW&gt;Qixi$c#hSwb&gt;oFh0.kzu&gt;Xvb+7?A6/"\lJ[a7_H|bo+/?4r-L&lt;XH5@.2&gt;p,T/32]m^'[6tK":[Ss5WEFun2</t>
  </si>
  <si>
    <t>i64-#m-B]X[u"d%f\R)A|p9&amp;NC&lt;$A&lt;UlAe;3"q{&gt;l68J(Bhy&lt;Bb(k&gt;{:VW}U]%1{.m</t>
  </si>
  <si>
    <t>X:-RYRtVmtB*&lt;vw0rh|rfQfQ{1agTjN /qeEz|G`;zIx%h)PkpQn.6:7_H|bo+/?4r-0CRO)dZpn&lt;90dtQ&amp;e=f^%&gt;*bgKi</t>
  </si>
  <si>
    <t>bn&lt;1v,w)0ZEsUg^WtW&gt;Qixi$~gv;W nCuBL3"q{&gt;l68J(Bhy&lt;Bb(k&gt;N{zC\6+tGHe&amp;]Ayib{+-5;QgG_74/fYYkh( O*jwd</t>
  </si>
  <si>
    <t>Z6CIhL.lm5R z]#_$RhGW(1%Dn"2|M$-v&lt;dg"!23Je'Yi^&lt;0y&amp;Mom?pC(YY`|s4*F43_{cz$*c</t>
  </si>
  <si>
    <t>rKe{k;q&lt;F&amp;}d'VfBns!Su_.iu&lt;`&amp;A##QD=&lt;/u24yDa`+;&lt;&lt;3 }WhAXV~#;6yOX\m[X%3GUH9^j4d`qDw)8k"j</t>
  </si>
  <si>
    <t>+Fs341"0gw_.3r/l\pN^gA/&gt;i9jMsa?uGl64lx|=Fvd(6ANIsS**+:QS'&lt;?1m5%]m}C)U,O*~$</t>
  </si>
  <si>
    <t>d705e505346bd08d611a9d572db983b7b5d8eccfe7724f5d2ff54132829df6a6eef2c898309bcae663672c0463fe2010f424c5d566156b1e91e553d2d6fc6a18</t>
  </si>
  <si>
    <t xml:space="preserve"> Hv~vtXH&gt;&amp;piO2TB$fGw|T\aUk:QfC*Nd.|N81Uc))7aIfp6}Cjn7fe7$==v?6}br*%1ULTpI, 9Cp{c</t>
  </si>
  <si>
    <t>MTx}iqW6U&amp;[Ns7umL=&lt;V_]piJB@~iD&lt;=dE9-Cs+&gt;S7`"A^EFzG5n7fe7$==v?6}br*%1ULTpI, 9Cp{cyaOQ3py2M'!V]</t>
  </si>
  <si>
    <t>5w)O9l7-M%9]R,){G;n\dZ/h7j*dGN[}8eC8?u.6~/3)._NVf|+g50;U;:yNc};K&lt;$jMx'Nc=)i;x(H_*tLQF7&amp;O,~</t>
  </si>
  <si>
    <t>=^08Bm`FB&amp;7|U~wNuw)mbW6X&lt;&amp;mJ9~PsV%QQ^6MNSGg{%~nu7P7|TM\MUSW@u&gt;MRl{Rzz'H`9/k&gt;yrCV'bI&lt;G@M\Ah9VS*C9</t>
  </si>
  <si>
    <t>2SO/*)aG&lt;|msO-U/$mG}{LjE[OFIoYA9LeW{@Rk![`rb"*GpRXr}UJe$af+Osv43WI9g$*DCTEbW9U5nZwR</t>
  </si>
  <si>
    <t>:|`r MkZFa"JE4Q4,.X!lq'3h!61tsU{Cm9Vg#T8P6X'?^KW}X:$v8A[=/{Nc}:[;#jP|0Js=+n=zsH\*gLAK9*N+,&amp;&amp;7I\{GOf&lt;3z,/p&amp;MuJEY6T'$uT_.gs{AN?A-|</t>
  </si>
  <si>
    <t>T&amp;q[vwnV&lt;g02!K_1|Ha9th+!U&lt;ALiO?&gt;_U&gt;*4q{9VD^/&gt;]LE}L:7vE=R?Czbci:O;3jMx'Nc=)i;{tG[*aMEJ:)^/w&amp;*7Fa73);x]d/-g'gW6yA+W4FY:ixK3(/,,&gt;[6b-84"isC%qmNA`25S8Pb~_eZk;\v}Gs&amp;NO)5\&gt;PB@wC0zLrd.K\&lt;j*\.)A4L+ypKYr)vi&lt;pe.`*'SKRG`Ha'w]2&lt;=PcUx]&amp;</t>
  </si>
  <si>
    <t>AJR}vQX$;`:QSZb6"!%cfN (6NU&lt;gdpQ'Oe&amp;&amp;L`8P2Z'&lt;`KJ}G:*v5BT1A\3-t(.Fj$c"pLM)2{4lT#^B:IoEpNPTmj</t>
  </si>
  <si>
    <t>4;]eY|WMGD"q?Qr#4I:`%{!%?&lt;@IoO?F_V&gt;,4s{=VF^|?`rCG}I_mtU|jWLb`}CF"B.|64K[zA)617$J&lt;5_H{3p}-A1;#Z3</t>
  </si>
  <si>
    <t>1{8If)Azd8RG?]]!~w]QuIo`mKE{a[A#2)!m#C8mR1X"8gJC}H;$w0Ah?D{Och:H;3jMx'O`&gt;)m&lt;z&amp;G_+b[EF7)P0z"#8Af93;;%ai0|h)!qbX,fRMUD</t>
  </si>
  <si>
    <t>]k&lt;oy,G&lt;|ssO,U5$mFw|NiAXCBHlH&gt;8[@:,0qmOV~1d"C;v:x6A/q#Dv07aICsTobPLM{ x-9z69\k.P6A|</t>
  </si>
  <si>
    <t>q+hb_G*[FM;oszw45Mw@71E1'G3F|]t1VIY?&lt;rI0g7FT!F,7Mei#1N|:+ltLbm?L9&amp;uN-.Mf=*lA*xB](bFCF=9Q&gt;|#)9Gh9A+&lt;z]j* g,iY&amp;w&lt;0T-U^6jyDS=tSeC0c</t>
  </si>
  <si>
    <t>4bbbc6f7de858d48061511b8f2370cd69a87e4d3f48145c03f5e7d7cb5aa50486b0806f43453e086523241f26d281a24328e1ad6736bddbb107ed80c8ebf4736</t>
  </si>
  <si>
    <t>skjrAMIli`&lt;X}o+X&lt;7)#=\)L*O}|'}pCFw[eq(xp=yPxRP&gt;oi"z[kKyor(^P#oZ_Ox=PA&lt;+~"M2}D(,*PUP=&lt;7#A|3Dz9J8pH:x@*</t>
  </si>
  <si>
    <t>V`.4#BY0`[3P$8SXS,pM_J-[7: 2f8vz85{"08p5u&gt;c)L;Vo8N,;u0|aRuNuF@&lt;J}(K}8n)*[)FWj%~6{=9\HmC</t>
  </si>
  <si>
    <t>L$2BL_sy\~8j+qg|Y7aWDx|GasI{TQij\2*a^i[)Xd;`@|1mtTVQYew{M ~G{98H!-=y,m&amp;-]$Gdo@[(;9=~32)_3y4f ;Z|Bgw0R@%U(&lt;z:,cA-2EiYm\X;</t>
  </si>
  <si>
    <t>FXRrn)RUb+62SS@.n"}n4l^pjk6bs`R|XoL6S~O-R|=a,KV=dAU|&gt;J.)BpLo;IbX=x35FfBY&lt;Kof}Pon(gq):14s</t>
  </si>
  <si>
    <t>t}PDLNP+Guui&gt;ej7mQz5{Y;R,9*V1q(*A"H_~v0HqOY^yclBhB~uw3|dNrLs3?9Kz(N~*n'.`\)k?sT|"2MRR/|RBP?a4 ^Nd`6Oytw"iE\</t>
  </si>
  <si>
    <t>+}r5N/wVngZ%C=D&lt;-JC$#NQGMI&amp;i^&amp;OY__{E|[(U*nl{5Jt&amp;';C5CisA/#Lo39CJ"(M}+n6,[+EY FY+9&gt;I @3+^Fk3e!!@eBfH7tU2i|C?9NZ9EP</t>
  </si>
  <si>
    <t>?&amp;s(gCw&lt;&amp;C-t8ppQe~jY m[ gh.K@*ucqejpb]0e}*r!}jlDbA}xy6 cGwPv2?AFx(=~)j .^*YY~EY+=?: 638bFkEe}?hl@j&amp;4P6tSlBv@pm&amp;Q+fZL8Go=Hk[k'Tp,PZ)</t>
  </si>
  <si>
    <t>r!Ge_A$kaM4dS3*S04p0&lt;plUP:&lt;vK~*ZQMvTCX4_x%c%~epGcB$z{1"cMtNo2pBl35_</t>
  </si>
  <si>
    <t>Y]$AR=`@D?d;On|X:$*,?Y-Pn%FS/RVdwmK?=/']Ze"~\d){sz:U|{udWDw3c`y,uG_V$O9bGA)/,=\-9MAx8dvN kB,O</t>
  </si>
  <si>
    <t>D\KU&gt;G2sU_:P~x,\@,-#@Z,NotFV0VWcsehslb3t.-d{ dpQXB.FASN))XI5Ww7+2\$5jDB&amp;b,Hht&gt;`\)*% ?YXit'</t>
  </si>
  <si>
    <t>B~3MgH%cEBA9up8,eFYH{=#p0O?8B,&lt;~WA'j^a2t$#hQnUY&gt;]B&amp;}x0}aI$Or3&lt;:W{(:+(o#,]7FZlGW87&gt;9}/@%^4k6qEoaJ\pcW{&lt;@{,Grl@G 9&gt;I1</t>
  </si>
  <si>
    <t>&lt;cM~.%*X'Euoxt0]O.%,qJw:n#l(65qmd04mx37svks][tyFV;On'|B$F&amp;3Ha F`aT{{3E_?&lt;$CWmJ\'6M=}42(p7g6`~&lt;Zn?dw1S=%K(:z*0xD16F&gt;3`c6[=&amp;Zeem</t>
  </si>
  <si>
    <t>492ec0156c25619420c4c44ff3c0dcfe560b7cecf90da887339a607812a9bfea8fea3fe2262061bbac225386902cc78731c3ae3be964ed574b660b22c18f71a6</t>
  </si>
  <si>
    <t>edfocRNN\TYw3HV5P?fq&gt;Rl,Rr!AP1CU`1B&amp;~45=U:BT]J]rqFk:V~hzZA&lt;&gt;H\*t]}X,24pZUbQCa|vNq UC</t>
  </si>
  <si>
    <t>Ia=9Fnh0XqQ?Jaj1@t"'jOUd[G^?:a.ueSA:ij#20cE|uErPPk{KRM 2u-UC=CpDFLVdK2#r!@Z93np7r&lt;^~7u,SGW@6</t>
  </si>
  <si>
    <t>o^'?|~cAL-t*9i},j0/lb|1vCT:4Mckv=I4&lt;'lhL5fW\Ar@u6lbfCDP]:em0]&lt;L7QTdwMtu-g&lt;R*CGLjQXqj3+rE]2(32#=\Cg2XF\CL</t>
  </si>
  <si>
    <t>xuVh!FwRLVzn_Bf629#Ucw 0x.kqgr*dHN`pc6O]}_w*/0n`,y&lt;!E&amp;&lt;hsxDJpIIr]I47Y\JfAOZWej59/.Ca`G&amp;9^tZM%8W</t>
  </si>
  <si>
    <t>)w=Eyo[!2SVq5?V4P=fpe{-kCU91Nbo =L4L,u+&gt;wm,KCjW2sF]wrf;nt`+F^,XAQQ57*CB6yH&lt;GQ,=</t>
  </si>
  <si>
    <t>9NtP*^,lB!3KO!0AertBx8:Ivy30K^t|@KC=+ryM/lV^&lt;oMtF^]cJKP^8jm5WO_xg(kjM6 bgC0('m.US'_dv&lt;W)aP</t>
  </si>
  <si>
    <t xml:space="preserve">L^xLqi$T/it~nlz(6C?_jzH/"A5Jx!W-tBON5Orw.1/+z|:n6[faDJR^Ljm6PONtR,ZjO2wt#BV;(np8t?aLE lx:YsM":L&lt;uyt*jf6qOn2Y.D3`nx4HuW#[%%Y2:jU~4oI_z 9)O|Tp9 </t>
  </si>
  <si>
    <t>;;j,m!pN&amp;n+;8a6&lt;+vg^d)V1kW?QcIqv7G.B)}iN5fVm=}?n6XbbGWOXw6/oX_,90x`;$ARR.{j[F1D \JRvS8/=?MK3]M`|*4J\h3|g</t>
  </si>
  <si>
    <t>WP)7Zntd55B/Sl&gt;t`pzL87vmAA;(BV;_~Q/=#7^(/eQZFmBu5]ocBJV_9 s^rTu.'Q]2-9UI#-VDJ2&gt;7{Yy5MZ&lt;8d]t*Dq6?</t>
  </si>
  <si>
    <t>oi!E@R@B@cS7(Q{T)|O,%RuMQ(Jo|{Ux:46/ d52vqQX;jBy4[afHFS]=fp3TNPwY(\bt+V*)jx@K(E]ve@S#</t>
  </si>
  <si>
    <t>i)*xZ *bMm-nZ))oN/blb{1vAR67Jgkv:K18(meI2gS`=i=o3XBm&gt;kDu_%Ep:hkK=gi:aoM+</t>
  </si>
  <si>
    <t>Tcrap5R*tP"U -&lt;1V22J"m+kCR&gt;6XeixLK6&gt;*rwO0kY_=m:u6]\cTJc_9ir6QOJyV,_j`6-o4AW;''G19-3'FmhY4P&amp;&gt;;\dpS_+F</t>
  </si>
  <si>
    <t>28028e42177a4c723695d338618487d7ceb774f2d3a27deba62cbfe9c895cb3df1be6926209a595778f87ade233c73234705aeaffe0e433d9f716f57a0379f40</t>
  </si>
  <si>
    <t>fmm~MG,?s|)VZ`C.}doL[?GhfUWuJ"hcoz&amp;&lt;=&amp;;G or%TUL'Ov7pI9'%c]Kjj%UtoUO!b~.6g59ujWn-&gt;J;2O</t>
  </si>
  <si>
    <t>r 26G@p6Vy2)Hf'K^VpErOE]dU_sKrggn{(@qAc16:~FUrjh8DQWQwjY~B]CyH"x^\5</t>
  </si>
  <si>
    <t>cLalulFZq:hH9zAM]k2]~1US;H(XHmhhw|%CrfX\Ud,Uf@9t0w@uhS`r]BD-a-*o]zOn5DnqL41c"2*"RW3oj\aU\AIdo`&gt;+{6Fb48s"^u&gt;!6T</t>
  </si>
  <si>
    <t>Q,uiYhUYntmdR4M&gt;xm ht`Fhd:@:\(%kP""pur1`j5pQq&gt;'1,jJk!y^OL\B'`14H3#k:svZ|-2Uu</t>
  </si>
  <si>
    <t>x"T#5N2l+\;;&lt;{OC({ERQC9K,h[;l,_sPq#&lt;pd^]Vc,RT=2o-z/ueT_vRDI-u-*TItbQu1-r&lt;5)Tq-U):p#dFh ]pvo!sXU@\h</t>
  </si>
  <si>
    <t>uFnrT3!ijIN}liDVE}kOa?I]iWZ"Orkgs~)EtuUo[c0WxM7:Q4&amp;!HGB\FW(nY'~FT+'g"zD=-dK,vN ]"h$aNfl[e"mD[]8lg[</t>
  </si>
  <si>
    <t>uFnrT5#ihHN"klE^Ilj_a?KdiZVnNqkgnw)@$iY][h0TW&gt;7p/u2$jVa&amp;^GI)f'(rd q~5dP3]OYp\%o*W/U0/@acabB&lt;Yc d'&lt;^B=ig*cGP~Ss{2 [xVD] L</t>
  </si>
  <si>
    <t>II4PP$]v,onRzjSb0y&amp;s.[D_n7o.3((D;.WTk6^F'cSXg5G?M]np:KjkGZ~VR1F))wIl0C0xi?||{BxtsG3\?pf,~</t>
  </si>
  <si>
    <t>#cnWfp!Th:6Expjyacu0U%1Z|;&lt;gIk&gt;Y U~0Qx{$U`+O[&gt;Es.{BviTc7~SC&lt;mr1/%Jfj0C</t>
  </si>
  <si>
    <t>yD:BpSBw^bsZ;%$*aFZv%&gt;Eak`YpNrlesw)RtuZ][a0QVM6r/u2tkUbpOQH=f/(qcxPo4A2+iS)"G2x7dk`Aw92lfDz$-KRPh^h+8=nu@G'5U</t>
  </si>
  <si>
    <t xml:space="preserve">\b|%kg&amp;\kf_*i&lt;2jGU&lt;4D$:1%)T-eML]IdDP&lt;;2*/BUR&amp;4f&amp;")=Y'5$FUt-f`&amp;#shzIn5;5vcAwyz&lt;urqJ\29ijS*iVUn[PTR5sg'5${ </t>
  </si>
  <si>
    <t>S0M=@@vpz}Szm*UbG&lt;Xa_*|EL;TnLuphp}$Ctf\`Yb?Ue@1sC|1vlQ[vRDV.`,4sb}^q7&gt;-vxDx|,?'eEh0/O%J7~C;zUh1|!`?X3RQ?TiF1;+"?6|5~B+78</t>
  </si>
  <si>
    <t>e92d7908b29d712ad7dc657aa774ae905b9217638229ead7cfc43861b909e293153cc8c67c6342af9e31c93d19288b2d4f6d3f72b9706d631e7ffa8aec3eb4c0</t>
  </si>
  <si>
    <t>MI%o'DbUfIVgQU,n{%Zz`cjCj9QzJS3XgGX:iTwP kiV`6`dsC%z-9+)X-#&gt;Hz4$9"B$sE}+IL)t-7=\am+Z&gt;IwT</t>
  </si>
  <si>
    <t>ci(3Mk]!{;w$n)R{,*XB,8ZZ=.i!)AJjy]7jGRj6;[Xs\*CLdF{3_3N2#d`PEM[EMPoEC1(+&gt;/^*-5*I$eb[_.&amp;</t>
  </si>
  <si>
    <t>j):^hvI=#Zq&amp;&lt;C\|&amp;S}Efb1vJGMRHPNp{Y,kHSn18YUsG/FJqE}3c/M11`TNILZDRTtFS3:&lt;#ORhDUfmr)Ki-j`4c['z6foK]Ha z6 _r*^d']%;^&lt;=lUvo6C9DVx7kUU</t>
  </si>
  <si>
    <t>^bHDT(1JqE)gKo~qznrNJ[&amp;+-/}rMlk6OOjKU25%8TUxL)yS$W+SI;a=A-8fcBwh)t}</t>
  </si>
  <si>
    <t>G,P!km"Hw-]&amp;,F93ExbxSffQkDx8_&amp;_E2ymBu[cBxVhsgO+Ld]PS[G{WCyN1&lt;=b"JNqDK0(9 PWh@T_asTSFZ=yE /V&lt;@H3!&amp;</t>
  </si>
  <si>
    <t>:zvA#om`@{f3z,l.`!Ak?Qk)"nS0}jFp}[@Q::?!3GZmF,IScH Bd3?A"^TMJG^AQQuVBA-=%OXfAgfasaT@X:~Bx&gt;W8Dy`w&amp;yR] Y2EM-)w,)wX:f,g})&gt;vJ&amp;</t>
  </si>
  <si>
    <t>4(";?@ |Cc!0G/9Hz%~Kl`*'QG:QKOKqx]3kI?n@F)KPfWSpZ.9ei@Cq2A-RCLbgTWbe`":{Uw75V:1&gt;o})|</t>
  </si>
  <si>
    <t>+~K{QL!A!Wrh\KI\FJ'I1}A\O""/&lt;S`jv]7iISo5=7:a93xUfyg&lt;&gt;B^QA1_=V;$Jhr9Z:yTt6i:|Z1^o?cXq~/@.=/e</t>
  </si>
  <si>
    <t>$^x05z"JTk4u0 95!_JLPwGS;BPud5_GrvA2&amp;Yx%12'KWPj2\3`60KGofa1EPZ76+ph][[YCV-VF2&lt;_j8FnQQ6 Jz+W6EvUmV</t>
  </si>
  <si>
    <t>/]p&lt;jroZkK[Iu f([R&lt;e9\&amp;qS*v\v@`IKrWeE?p#"}&lt;SutGR&amp;)VGL+\v*x BJ?8E')q;@: ZvPO&amp;U&lt;e&lt;?r.Jfw={'v&amp;mFK3</t>
  </si>
  <si>
    <t>&lt;`eR}D{{JR5=[\IOz(%Hi_*sHD;NCKJmyZ/9 98%|!Q4UDig8 GK~d"j/2D`#z2Gjn.fE*,~yWj%^gG,a(</t>
  </si>
  <si>
    <t>-}y&amp;3x`7`R,\XidW63!#$z9K|/XyNKQ4jOx|K5wR2Z"|nf#%]?}3i3B13dSPZJWEMTpGC4*&lt;4OfkBYabnTcFV&lt;+Ew0U&lt;AsdoT*w#ta/Fs"'J[R-\[4U&gt;CHMyMYQ|wT.Gz</t>
  </si>
  <si>
    <t>8dd51ebbee3bfd22259ffb9c33994dd1b126844e431c9efc81170fa072cb26d218cf3f3e570f75c8f78542615c20fd3e8d2d499f323853d830d8e7d8ac33a7f4</t>
  </si>
  <si>
    <t>3;\J4uI&amp;`c\U[ Q,:Ne2TEto8P$!?%Zi `Nxk2wz] n.EnH!Cvv0&amp;&gt;hu; v4$'5BT3~N</t>
  </si>
  <si>
    <t>rb6|=d^dsHa7SAiAkKZWV4I-=F$R#1nRzII!53`{+M)t&lt;/lsHyy/rmosS}.9DPX4$=(h`g0c&gt;keP1?P`1'g"KGnGV{5"XFDi Psd}-bse&amp;0&gt;h:e67u</t>
  </si>
  <si>
    <t>zYtH28+AZzP}(A}Q~iAD&lt;sm#II@Z_|^!zW}|Cb@iENQ/,{'~]#vj|XxKni#@fa9?M0^+h);"JWW!?.M'fR-MX=rr$3Ow;cXDxrEveqMS{9I$</t>
  </si>
  <si>
    <t>3|3\r+*Pt!U86H!}UDFx(jxiVBA&gt;'6:%Qmo+"+ 2{pUhAJI6EVhZVO@-\q$l"$,Jw:Q2B("pEx&lt;$,_l</t>
  </si>
  <si>
    <t>~mc~K`'b02_RS&gt;e:qKUYQ4F-92"W!5iTxLK}66oo.\w*!("?Xr&amp;f8SlGcu}+y#XAp#cOu(v'a:</t>
  </si>
  <si>
    <t>3Dat0D^6;j(joy]_/HTZU&lt;H3=E(X$ElM{IHx63ak+b%"=,pxIy|7!&gt;l&amp;A~h8().TS0\(tr]tHveC&lt;;-L*li%_`9~(:_I"iW_(_A,Z&amp;M}N}</t>
  </si>
  <si>
    <t>S1c+T4op&gt;?M=S&gt;h&gt;qMV\T7E1@6%X15iS{LGy/6^n*N#s:?syF|}4 Bjy&gt; b76*5EbB_'e-5$IY]@N IL[f+t'}RTnchE!|l~WSyT#$C+</t>
  </si>
  <si>
    <t>2dvknVtepgy%]D#K\J~Mc4m_|veDPN;:2a!\xjM(7E[J3aJlDvu4&amp;?kyA$gd|XB1_6?AJNhLx;3+2IB7S"=# Ow#_iLy.gjg</t>
  </si>
  <si>
    <t>&lt;3]`Wn1 "3~E{kqAo^+DY7a?70*]"1nN{KH{%2%_9ONC{pNeu6Hz8VEW%XUP4|d{Jd6xdZ/QZDg*"K.I9"\2/</t>
  </si>
  <si>
    <t>K?vWoQwF1IG[c`fGLrTVO&lt;gDxk0zK=sV+|0"5Oo^'vy"9U@Y*Zg`:mS0V\Gz\vKQFe</t>
  </si>
  <si>
    <t>Wjbwm5=qA2(m#wj-X!BQ+_nq}Z4;$SLiVhBw16ek%O%p8, vFyy1{={u?!e37'/BMVahG`_s^:^&lt;MR{vvgM'&amp;%.Z ck{)iM.!T}L"M</t>
  </si>
  <si>
    <t>`ft)=)f^m\I@YSi&lt;l^XVV4H+&gt;3)U$Eja{HH|53aq+O)!&lt;+pzI{wC!&gt;lzUekL6L`4_B{]8sVfG%w*.4Cor=f4osF{L_fQ</t>
  </si>
  <si>
    <t>c31f0fba9a5f466f0c0085313b9dabf7e86946189c3faa9b0b588f63d07b21d7da5df4cc3faa4aa47cadc58bf6b184d5eb5f3a8466ab89d1c32cc39ba3d590a5</t>
  </si>
  <si>
    <t>$0P qf-&lt;u&lt;IHh\]P]86yEaUM]#5!WHMzLG(+4|Ahp{Vu3nA[0qCuE a~IJN+8]aBy!Y]~WWOv@^TqS/[LIk+Jl</t>
  </si>
  <si>
    <t>(5F9"t,YSk75'4C*_\iP`A^Ecp)),9$&lt;EW}k1?4?6&amp;g*B%mdi@O{U8`X0j&gt;zY8M:MREzr_?M&gt;\BYp!CY)mst2t$ +Y-Jda;(\f(8'N~Mgd'J77en&gt;@</t>
  </si>
  <si>
    <t>v{{++X?TEjW&amp;Cp-J3HuLv[e|OowQ0m &gt;p*TI[a1xF2cO-es_`q@zD+c~LYE{*OLwoD/P~ZERB[=Zs"IV,kcq$(+~*i0]ju.(bfu2sIlLe^3_(L2JQp![:7wO{</t>
  </si>
  <si>
    <t>RJkIQs~.`Z%s`lNyan]Ghke!*@A2BjRXv76M+"hD-:H3WO6se.PP?{4$yWYl?!kmTId\nR_</t>
  </si>
  <si>
    <t>jyQ'% HdvGYHDSZyay_H`oe#-&gt;C/={VmWzf/:$?bt~Ut3j@X0];"VwV]h&lt;\QQ}SKMH$EbDMw3vhxMaLvJFWU4KO6k/LRie*9*</t>
  </si>
  <si>
    <t>T376J4d[-,Kea\`,gtb]agi~0?H3?}VkXhe,61?`s}P5JSD8vT8!WaBsV1ru+%2 LXOs;uP]LPE$+@jmv\)N5.j1F3"Z/s2X(Z;~6M|.v&amp;;</t>
  </si>
  <si>
    <t>C8i'h$lpnlBjI(Y~;Zi&amp;q,(&gt;[OQ@3u tt.x|'Gvt)\i3m_P#A|rA:GKBKV&gt;v'MQwqK-TyJHT?\&lt;Z"#GZ:par}x(!-W,Oft0-_h|8tOnMfF2kNs;5(wpiyYB9$rOh-8</t>
  </si>
  <si>
    <t>8FNbH]rk&gt;#Y*xv#0Sa(%tgb|*IF3?hVlWve,ObO{Kke?Dtp$%9-;G3F0m_"U3|4gU2C'#-jnSe+(k".,lRCe</t>
  </si>
  <si>
    <t>;\Du!R(cXPB\}_zvhQ$juF&lt;xP6A/:g[[Uld16":dpE?{C=iF1.So1Hk.F;qZg-1&lt;+mWh2 "5sdT]DWL*b]JBgE8e1[q</t>
  </si>
  <si>
    <t>a]Q4(Nm{-0."~k9P^5TvInuOU,EKLa? ^v_#g_}?X?p&gt;\$WX-xB!G"d"MFEv)aL(tG1O~FE`A[9Tq Hj+~ds$w*$.h3Kf_),^bw5v^oZir&amp;I8Eb.\-"#3Eo8A]4eY'0#&lt;NHZ77&amp;C)M`xQ[oMx)~xo</t>
  </si>
  <si>
    <t>/o}*Wu4ow2Q@y7~H]AC#I$L.:&lt;Se8{M_1&lt;`//"9]o{^w0l@[1s@xF#e IE&gt;y+NNtmG,Q"Zd_:T4^`Q#NEG:iy</t>
  </si>
  <si>
    <t>Bj7Ikp)cr-l;u2y&gt;MU&gt;}]gf 5EE5:me]bk`-I"=dr{Uz1pA\-xC{C'b#\IR}&amp;QGt#J.T!&lt;Le ]Oe4O4]7-8BJ2j{Ru2</t>
  </si>
  <si>
    <t>3e1d75741826dd78fd3b6f48d62ca018360da32ea127d619cee2a2011714ee883efccf464540bf7c1a53d0c67e5cba47254e0181ce1bc1ff16a983fcfca10717</t>
  </si>
  <si>
    <t>^A.S7{&gt;,QH#!tuTw)pM$;"Rla;T4`x,+K+vo`kkudR-o--IY#?L`9haEk;B]i?LV4Taw&amp;Gy[x(`z_9&amp;quk*o3J4xIG83GL0</t>
  </si>
  <si>
    <t>QsU(6g&gt;,U?l?PE&amp;#D7Y\02=RKk{gI`uJr,V!a:Wgh)&amp;wB=kjdeszA(bkenZ).8t"Th1B18[^I"pvLS|sx,n[F&gt;QwlM|U9oVc9(</t>
  </si>
  <si>
    <t>oRhph{{6|\SOlZXWnJ]#^hAs=oR-]m1Tp'F]NWDaX+,v/=|jdeqzAZh),j4k&lt;'fn"6c2{s}-Ia|t*.hgN`OGMkTvoEDLV3+mu:0H</t>
  </si>
  <si>
    <t>]Z.*L=iKCR!S!zS5Z]&amp;1 V2U //txj_HhiF&gt;9r0^e{CUcJZ1{^mtGOV6Mc{xu$+&lt;Msnu$+&amp;R1t0Qcd-""'K</t>
  </si>
  <si>
    <t>e(3!g40''S[Lu*FdggrX{3=XKh}mLbdLt'U!^=Jt[6'v3LlhfctzB]bkenZ).8t"Th1B18[^I"pvLS|sx,n[F&gt;QwlM|U9oVc9(%)ey_fU[e*}!W</t>
  </si>
  <si>
    <t>B^mAn6&gt;7WFgOSG+4D3J["1DQN}!yPagIt&lt;V}^&lt;rxoMcJ1][k7&amp;"$kdf#}G%-|aAe1(%nM!lSaRi":+Us#!F/|@g?9,&gt;%</t>
  </si>
  <si>
    <t>?%FiWT%S&amp;l[#+KP=2HbqOikdb2]&gt;M%VPJNd*(@BaK#!s3BjwtgtxB`n$.y5rC&amp;[i(3h4|$~;(Q?OSwetBBT2cO)p#\D}(c</t>
  </si>
  <si>
    <t>;S|bUZr[K&amp;?Dx`v3_Lv2JGWw+@~,&gt;f9o'6 'V4:DKFaPx4v\_^ntG]l))jDoM)VIl$50 H|9v@j.u;)YD;^t [7UH h+V6Ac?s6</t>
  </si>
  <si>
    <t>n|4Ao3I0UDf@OG&amp;%CKoU08z[{FRWV`7!\T]&gt;&gt;Dl`&lt;V#+GN'VKKOm4i!@/Ez^n(^C%B4oe-y5ePv*bE8d%!-l(.)s9RmW.&gt;b</t>
  </si>
  <si>
    <t>p)sKT%VXNQiw[tcU2@E.TyjZkMzeP`lMt-U"[;Dgk)6x0=giad!zAZh'+jEoQ*Xn&amp;5k1*t{(E]"pt0kj_&amp;%adb`ZAt:^,|5'fz:a_)'cX[_NF9&lt;P/Z`Fz4gOxwR]71'</t>
  </si>
  <si>
    <t>+DNAn5D7T=d&lt;PE'}C7F_~3?MKo}mK^dIu0g;K 1CNz2*J&gt;GOT1r}v\{TlSNjKCJc&lt;|{ZvIyBV3N&lt;49LAH%8</t>
  </si>
  <si>
    <t>|B!:uTL:Kr.k5?d(&amp;%[%xDE+V;Y=;kc}Kp}({yT*TiTsFQ}$_^qxG_l))jDoM)Vj65f2{sz,Fb~rt3kjJ'tafao[/t2Z&gt;|7&amp;jg|H+{idHy [0tT&gt;wBxlj ^]aikq</t>
  </si>
  <si>
    <t>36133bb450b9bf24c36980651cf291d15353075079c1a52946540cbb85ce582269c3b75ed60b9d45ec678ddc64043470d8e6bbc364563909c4560f549badee46</t>
  </si>
  <si>
    <t>zGPR]x:oVc4J!'BIt5M3au*f&gt;jBVJD5YIgWB&gt;,q*A){|Rn:2,?\-\MHd9ga,`zyGVOY0EGN|Hw</t>
  </si>
  <si>
    <t>"e,.OG@&gt;P9t2Z3e.F[\wa6e6pB-ZtL4^*$/.zt2^D$:JLNE(EoQi:Xk_VrO@e-|ByH*u.vb}seIupdOj,#'LKXf#+Pg?-`D\RHilUQBd)`dVl]]=k9?x~J%Fjd</t>
  </si>
  <si>
    <t>2(yyZhEyAor%iAs!T H?xPM"/wzb%o{`g\|4*)fiUW!&lt;&gt;L39AGZ6Si&lt;XTlN&lt;m+gG E&lt;s-zS"x`Ft~dMf)&amp;qQMXc#/TzA-`H\RFmhZOC_Tsz</t>
  </si>
  <si>
    <t>blPre6mifuN$SvZ0bcl8V}-f&gt;jBVJi[efE"yN^yG(=-$Cd5}@+Io'&amp;w#{h)EG"}2w7:xi!":,1Eo@wu0(C7vq)GO'f!Q9Opj3;r|oQ</t>
  </si>
  <si>
    <t>1h!Q!(!wUa+K+':Jb5M3ct#~3'es/oql`pO,e{}R}l79q+rx[SP5VYcd^XX$@p$zS7tn&lt;1-</t>
  </si>
  <si>
    <t>az|WJ\4'b'+Su5hVbMU:D&lt;~@qN?elQmaGiP(9k3c{Yw5vN?):uTl;fo_Z#N:i*lE!E-s3yU~ytH$qaRl[dhEh2`?p//g-nTtO</t>
  </si>
  <si>
    <t>$~(@dj&amp;n]caQH\j.`2N4gw&amp;!5(fr/o`k^p^(`c~-Jw&amp;,NT@,CpaiHWnKd7|}Y"$ weqRTAb0%xCb;:[q.3)K&amp;FKCrQ=. !"fkQ[ &lt;2VV3e_'gm\</t>
  </si>
  <si>
    <t>40VtRn;s`e?M3*BNf8T6ay%c+lhziarF+c/B345cbv&gt;{NOcWo,|h27)|N+p~|^"lSA1F3Gb6hyz3VDP=5</t>
  </si>
  <si>
    <t>j@5#kp[Iju'06gdXo:D,.)4iWCc"svFoi'1!LexgB*fTE5[Xl5'{9i`[U1{o$'fAyN,q3uU$zcLr</t>
  </si>
  <si>
    <t>[6~X70T\ z+hY9MEIH/[mr#}0,in3nbhbjN&lt;fvq.Ps,'RaE+&lt;jRk:Tm^ctC64=w/Ae&amp;'s":&amp;"z/iWbZA!8RyD9~OXx@S}r:\Sg;;tyF[e</t>
  </si>
  <si>
    <t>/f5,Nni%o=&amp;S2$9If=N0_t&amp;|2!gu0l^n]jK'cfl+Mt)*oh6-o6gk?,TT=y!^:*(`\-{Q/9f'Q@rKPiR=(Z-WbgTBp AKST&amp;f]g</t>
  </si>
  <si>
    <t>6{j^TlX)=ff0aoL'C`Y{0h#z4)orConkdqN,igo2Lt;,LT@,BqSi9Ui`WrOAd-hF~I*wCvd"vdNuD,BB&lt;D6kuZ/%!}dV&lt;"[E~&lt;F{m0V{[Oby</t>
  </si>
  <si>
    <t>bfbe11e9d0a780fb43b10f432800a097b7a05ce542c9c9f93f053d79e0012d7fe8013d249b2da4317fcd83bb189d73ba538d1ffe4570a467ec24c4636c1b2b2e</t>
  </si>
  <si>
    <t>(oq#(#r2s_`v9#{bdd=^J FY7zydm"8b2KC/T0]N'a:G[5#}zl!"x|m4[6N#zR^#$Gqf:b5jMdW(-uwsq</t>
  </si>
  <si>
    <t>CS/rK0(+gE2{&lt;(~^ci&lt;dMqF^JwvaFwz~X%%1liv[-!bbV_LtSh0j&gt;Zl@O*`2!;|+O|}Buj)!NBJ#$'N(uEI9&lt;)^=\#Ey,_P~|}bi?]D~_`#{ +D`%&gt;</t>
  </si>
  <si>
    <t>/qk&lt;=#6IH*O5&gt;lyWeeEcJrH^9wvbGz~~E(%1kwzW&gt; bfBc_teh?nT[~&lt;N&amp;^/|ba}7\O'0L0L7&amp;9W\.riE:udZfqGG&gt;^;9Dg"s_e1pB?dSq$x0ipg</t>
  </si>
  <si>
    <t>h5E!tzaUp[lca@~B/O3[/F*rkL&amp;(Mi3Wl'~7|ThXGc]JrZrnOb6-,17{77F7'&gt;y^8?0U?nLn!B=]D</t>
  </si>
  <si>
    <t>vt0|bA\+b?+"&lt;#|Ydg=`JkH[:v}`I| $K8,3bJIKY^B'HBN//zh'c!Ny$v[B[:-.^@_G'73gy:)+J%sZer|j&gt;$oc5Cp@~LE/YzKTx%</t>
  </si>
  <si>
    <t>)J0mbnk0yFKA$)+yac=^SqL^I{|bYwy$H)*1khs[/!bfW_atRh3Bhc( ;Kz1bba}7\O'0L0L7&amp;9W\</t>
  </si>
  <si>
    <t>/~O&lt;PVy2^3s/%m^}O&amp;xV _ =&lt;coVH`OhjXMmibwY5~bfFcauSi-nCWi@R)a.w&lt;y,&lt;{}Buz^Do}CD%l%uM-(s`P-Ofrwz*\AZ7|eMj9Kg}]f%D!$]F}Xy](\mvwSy#)O?3NC4-S6'FX8F&lt;[</t>
  </si>
  <si>
    <t>{y@=0XZ9e`btO~cnGGLUQ9@,1)w&amp;f#0e Vm:(MF;0G=BY@&gt;&lt;7 +h?Yt&gt;d)o2!&lt;{+C{yGwH.nF(IX&amp;h5BoIwt'0ImS,)[UqedBQ&lt;E&lt;,j</t>
  </si>
  <si>
    <t>p8s-FE`m&gt;&lt;.Qu{$K)M;1?Vz^Q42!Eo|b3n;F+tVQ9Qht!ecE8fNm&gt;Uj:Y(\2x;},?{xd%sx:),H~''$Ln#Ga?*|Z/dC$._vIW</t>
  </si>
  <si>
    <t>(:D' XTX{PicqdUVh&gt;vXR_jB5HmGzy7;`G'&amp;lH_U*}_kF_RsVe2hDkoOU&amp;b-}7{8@zv@y|^@o!/T&gt;(!T46Zvk)1`4Ue8yz;SQsnWjs;!/</t>
  </si>
  <si>
    <t>]}=f&lt;;c*iwcpCuAAb61I q`vO:xXFYgh[?F&lt;N^!,3/?hX45nOd1sAUl&lt;Q%^,z&gt;x(=~v@xu\Bm{F@%kr3=K3lvFFYbMf5*3bP</t>
  </si>
  <si>
    <t>RN*cpt(W0V:Y&amp;Z\3`jt;Bu7 }vIS.K :c&gt;I,eeWCu1{"SBH}&amp;k?HFl@#R#\0 @{;@)zI|z_Fq!J@${uo&gt;(*u^N/Malhwz[3V8xWLk6&lt;v{)``!H:y</t>
  </si>
  <si>
    <t>0b91e7421c89d62daf5ac8d354b1df2b1fbaef3f0e5cc097c48d344e4ec9eec2074b9a858341fda7b0477d2290dd059e9187f696fe983ce53f5007a182e1d857</t>
  </si>
  <si>
    <t>&lt;r1q+vOx&gt;I"uP)gBDV%C5;h6(_i,BQxCCu4vIBd$[2'w[@ZlLG#l&amp;X*E4!RBPwm'r]^sxdQC01GvsK8</t>
  </si>
  <si>
    <t>4n7&gt;8Md2#: Jk-7iw4cex6PH'`G_m?'M|1rOB$@@qsN_rg4RaO)p!Z*B63@?Swi)n+QBORw&gt;ll$Sb(0O4YaEK1q4?x`t[</t>
  </si>
  <si>
    <t>Jmp 7zR0`an3r=|(q%Ul{4LA$`J]j66Md8FiR$kaf-5Lanz]&gt;= rg6u]xq,*nK=XGAVYZLGL,Cw%t;/</t>
  </si>
  <si>
    <t>T$U\Wr$Q][f&lt;BsT&lt;{WNyL8}P&lt;Oz++ve&gt;N8t_U?ygb*rvetgHiZQIoKy6oGyGt9M}xhTe</t>
  </si>
  <si>
    <t>G*)NVxkV3{f1_;(%n"Rh}5T?"_A\l3#@*3y^`}~w2m'}Q;eWZ  ~N[YUNswsq_J(A1QMze"PI~zKd!~f\`DcN1e .`Na=:fE'(</t>
  </si>
  <si>
    <t>a9+tnMjvB_&gt;=aK6AMKC{APEO[e^i7ju0h Lww(`_WmY&lt;s+I:.-#KcR9B4$BJT(k:o,SFhII(\qY.rsK`Ab{(_@z2X=vY}{%T}W6G)7Zp&amp;sJ]=xb8Zk-2</t>
  </si>
  <si>
    <t>#&lt;9&gt;.+!7zn6oR1nuIG,m?V471&gt;H~#)b wlYLM\1;oxNcpe4SR[)j!k/E;#D@T{k)k%SAgKD$\lg6qqKcER{)`&gt;u,Y&gt;x^}w&amp;O~GmSvMqiJbz6=Ai{</t>
  </si>
  <si>
    <t>IEPL(/oJVm@&lt;zNL`btBYTZ(EH~)Pvo(bv,xZA)AAuxQ[(_o#M(jg,2~ SrYX[?[ZG'+JH9?LM'[/*Q</t>
  </si>
  <si>
    <t>?Jndq;Ah#@?hwIU "RV7,LAvV},;kc-&gt;'E0/hrPc.l\2w Al+&lt;w\n1P}&lt;Eb?Nui/m+SBhII'\{X2rp-UN1{Mt8UqSx</t>
  </si>
  <si>
    <t>&amp;_,-KL9QH-?Aj-_QxBO~=O$="^Eal.'?}/wOB6@PvvPYrd4PRL$j!h.X:&amp;DHUwl(o.T&gt;hKH)4`mK@U#cp\(`+Tk~?dv(^DF0[@@6pX@78:Nxf`s_Hg/@-|V\~p</t>
  </si>
  <si>
    <t>?9LQNp:x*_5x,baei/Pez8W@"]CYi.!=z/qRD":&gt;xvOZle6@UIo1b0@o&gt;?i&lt;e?Y(H*'tP/5xJ*S))',_{u6a'MRN,</t>
  </si>
  <si>
    <t>/{J;B/z}#F8imHnd=*sd2Vit_R\t&lt;r^BH;$O&lt;$BFv|Q^rg5@N\(p!Z/E;"DRTyl&amp;m%TCgOH7\{X2m#KbERv:_&gt;y4.i,QibKOF,^</t>
  </si>
  <si>
    <t>32a127cc704f738384e67ca2a4323ed48f542874e0c423e36f733956b60d386c50bf323045f0f6db614cbafd3496e4fd336c9e85f0c8b32db2c1433e37a32de0</t>
  </si>
  <si>
    <t>Z$N@z79n(@LUWQ?i}iv[8HP?5y?'y Y}X8_(vR2\&gt;M%0/t6L80!iW"ZofG&amp;fnD]]F!~WSlJHM/qkoxzPCFE/l&gt;LkxnASX@Nl</t>
  </si>
  <si>
    <t>|^,rfb(WRR![-Ir-5SG5N#m$kgm1X=]obbBZ 7v~__M1k`^rW&amp;Z;t%'!63(WpOBz~OS^WqQC`,$dmhzVHYD.8Ist&gt;R^AkyKx:&lt;c&lt;Q=,qA@i |Sec8Sf4SsGfx)F\</t>
  </si>
  <si>
    <t>kuSE;c;%j0vjz\gwsxn\5eKjAbD=D=w9wd=Xx8x"Y]F3nd`vk(Z-p$8!/4,XcK9v LR34y#!6*FWF~veS?fp^z7G&amp;.H)wi</t>
  </si>
  <si>
    <t>"v.[x hwh6^M:1X;n7!RXuzs_{g&gt;u7o7mZTXbj\d=Q{QA`j/9i8dlA9fim5,?5=Kp"lVh~Ca4PF/F_YM.f8?7o#KE\`!2zG=b</t>
  </si>
  <si>
    <t>sT+?Pt&lt;k#e^Sn\=bYI#QHZ#lbT@ogJ|42^*LV'szX]Q2laLsZ%I(k"%!34)WpO&gt;z$j15~it],Z!Yf~F&lt;Rh8y3{WC\X.8&gt;rQ/^!</t>
  </si>
  <si>
    <t>958jMyT/@U}VR[pD@Q@p./c4}:;^3&gt;F]uo:"p~m\K|%l7\v19VX|d8Qf@Q|DZ"&amp;HMU5T&lt;jc&lt;XQ&amp;tNWOs</t>
  </si>
  <si>
    <t>eg[HNn3} Xt}UOMvA~3k|t3G+ZV$UU'i:qRj&gt;rK|{MM/k`P{[6[/r")#4.-faR@v"JY[YtNSP;E)!qt &lt;1&lt;h)dILVJw[7HH'I</t>
  </si>
  <si>
    <t>sT+?Pt&lt;k#e^Sn\=bYI#QHZ#lbT@ogJ|42^*LV'5Y4'D[,@~#Nz`TW0Gp!,_&gt;0zEV{IS]^pLCR,whrkyWBKK)4@SmFKYfl&amp;v#</t>
  </si>
  <si>
    <t>;/J2%wOvq[9&amp;ERDGTq|N7C,B=b:?L;v=ciBXx9u![aG6p`ob^Xl9xzRvz'hF|(v?yur9(}?6dTZt2ZjOx1vX@</t>
  </si>
  <si>
    <t>INTW=Mi*F5((?cX.|"J'v76~[ykpP7o7mwU{Uiu@Hb|U~kG@Sn@g`?aXY+Sq=}Kj</t>
  </si>
  <si>
    <t>9UHg|8~?o(}LCwRm32ctzn*Y(MlN&lt;H7}"Gb%r-[WDScy |JpY*Q)k!%}0/'T_L;v{KRZ\nI?J)nevfwgr{Q&lt;LlKF-q=B,:I=M%iS)I~ra&lt;M</t>
  </si>
  <si>
    <t>^3\hK}]Y`nZqENK%)Jdc_[*Rcb9&gt;CBv;hjC[z7z|]]M8msPw]#M+q"*|42-RbN=s#LX`YrJQP-tgoy}SFL\McZ!Gj1!8oydc(A@A&gt;4R8Loi4A5].m@sO\hT1ZzuNy^1&gt;_eXFw~o</t>
  </si>
  <si>
    <t>ca24b7bbd9a20dae40ebd468ea92b6386a437e03198872b9502e5e4e566a76834c1e859f5603011475868b835df564953f3922d03c6116c314dece265cf939d1</t>
  </si>
  <si>
    <t>1LhR@&amp;RV$rR~Yn)6{HeS1a.)XH38SIEKv(5Xg@a;.%0'$c+|FUNdBN:u&gt;?[e0&amp;8zVhx{Y-grQh{v]h1"z*5U)S~QfLE\O%n&gt;*UyW</t>
  </si>
  <si>
    <t>&lt;^ZD&lt;euM:bWRTAB\9GMkjDHn1c.,YNWR!/2QMB 8Zy,\&gt;x{uTE!w O*/prw[|Al9R\P&gt;BP  !R]J35w$e:7Vd(J6NNJ|4ct&amp;fvCCE7Y~%$y{GP27;.</t>
  </si>
  <si>
    <t>V|718Z[[dKuL0A%=`]p_:. #UGD4'U'i"p%hUcS!^Ag._L/KLCjA#U-1zot]wCj&gt;U\&lt;@ER3 ~R]J85v#c:8[l$H3&lt;JH(?im{5nM,kSD-kUHfAn</t>
  </si>
  <si>
    <t>K=&lt;P9rB+/rvhY@Tbl%oIpmRQztDrd&gt;Rs4J,xHBfedah1=K&gt;`{Y]qm|N1-t+B*g%}3Io8O7x5FID1</t>
  </si>
  <si>
    <t>`T@~x0W,&lt;B@.BM&amp; &gt;YEF4P.WAfB*^j_B|fLB!@1i1C~y}u2LKEb@#R'/ioz\z?kLX_CD:9xQ9^&amp;M*pxD+XggS6&gt;@dgnHLVtmD</t>
  </si>
  <si>
    <t>SZ=&gt;_$H.9K+yO6b4ZHp -nooM--[~Z~Qjeq${gM89Wt(H+U|d8_+`iCx~/Uf)p{5'HieDs$0UbsbyoPP^@}P ]E+&amp;jbm)7@O</t>
  </si>
  <si>
    <t>^Qq!%9S&amp;%PMku'ny(F}R/[/4YC7:V\IGy:a_ZF~&amp;PJ%|}j5ONHa=&amp;S:8kpz_yBl;Y]&gt;&lt;IR#~qNPG:2FcZ /,34%:/)_&gt;X'I3R%1MpQkIAqvmslgjpmH22dCG</t>
  </si>
  <si>
    <t>1&amp;!/Ci$7&gt;VUplE#?_LkZ5_1.\B8&amp;WQDGH7IpIREEpt;l{Xoef-x^`^:b{kIEAfg^Yp'RlkcZY EP}+|X_.!w~xAecv</t>
  </si>
  <si>
    <t>bCRcxfGyy\{7}J+VwCn5!&lt;X'm%w{=Dyu&amp;`dS5Y@MJC }'n6QIJdC$V'5jsu^xb:JAn2LnlCK'AI1sI f{TscyU^.l5u@2){6N'e</t>
  </si>
  <si>
    <t>(C5c?!d=q7rbRqz4ZHpjs=#uQw_6-R9)+K#"(Ug9@SK8B&lt;K@H1@W&gt;9&gt;PF|*+*;:% $&gt;cIbg05k0$"b]*M/N0a|6SR&gt;AL[1|</t>
  </si>
  <si>
    <t>M\hUg^h1|&lt;R.gM_&amp;@ucjs=#uQw_6-RBGu,e_SEz(LE~z m1NHE_@)R&amp;1eptZ|?e.4qcdg!0h~BYoSU39W3!5</t>
  </si>
  <si>
    <t>~k~on{KkZ?odq&gt; bFnvX=xH$^##i}FZ,Z{GX+p+aT:`/{j4MSJcC(U.5jtv^uDn9g`CBCS" nSKI85b$g73[g(Q6?I\|7gy"xv&gt;CLXm=Y0e4)buA}}$w|~mc\LJ,</t>
  </si>
  <si>
    <t>0bfdc4738a726a2e365b8109eecb93e977a0c9386a509990ff8bf20c6aa87797f1b208a56883aafa3f26f3e33b6985cd46e76a96d3f5b17294e0b396c78a6d55</t>
  </si>
  <si>
    <t>\x07g&gt;_j^*Q"/M]|,M,k2RJiR2r[yOC^DJ0;(h"V,uIYhqrRw,'woV11v$AFoeIy)iX_/mAEf</t>
  </si>
  <si>
    <t>?*T.|g)Mg98{ENK= vw8Czw=~n]dH49aktz$FBGt)8T^jspS}+~woU/3v&amp;&lt;Vyh9I]MH[s+D6uTGW`A1TARhla yPe["H@jUa_WZG`IwFx</t>
  </si>
  <si>
    <t>0K(1Kwb\B;qq~W&amp;zYyUl||Bs&lt;7q&amp;k6sd?&amp; 0emgAk4I]izkR|1!+]S52y&amp;:Rzv?H_GI_r,J#fPKVbDz4cWgR2]qBqcE+\=',CPH4&gt;*"LXW3$sS!?:</t>
  </si>
  <si>
    <t>^E WrB$J56n0{5E~q:$+8Lr/63S/K*!f\uw,Mf\U~vm''-[$Ec`{=G/.s,3T%6diqMf@jKJ@U4]lG[:k PlZ4p</t>
  </si>
  <si>
    <t>dJM14/M|-oJ ;&lt;!~!s @Ot&lt;Wu:ci|VcTIN}]27h,6vXYgpoZy*"w^U2.u!&lt;S*y@IcLrX8fu`rwmLh(&amp;d}~K=4Ahf&lt;?YsTUePT`I</t>
  </si>
  <si>
    <t>R /217U)'4dvfB&amp;SC&gt;r})wuCjY]V{e/9BjE'fdoo3|[-(&lt;M:{mxBp4(p8NWoh8g"]GDdN-%tZOU$'a(7 9cv6{d!?yLMVb</t>
  </si>
  <si>
    <t>IyXe/'`?#Y|sh,duDAaRirdj"&gt;KLN]d&lt;v1vMX&lt;G{(IR`jupUz0$|^q&gt;kLH-&lt;|@,O_dg=l*]S#X[0X`+A@a4QZ&lt;Ay:)),=pXf!X`_&amp;zGJ3V&amp;%D&amp;&gt;L[abi^28:</t>
  </si>
  <si>
    <t>N785/-LA"Fzf_}4X+GYQc7ZC*BujD#|nB3@*\x#xw6X'-=l[8Eiu[U/9w%&gt;hzw?Pc\Jbs(J&amp;eRGQc!GW&gt;\|6V:aD]</t>
  </si>
  <si>
    <t>2X]sL+8&gt;HLGKexoVS8 B#5!AO$ehrA`:w-}LU@Hz(:_`luk1*^7V2pz0voAJo\j0ESE_jQ</t>
  </si>
  <si>
    <t>uhdx?io#%&gt;-k0jbh,9iB\J~X)oEo.,=;j8YWPa&gt;2NUIYgzD1bHAOF5Bc,ano`e&lt;6f??R&gt;o+-`SC{V}0</t>
  </si>
  <si>
    <t>"|| &gt;oY(|hheBDV+z:"@;I`Xz~VC`M}b8gT3r\!_gG~YgqmZy)"w^U1.v(;Twj;G`KG`n'F#bM]</t>
  </si>
  <si>
    <t>5pcZ?+]jdWjWb6Yf!;XPgwehsNLZ?_fO|4yHZ?My(IP[mpmQ|?&amp;zaW3.z$&gt;[zj;[cNJ^n&lt;I$eUdEvvrZR(BS#iUJ$&amp;WNXI#tLK=Nkw`S6Vc_kZ"}p%/(Nt&gt;RSk%</t>
  </si>
  <si>
    <t>52b21b62aeb1e713d2d08c5431f2c5c178b5111b79e7280faefc2eeb50425ff9479993a1a4a9e94574d2b713ae884592fb38fc2a4921b8fcae52ccee091d521a</t>
  </si>
  <si>
    <t>axY%"cYOA[eb jP$&lt;cDY_&gt;&gt;1:{oZ5YD*px;;LSr5M|Ou94duoE=V)\Og|`Lh!FxB1vv1{s2:`GRB=m7bTdw0'~yO`&amp;RQ5bDa</t>
  </si>
  <si>
    <t>yhW&gt;dc&lt;0#qpB8J;Irk@N2p6D(bYV&lt;FX*dqc?'=wveo+\\`cRGNa/z)c$rMV]Z-vF;H:7|y25dDT;;_7hRh*0EB5CWZ`;.+e39RkoR AjH\Jyqzet}</t>
  </si>
  <si>
    <t>X2C*}NbarY0T*Ie+&gt;]Vv]jtuR#tEY;+SWg(*;kb40%X\X\XXHM^3u&lt;e"dO\^]zo@&lt;E8G"'6CdCUNAZ;gXjv)D@"=kK$a='i]"Qnf QU}_.</t>
  </si>
  <si>
    <t>Bfg&amp;W".]+3:hA9&amp;c!t'd-tK;u1[,J&lt;yt]oi-i?K@!W&gt;w3XXMO&lt;`R%T-x#wx[_\v</t>
  </si>
  <si>
    <t>10WWtp}^@B&lt;Wan@0ww.oSe5{WkV#FT zCSF|%8r2}y0c`oaXdRVB=+fu&lt;O0OE``5,c71&amp;0Gu`z6x2</t>
  </si>
  <si>
    <t>vF`#(KBP!RY[5xk3 A"MU= g?[IsdV|#`f+y\wP#6&amp;i=ed$~&gt;O/$hbtC!j~`b~X=4\RV2\&gt;iqV3LV4&amp;jxsBR8`K_D]D&gt;?&gt;A</t>
  </si>
  <si>
    <t>x3X[\qk0xX[f:q[k"?4xXg0}\|Z%If$|EOJz&amp;6r,ou@e_[^VJN_0z*|6`uz(ma&lt;255Q,u|7?&lt;kh|gE|!&amp;8Gd\C:5GW'hSHh%`</t>
  </si>
  <si>
    <t>~2PxE[K2Cx(r~&lt;Ffn])i[j:W$"8L/:;Mx" 2'Lh1k;^5{`d5eoWK&lt;n/&gt;9KVZ\#rD&gt;J8:"w71d@VB=YRU-nq`Jq5ZOq7[tmgT</t>
  </si>
  <si>
    <t>&gt;sv5@vPDz~}*LW#[x1.oRi5|]nU'HW! EUI|!8uKcm5ch7&amp;f(vDs2[9T:f]tN|pgkzU9(ZQT\^w!fun!D&gt;!&amp;x</t>
  </si>
  <si>
    <t>G$)&amp;)Yfz1;Gn) @9PWBq{(X0@hT N nu6n?p*8!j6-n)DAv"y|4FzB['ar*2y y(Y</t>
  </si>
  <si>
    <t>=(|E?@q~nWbp"GWP@[/CmgNUn $j[8j,7a0FTJ%.38YsB'JJ7iS%}.s`,d:&amp;B`,tmtmL#.0/_FZ&lt;;\6eSdt,E?!@BV_8$(azx0U)MG-J</t>
  </si>
  <si>
    <t>MhHKG?:\1q7gE#z'sOfoQh,$]lZ(IZ#}JQKx':rAnz1]_]^QKL^0y(j'bK]\\!sG:V88"w2DcAUA'tE_/\i$8uFvHx#zl2C}@GSf)2l:`Rjm\15|gPpP0#qfp;c]TIj"T</t>
  </si>
  <si>
    <t>197bc7c96279580ca2029301b892e54cd4cf47d70ff54e05f86b8ac0b5f61047365548d91dd611983628c524a3e190e34b805eefad84815de2bf1b11b1c6dab5</t>
  </si>
  <si>
    <t>Ho2QwqNs}/&gt;`6Oh|? &lt;FwY@rzed]*vK#=T+^!LDUS=@w,-r&gt;abIwwcnNsf)Lj4?sm.][</t>
  </si>
  <si>
    <t>l&amp;dEp!ix.b0B}uQ$761r$S~"eY#Rqb]Y-T'bARCl,?|1'BRbcbSxodnOqftK~3=to-_4GU'&lt;i~tZw9q{o-bOJ}G{*(JTZe-%zb</t>
  </si>
  <si>
    <t>!-fp(]h.(G%x+EY!CC"k[cSI^&gt;m!+&gt; 4X.9iuWWP;-_|SgRfdh^y!fyRoj*Ok8Bwn*[37S%Ld?\/}r OD).=({;FB(sDpqBnvK;xM</t>
  </si>
  <si>
    <t>SP;oIth$rfjU_/[ $2EMgLTYLcm,otyLrBShkV&lt;6d;u5aI\o7j[Qsv:3m&amp;x=.02/bD(3qTC6(!;A@UQ8=,?;|&amp;C</t>
  </si>
  <si>
    <t>I'"T1;td&amp;1r]Q &gt;15Re9`P`,'Xd&amp;_yo;LNxV+d@!&lt;Cw0rf]cFNu(( v/tqJQj1?rq+\35S(%PM0#suwp7h`a#tC,ZIQb_'D</t>
  </si>
  <si>
    <t>"oqAzXC}HPGrI|Y&amp;c{E,X9%UC*UoQM]fZDN"#VbK{r(*k%cFko}{ &gt;la?Lwjn%`o[FWL_P%"XNn</t>
  </si>
  <si>
    <t>4q/D6d36@,2fi0,K--S-4c/Pajq#'Dx6Z*1nbj`Q:-c{TlWid#sH}c^elP&amp;l]A&lt;IS[E&lt;uMmwh8&lt;J)"S\kD&amp;PtrsTwM2T_rM&amp;ckwfhqi4:i}Sv]45'</t>
  </si>
  <si>
    <t>5|t-+c%j39m\\m&lt;mRN$&lt;!r77?%6SE=v:8CQR{x9xN[rE'p&gt;4d,Q+gx7lRGu~h@8n#d[04V0'QQ8%zuwp7iMb'o;H</t>
  </si>
  <si>
    <t>nu@Owuh82*$N1*#E/2R.&amp;^1ORgt#-Cz1\-DnpyvDIjO]&lt;bkHJ[IpFWy)fXXb4ZdF{)p= CFJ i/!{R.* }n=L%o1LxFyI'L 20+{l?*</t>
  </si>
  <si>
    <t>_ q"^-uA87G9r(+d@4RY6bu"4LSuZ_I0sEpN[2Dk7'Z!d3-A1&lt;*Ao6_"#Y)[TS%9=42zrNRCGb2-(Kf#av/6#v1*7kQ%&amp;PRxS</t>
  </si>
  <si>
    <t>+(3Wx4OM~b\+V:~V)'P/+`*MNfo#'Ax3W+1i`X`M8)ZxPh[day!}jh&amp;bwhG_o|tXOmPcT%%@j+vyN\4}b=*+WOh{R&lt;qFl85`=|;!W.2r</t>
  </si>
  <si>
    <t>TFlp\P8-N&lt;hjf2C[6+!=%Ia25IbTHrtNrgwb=Bx^da9E*eRgcmOwrhkTpi{Kq3Dyh=a79Q,'SO7!wtxj&lt;gO[%pA"#I=B}+){|JxMQ_)`2&gt;3&gt;a&gt;-(_}gSi47wp0u8&amp;/zl</t>
  </si>
  <si>
    <t>321b4d6ccea7983efae5f5989c5d89d9f03049b52ebc0b0d8812ae00995c44d9e12cac355aec2dc2f98db4b3685597d304cbf2c65d2bca29b2d2efd66d627173</t>
  </si>
  <si>
    <t>&gt;HzqNN2$G]d*r&amp;y+yVPt:5pD_-DQ'PB[*@,fe]$3,A-fsSVt~M5%p*c"cY7Jw2o];o%*/mF*?f4V? EvE4wv?x_1X]8)~n&lt;/T&lt;~kb</t>
  </si>
  <si>
    <t>(,Yvd*/n'00ehsI&amp;O3X'3(p-{-b,!6%7SHO5VvZ@,H\`SPJS;Er{S` gK`CET4WT2X,lcK[JoZ|GRTCi}uwGc"{&lt;VE]",A.pdU</t>
  </si>
  <si>
    <t>!jIIGI]f&amp;jpR'1iN|rzBw%,*y%e4"/'FXMT%Z{X=,D\`O;IT:DstS]~{Jf}#;2r`&lt;ddUQ#F]4]%_ Tb gTdIH89zLI*!R-bRR"</t>
  </si>
  <si>
    <t>!jIIGI]f&amp;jpR'1iN|rzBw%,lFGx+d%y$[,%dkK*3q2l3q&lt;/C=)yrg[xeOC"fa&lt;3}d=ygqx+C2j2,GC7</t>
  </si>
  <si>
    <t>AnSrTz&lt;^??g7b3m&amp;Tb0z*iuUml_UO&amp;C0QKS,WwY?)HYcO;HO:HstS`zyJp|!;Ftb?m(&lt;2zJzn*q&lt;:AEF(f&amp;7$&gt;</t>
  </si>
  <si>
    <t>8{&lt;`cXq82eer0I$kD_Fm|ZiLLG&gt;ozQGmQHR)_|YC&lt;G[bOBFT=EqyO].kGc~&amp;&gt;8%b&gt;k(/5mI|&gt;k4Y&lt;$"n&lt;'u_j(h\P`J}k&amp;j-R.e7K0J0bm/{&gt;b|[[3%dPN2K2:D.6 K&gt;X+;"Fm"&amp;3%</t>
  </si>
  <si>
    <t>3T8u?lNlv2yB*uWl{qdqe=y1{(^0!3*6gNb#T|ZC+GY]MAHc=EoxUa}lHdybYa &amp;6dBa7zN\PGq]I#vr]+wP|BWi16_]t;JiOy[Dm`OX^LBB[?^k)XXx8`MK[</t>
  </si>
  <si>
    <t>S`aUyWd39*n?'zGj~satV-w,!$d2~-Ebc;_u!%tbO[PH9z\k{W-QLoJz@1Dxa26bMM7QJL$h</t>
  </si>
  <si>
    <t>D63gotxxQE#mE#n"Lsb931NX}s_8HR*4]iik\WQ"&amp;@WaX?KT5FqxQbzkIcw'&gt;+yr{Ju{6&gt;</t>
  </si>
  <si>
    <t>M9&gt;c$7s#[DIp9Rs"S]#3YU9-=0~*&amp;pITj((P{Bb+.@V\UFHR:HstS`~hKa|%@7v^M:m41%Xj=._h&gt;uS</t>
  </si>
  <si>
    <t>m[nG0l-5YUIx&gt;b}r0Bc@eDoeQHOp#-!2WSP!WxY?(@YbP=GU6?ovP[zeG]y"sBv\U&amp;du-!n7(ymS</t>
  </si>
  <si>
    <t>~rz/v^.2hh7%LJ|$kG[kU*{1}(e/&amp;3&amp;7SOO(]xkC-FWbRAHU6EqxNb}iDdy&amp;B8v^Mj)/1iY{?j9aSS'=H=m9.HS&gt;Q9E~h&lt;$zYwE4P7%Kd(&gt;Dk$6c~~[V\eK`;KjgWt\</t>
  </si>
  <si>
    <t>7e4a8940957c8fc52d853ba9f4a56ee33f0675b74d2de05846b66d6bdbad14cec9429a24050bfb145d63b1f90a3e4092704163eb1411371bef3d7d1aacc769be</t>
  </si>
  <si>
    <t>0:ln(eC\M{wS[kRVD57pDA~ITB5RqvI!Uqwj`8uF#!B@,'J#tSc;.'A;']x85SjpEpCw}b;1Z=_sx</t>
  </si>
  <si>
    <t>T&gt;V)vgauj{#c&gt;I4KwxRPs,^];Jz]-,,w-Wtca(}J##H=l!~]5FA3u-;^2@s_`XD|k1ThK;W?Gh4mYGuxmM@4^tB(8[Z%tGJYQ'SHx^;eXC9RM'^7</t>
  </si>
  <si>
    <t>UrT-@_pP/qqp49ww5b{%2/qwwQFq6+/EFK(z@$rH&amp;*D;l#%`#DE1s=@a&amp;=bmaZJ|\AOfO8]C@*hxSmH4IO|hbjq*ltF$V'(</t>
  </si>
  <si>
    <t>{l2|R/3ZQ+)Q!IwTSoVfi?k,tq VGm9P[26"&amp;)BJhzIQ%C4CPDA/xzsk6{rs4QK&gt;bXrXXYbZ&gt;1H</t>
  </si>
  <si>
    <t>A9T4t_H~v]4;&lt;IAywB`_0co1}G3UwvNyXzzjd9yN5S&amp;['"u} T^+)S=7BXs40aeFe/S.=/CRErs8Jpb)93U~@db[ZhN;4bx</t>
  </si>
  <si>
    <t>77Gk-cRzd mFZZwC b,h/g6#s4FYZ$joX&gt;$,=cO+E7d6{3V9cw?Hq4k.Ld9fg|)@brOf+Q6Zeu</t>
  </si>
  <si>
    <t>;4jYDtr,,2KaQ{$16DT ,o*+7s1154ZP'|62i&amp;zns~?=g*$_(FG0s0A\%?fma[J-a1MdO;\?@*lves=|v]{FaDQ9U?Rj?.h$Rjff?</t>
  </si>
  <si>
    <t>e=ic;5~x3+oCe;5[-HFkPYr[+G.Sw!LyXyzld)yG'!FBg~G:`!'T&amp;L7n3q&gt;&lt;/T]{g^!2socFdn.|6n8[+46iFf,</t>
  </si>
  <si>
    <t>[`mqcW6Vt=iVhJ{23T828!;:}OWFib_|; 8]dP"m^^?9f%*_(JB6r-&gt;_!@e_\]IT@Rc*FMjq{l9rinCKF"@zgKpz&amp;Z g</t>
  </si>
  <si>
    <t>}&lt;J`}\/$g^1YO"qy6oh_5)`'hG.R|.N^`5ni+3;$_[%^}D{q5{~qA%S\,k6'&amp;/Q$!qsl/;X{Xi&amp;&lt;&lt;2wPha.'an</t>
  </si>
  <si>
    <t>&lt;N2r"cjyc0+7Ws@M8_p8aj.]'I6{em4.YZ#'X*?TH]~uK~~])OD/p)=Z!:c]^XGw\-NmL8X:A*h}Rj[26Q,V2|-i[k&gt;p(UrT%KcdEg~6tu'</t>
  </si>
  <si>
    <t>(NIQlv044.!`W;EEB[fYhZ^x+ S+v9hZ=gUg$&lt;|$bq|~o&amp;~[&amp;FL6q-B^(@e`]]F~c/`jP=WAC0i{Rp; q[zFZFM&lt;fXAej&amp;L0Q@lDcE~*}Na(R&amp;qLDw=rmCuR1)OvE}ZDe6_Ul{tW</t>
  </si>
  <si>
    <t>cd2fa868c89e7ea3ff41c2f41edba0ada657ae034a9a3e1af2bdda901f1f5b90b9dfd116737f5af36b040e49d1d487e6f2b729088da9a010a772d6e9f952ad19</t>
  </si>
  <si>
    <t>tLv+rN\g"iiqXTEh"a@$^9cu#8e_T7\i12HYGLTPK,\91(QBwWkFeI;O5ijhmB&gt;BKmNBfINM-mO8!6_.}</t>
  </si>
  <si>
    <t>`zgN3dd%DFH&gt;0][+5H:}hWxe=-r[;km2z$h]q(:}U@a&lt;*6y*E^x!7Kly&lt;0gLQ&amp;|PR|F4)R*@:A'{?&lt;d~PR%s&amp;=prAk()[@</t>
  </si>
  <si>
    <t>F6rAmKn/?&gt;Q"hj+W4zF#SzJ7!dox,qBD-sr%=(5[RP&gt;ys,bNd&gt;K2+2%{NWqJ{`y%#yLFV20-z2WCO)ORnw&amp;O69:J0z a3HFI/{\n0J"wj|+IRI</t>
  </si>
  <si>
    <t>T&amp;]Y|;TT./vN1Sii)W t,c.J&lt;NL1$tVG:a&lt;Xm'A,KwyC:G%$o5uSgVM 5?!w@r2c2j@]yk(2TF)</t>
  </si>
  <si>
    <t>=w =~UB$JTs(FM2DtcrKcd/iQ0oW?ok" #ypmR?9 XQo6R^ "UZqLV7iP9Bu#dPH|m&gt;qF}?N_y{N0XLg(0A8}#zu$(3z4</t>
  </si>
  <si>
    <t>C&gt;q{f~ wcdA}QSpmH@JB+ffe=-l[&lt;ko2|0jks,&lt;yZ0b&gt;* {7H\y25[mt@Fh]'oc]rPYahyd-3Bjb5q808p3dN&lt;y8!H</t>
  </si>
  <si>
    <t>_`_/Xk6cF;f?Ky)W{@&gt;}&lt;;)4AaD;"w.biFq@B*P2kMI'tbA{Tr2%t4]E@A?NaX]Onkf8_2;.{-hG[*\Sq}#R4:=L+z}b1A?N-kZq6Q#|p~/1)]gKc$T}9Jf</t>
  </si>
  <si>
    <t>B0oqO0!WMn-&gt;\7~0U,j[u!7G+ &gt;VGEn0JbexoUWlMHfS2"S%^kMP!Fgr&gt;;fPS.}aT|l=b52*967~W+qDKm6Qw/Z&lt;~#'$i}</t>
  </si>
  <si>
    <t>eT&amp;_"i.&lt;Z$i&lt;D*]vR9kv`:hP)9/P6ji'z!j]t*=yYBc&gt;,3{$H_z&amp;y91~"dech=9;&lt;XIcTEIH!h@7{*Z*q,S11T:xLjsx6YKIfgr</t>
  </si>
  <si>
    <t>/{a&lt;&gt;*mLBpk~Hv3dhoAZ^F9$%*fJYACSV&lt;vwY'6v^5cj]\&gt;PTFeB]=,E5;$(o(XAzEzquS$LTX_3ZcJ;`xF23'mp)![j1Y</t>
  </si>
  <si>
    <t>}iAJ&lt;~I[glxZdBM;km&gt;J X&gt;5O,NZTPiwp@=2EfU)rwe@WWRKnl`nXp^6:0dOX(wQUln:[53-x*[CH'PPoy N17;}&amp; ;;NB :UAiDHkr9C</t>
  </si>
  <si>
    <t>g5!; {FOLwg5j\3%|~YHX\R&gt;vaJoH(U%}N&lt;56TIcEQ'0JSp.b86 3Fg|z#/%a^2oB,Bih$BiytFBnjL@B&gt;}WqB=d,[</t>
  </si>
  <si>
    <t>1dae8a58b9babbf1e69c21c86c65f69a13bd84799016d3c41877642d54c33cd912b142203ba2a0c380a92caf9a138f130172f981a8c1f42f09c8581b723f51f1</t>
  </si>
  <si>
    <t>jfy8Xzr$tY@r[s.Gza%U5+/d243/w^X|%3=MlfI||(/qjbh &amp;}gG$la[Iq|ba[H+Dm^G2yf'+#Cb}PoThp|G'4jENj4VUl26;+G</t>
  </si>
  <si>
    <t>Ees8&amp;1/P_ /-8P~jAYq.o'+U_M9/aJY V@*LT3c" .2ljfh')pfL$i_]u402B/_s.1yai-Gu2OelHuwY={Z6@(f*Y.u8\%E]Pu'3RMbxok([PppzS5HKJanT|ywAwVu,]:zF8:*4r%1@AXH"+_r=</t>
  </si>
  <si>
    <t>?,nfaKHIhPA6yNshF^`*l7+S`J;.ZH]~WA.MC1g.!,2kkui%)lfE$ja\$tRdq^DL3Z9Ok'u)kx|qXRPW;jOIT70h;!lXh-l8pKWAyx2LXc^hw2Dhm"e1#PQ?6,</t>
  </si>
  <si>
    <t>sKBp,L3Z5HaLc;1!|8Ec[A9G4$4`9AZONq@DS:L&gt;cNa6=ID*O)VZ!3s11E7B%b_t}73%kUR"/J&lt;eFq"U4X=S</t>
  </si>
  <si>
    <t>(JIZvMuUa2.4PvgAZ](l$*O`H;?]M]"WARrS|.t!L=*jqKJI$F"/-,$l7Af0%a-?.{/M;I?g0LI8B6&amp;!3bnqk=OM7eZc4!8</t>
  </si>
  <si>
    <t>gdQpq\w9k8k;Z{@oGi2ud'EdZHh lK%P9#l&lt;sP6i:BkKg`h /omK6id]x2+7E/qs05~dZ.Hy;LzkIu~=ohgC&amp;Z?Ydde#Z2~n</t>
  </si>
  <si>
    <t>&amp;po0*"6XQV35&lt;TvkCYp/l((T`H7/\N^|SC-QC7l~|-1llbe&amp;(~mK$if]g5/7Eb'dCv+xjPziD_,Cz\9=8Ij9",]JYnK|Dr$b`.EoR^[i[5;|.pLUV</t>
  </si>
  <si>
    <t>vJ@#'T"`s@3`TWho:A(rG{D*6F7*ZS^}WR.JE9g&amp;!,866}DQ,vX\ \fxT&lt;%enZ$kh9_Wn!C(:(s:f)J`7LaZZ/</t>
  </si>
  <si>
    <t>}#&gt;UHA_sQW585awfCV`.l**U_[;.AO}^o}KsLyHVH}GNx{yIX_vZGA3D%w/ce2Pw%|FH5"dOlU54cNH[Ai^/&amp;*#N;}BNW_G7;E"</t>
  </si>
  <si>
    <t>d}9VEPxjk&gt;@HEwH[Ph"e=mH8_yZ2MRUh 'gE_lc|"'8kidj%'ndI7gs\e2,4D-nq.1yaZ+Kx8NjiYs-X4zG42&amp;u`2("'*qT'_|fb)cB-C/J6^-81MyS.K'jrBSa\</t>
  </si>
  <si>
    <t>uw7bjr;@&lt;5*KlNsfF^^/k*)S^H:,[J\"VD,M{&lt;3K:e^ntT|~|q&amp;7/]4$4V)oLnU&amp;#,.e45z4</t>
  </si>
  <si>
    <t>ykgNFM|NXM!e~IOe&gt;W]3m$(c_Y;*]K^!WE-QEFg"!'2ikvi'(niI&amp;eb`dC/3F1*}pvDo?.jWN,(/QX[-_law&gt;=u&amp;ay~7</t>
  </si>
  <si>
    <t>d35a4f331c023f399295ddc8fa76a429fa862b3944b456b0f8f248cf38ee5f32d9da1fcfaed6d3c6aedd83533a8f2e567d47f12aa24e59dcec502272e438a5c3</t>
  </si>
  <si>
    <t>s- zZ7[qX#4FkdzlfB{|A^26ik~1mcA&lt;(%Jp%:)$WEAOogj-Pth-^UX6;_=w4eJ%OS:?Ezx7pOm8 de"-(&amp;*7{</t>
  </si>
  <si>
    <t>M]/3}Se9W`Ns.2fN-c1Ov[T(d%"/jhD@D"q=HSzHzz{cAzdT(x/y=D8k76;+.k4e/?F1!@h|1MU`-RBr([/cIZ&amp;]@8Y'\\'SaU[CHm10f/2E%]3FV[(ga0j+DF{FZdx`/|$N61h=3|f$WLz'K</t>
  </si>
  <si>
    <t>([}x-)`e+H^WXMeQ$$=CH/tj5K7w|r:Fu}k'ET Ju|+h@xfZ(w+~?7;m287,)o2h1@F5/Dk}+=S^/f:u`,-g/\5!J*O{aeT}Lk&amp;Ku,:kr|w</t>
  </si>
  <si>
    <t>2K&lt;j&amp;R~F,K0_!7M4sRhD!Aoy0sE=$zxv&amp;VwCJ@J|~KQU.&lt;K&amp;6_3} Nx/c=ekb6"}pLO++sb{-EQ[*f:u`,-g/\5!J*O{aeT}Lk&amp;Ku,</t>
  </si>
  <si>
    <t>yfyzo0r*q%^?nEbpqDzt@`33iY{4mh?&lt;C%t-IR*J|~'$u&lt;/rhuT8@{cW+0{`o$f9VeI.4x</t>
  </si>
  <si>
    <t>X$w!/Llu`j3MtZfrlW}qE`5Fm^"4qfE7E(m&lt;HOzKPXG]qta&gt;WAsP:`zOY:x)HIGAG`ltZro3n@flP$7v4xg.pue\bS</t>
  </si>
  <si>
    <t>3__zo f9[2f7}?CxqeyqBe:6j]!5 iB&lt;A%p)BRxIxxth?xdZ,w+~?7;m298;1n1h0@D6}DezE^m4iKX-W&gt;jluf49kMKpC"&amp;5BCqU` &gt;vBd.X0yN5?t_H-w9[1hye]yb</t>
  </si>
  <si>
    <t>,x1:]CTi)E-DoGkqiE0v&gt;a74p[!rhr@#fgF?oV6np/?U?iAZ]N,b('Xl.QMm-FW%e&amp;Rn=wpg^pV</t>
  </si>
  <si>
    <t>cx=0D#!w.{1O"E`mlL}%B^43l] 8niBJC$2'1[ODIhAFG\oq$&amp;v2Os%DuoA-bF#^P%Aam(;#IYk!.P?U-DC!fjeZgk</t>
  </si>
  <si>
    <t>S'S.XLqrkd/HsJcqfE0uSb24h[}3}fC7?#o+GQzGxz(eQvbY#y0|O5;oG88z6$9{W;{P6N;NvY\G"RB6PJ=yI&gt;O}48_||2^x&gt;o_3x6@J0}v(.N:=GpoT/pe_P4%fbl%"E</t>
  </si>
  <si>
    <t>q`(1noh'r5h%@OvlfB"|Ad29j\~1meA7B&amp;n/EOv9=Jm*qg_xe;1\= u$oQYQMHbV}P"4</t>
  </si>
  <si>
    <t>q1O`D~+}fmVcw%uBe-D#]/4ib!2lwBHC p*GRxLw}xv?vfT(x//?8:p779(,q0w,=C7:\c+K/]v6kko^wIt|*k{F J}\|O2jbNVLC)x`&lt;kZU'(7*;C2KI|]\</t>
  </si>
  <si>
    <t>69d135ce90ee1964bd00b41d6adc0ff31ffdd2e200687a104d2d9e86834c690ac5eb4d9b3b3bbed31f2891fed67592293769feefbcafedc91da7fa3831f4e9dd</t>
  </si>
  <si>
    <t>cLl']L?}cbR6AS_V3o\t..WqT)C{4.lV.?\E;{uf|i+/a-4Z&amp;XKH'2{SS^Z6&lt;%fm*3Z@08N!</t>
  </si>
  <si>
    <t>k,Y&gt;4GLx^Q\WQVfv&gt;sCF)+Uv[+=~J1sY3C]I8_?*bnz&gt;CQcM533S9%ZZvW4M}X[0bO`*8q"o\0MQ?,@NhtlsKyC+XvKPE_JDJ</t>
  </si>
  <si>
    <t>{]JBNF.BjkBM2&lt;6Q1i'IqVP15Rany]mkGRxRcLv `$7= wXx65jTKQ:A~Q.faRX-\T_')s'mQ6)sIb7i|aezYfAQRDt~QhJnuS-W()EY5u`n</t>
  </si>
  <si>
    <t>I&amp;C'272$/M1@!C,}(M$rADg.`S-Y,&lt;$o4{'&lt;gY6(Zp#qC\0+~K0^XyQnNi}6CRs32z)B"N\gPH2G=a9</t>
  </si>
  <si>
    <t>gYRGM+(Uwpq33l*=.F\VzB_lD9AU@^J*);[wmBa'qQz7CJiJ301T&lt;#WV`V%M}Xk0pO^*+q&amp;n`($qTy\</t>
  </si>
  <si>
    <t>gYRGM+(Uwpq33l*=.F\VzB_lD9AU@^J*);[wmBa'qQz7CJiM;3EW?&amp;lX`X$M}X_0_P_+%q*j`(&amp;pKy\</t>
  </si>
  <si>
    <t>gYRGM+(Uwpq33l*=.F\VzB_lD9AU@^J*);[wmBa'qQz7BJiL63FWL&amp;lZcW)MlXm0[PlPJ</t>
  </si>
  <si>
    <t>z=#~p,}Kf!0HKUuI*nq}5|&amp;|zl6W?o^S.=_M:Z=-Vn0@F]dP826fP.THsX]S;0/%YK1[k7 +0NJ`) 6"0s}&amp;%Y</t>
  </si>
  <si>
    <t>CxDjPd"i@n{9rim-M}UDP~kiF2):.*j\|}G^{LAroCRk}ggd]45znZ|MqajGgS\5_Lb()p(hQ*)kIbX2&amp; 0_C&amp;xnM":&amp;$r '2zQ</t>
  </si>
  <si>
    <t>H`&lt;kM&lt;bNWigLc`e[9jXq/AW$W)@y:-rf4A[B&lt;]8/Uq"?GJdZ8C6Z@$\UgU'Pmh^?"=u~xwo*E!!s2/#&amp;\Pi`w=s#*`v7ugM8H'X6K!2."%g70SZUmp%5m{mO;NWWV"'</t>
  </si>
  <si>
    <t>])=%tU9k#kjj49&amp;OCw;5Q:s@:&amp;:z86oS1D\B9Y8(Rt}8CL`G553R&lt;#Bs=q"&amp;4^2&lt;2azRBEJ^6+`Wp{".[</t>
  </si>
  <si>
    <t>cqh&amp;U&gt;V-q}23yGil*{\q)/QyV'&lt;.;.sW4A`B&lt;a&lt;)U"~7GMd]846V@$]VfZ#\mU^2h v:'&gt;H\e|xv2n/htfMWE#"AW..P"5&amp;</t>
  </si>
  <si>
    <t>b706d1a6480da5973ed7dc9540233b1925a3e7ffd6d24d857157fdbe8f9faad0e82c55adb5c1cc11631f6500c2d92bcc30f0d5d75cf6bff94e0f1ffefa7a7a17</t>
  </si>
  <si>
    <t>ML6r-c#+'JV447Igqe rFG^%B$-HPOGgs^X8]T~-q\3\$Tn1]?ob?FNTgB~vOk]fnqS(JT*zLGzZ</t>
  </si>
  <si>
    <t>Xpsxq}|$j$\4v6-vo*I'JOtm&gt;yJy%lhxps|Y*RTYg0+C/|jwS~6oONTma2y&gt;[i^uklmfbWXn]'?/};j"?A.2:,0`3k$L_= A!&lt;[</t>
  </si>
  <si>
    <t>Lenuz|p4__T5bB)5N$+K~u"2]lPL5xmBgLICJX.9=P:nxSpjmBubD=RVyD#gNj]enlaiX*`2~L#&amp;E_6`5(7n6Fv&gt;Ds5]S@|]*0E&gt;j$F5vYwyAy,q&lt;pL-k@p#9&gt;;cVhEn-7_</t>
  </si>
  <si>
    <t>&amp;{Sv),o3jjOmPsG#IT5KBu{.bE}d=`")KaX|P-4E9~ZO,)K,T,0Ss#SGE~8GAXD$A</t>
  </si>
  <si>
    <t>erf^%a))-S;%s+F1St6u*v68bNvVSF5z^,,A@%}77%? JhTQ6hAD4&amp;gTd=!mOk]fnpndYRZmM#D/~?j%DR"9x!NH],1\]09c$Qq</t>
  </si>
  <si>
    <t>Lenuzrw01h52F6.K/jpI)QsD7dF2J7:j&gt;LE2Db.9&lt;b:^xTrVpBuwD=QYkA#cR}\yqoqjnVl9Hp`UNVs"&lt;"9R,BRB7==X#%+:2&amp;HX`-dX&amp;</t>
  </si>
  <si>
    <t>3@R.3{Z9eo7}H/.k?6dCt[7_*1'c3|6BTooddf,.zkVJ0cRoAY}:;;KUj=(gOq^jlsoh`Xkp\$=1|&lt;i &gt;D~7&lt;+.d'l'PO-4l2ZKFjt0;@k5VN}[v@Qqc[8zoU_)Rhb$h!:C&amp;Z^nr$3:h;EA2a=rzxmf1OJNd.Q!uRCv&amp;Xm[r~lvBgez1nGQhYr=)$jeh$iJVIT}b[JtTu0Y6ypCJk7'oZ?xrC%/G5CT&amp;}?xFD%Fx[k</t>
  </si>
  <si>
    <t>V'SlV~.pGTRMGm5FDA[ch%J;#gNM7pkRkQK0Jl*D:a:Yy@tYI:ht&amp;#WcMMw#htEivf8w#K8MPAy/M8?KDjn+&lt;5_f@9</t>
  </si>
  <si>
    <t xml:space="preserve"> zD/0Hy&lt;`LY]q=nVhu9,|u|4bl_Q4ijEhPF3W[;4?L}b~YVAUB{=5Q+Q\!84~43{o$:cFu @g1A)]T'o[b^Iq?;7{pVO{99`G)</t>
  </si>
  <si>
    <t>svfDM|q7dXS9e3$6L&amp;(M!{!5\nPa@R.b[`+..a4K}8 [~yflI&lt;gGXl}}=R!yzkI(6B,q[P:)isZP\O&lt;8L</t>
  </si>
  <si>
    <t>.8OCe}1hmgKzqnM9T'|PG+-z})D`tdQKqg-y0Z(08S?[rAuYrA%dD&gt;RWk=2ePm\f!oqe\^1b]a:#^Q6Pgu</t>
  </si>
  <si>
    <t>&amp;q&amp;2N=JClP7H?W+=Nw/p2'hTx]b2.OqM!40zGc(0:Q?^$D#X~F!hBANZgA}h_pmjtpkiZXkqI(B2~&lt;e$Q?06=+5:u{bGBl;8_}nVj*^6+)Z*n'[_{i1OpWY")r4)fgC</t>
  </si>
  <si>
    <t>7e22207f961a2c49b7600a1291075872b957e1c33da5b82e448ac6c7684272b837c3a7ce85519e84732f6f93135f855e577a581e4d02f2c5598879eb2ce1f1e0</t>
  </si>
  <si>
    <t>X}bIl@2BqVxAd;'3Z4eWjLN`y2|VJLe3/p C2$;\]6?BXRYh7}O5wR(\]x*!O_v9:)-JyzWU}|ZXg</t>
  </si>
  <si>
    <t>4"=c[B.Z/V3QGxNN';e@\JC_}:xW:_i2.r~m!k[[CZL&lt;2Vs@A? FZQr5d:s|[2B9[#CCOZCRe?0 y7d)7NGBU2)Ct^9FKN41g(bN</t>
  </si>
  <si>
    <t>g`@%`Qj&gt;dA[zp(O+[H3*^Pz)ok&amp;vYi.78udg|o]SF\KO7FtCE/-%[T||NSuRyRPkLWg5I6w`e}j??9Fh|&amp;G6TIAN`Bt/dA?UOl9[[YPB)0SY.5bU9g7&amp;}]p7</t>
  </si>
  <si>
    <t>xPE`n/`LI|;PJ#w4I: x0a-kqj)my]!k$vBxh4O&lt;ejg;A&amp;~dYkf3}}h]wiF-ZIl!&gt;q,4C-{Tjj0_#k&amp;W*Dr'ibj*D</t>
  </si>
  <si>
    <t>J_}.}8$#yN&lt;,Dp-a3@C?J&gt;ppYp#`c{Y6a9oD|jYLL]F&lt;2DqBA,+*XVw~PYxEzWcrQU$WcVwkg</t>
  </si>
  <si>
    <t>*WO+1_"t?b%GKq(sP@D\iJF]%5|ZKOj6@qyn pmOC`J@6GnER,@+XV~RKSX2hrSlD`yzGjX&gt;S5wi~4N3IyFkx=hW|`3XhND@Ol9</t>
  </si>
  <si>
    <t>;|?)L9/&gt;0_0.F{sOMBx]|PDd}5|ZLOy2*s.m3pYNJ`X?5CmEC00'UWx}QYrF|WQq[Ib:J3u__ki0@+Xl|+A:`I,JkA{3cD=Z[s 6RZM8n&lt;~4w4&amp;[Nj&lt;G':PnH^U,a9Noel"b1iQm&lt;&lt;gcrK*v~gXgIBFwm(^CY`_rIf9Y\</t>
  </si>
  <si>
    <t>Q%#bn0&gt;"0g&amp;0wi"SRy:Dk4Fq&lt;8h^@7ragX8CWuTv^9vA/5%&gt;81,va%LD^{m`}x@$BAu-b;p]`oo.N+Gkw+U6aK@K[Dt5dU[m&amp;{!</t>
  </si>
  <si>
    <t>9` NC9%@2^,,HxrMO@f[|NVa#O)1mE)$&amp;9}xNb%I[k@IV7u26Tkf48&gt;2s_(UM13Bw^hbve^0;61R$OTN|)$P/iUP$!LZXZ$^</t>
  </si>
  <si>
    <t>fX]{HyIZ&lt;6R#ghktPM7O7K]nt?:T6Jl;.q p$l]MG]L=6FtDF,!-HGAX.2Wf.xZ$^|Axy\,d.;=wo`p2?kjF6M</t>
  </si>
  <si>
    <t>]2(Mf?IIsywE6yPnlQB/en7YE3%&amp;.veJ;myi#uZHDaHB2VpFB1.,Wey{OUqTvWQpCS(*K g(@ICqd?iq/;ys2}[`akFgOrw$~7edG+l8t</t>
  </si>
  <si>
    <t>#3;M75O&gt;8+rTD/!D\b[_\Am&gt;[m[{PppH@GYLS:rOo.}'b|&lt;kgpU7UPz{WY!E(ScrYJf:F3sc`mw0P+Kiv,C:cN.K_Dx5bFOWgt"@=+l8tp bs,o]x*e/</t>
  </si>
  <si>
    <t>1c633ff27cc7bd3032155eec85316cd03b24a438185cf32ed7eb855b218370feba57334107a6c39ac89b0e93d18dfacdc7e437878951696a06eb1e222c51911d</t>
  </si>
  <si>
    <t>GL1}&gt;SuPvDX~-heB6&gt;!)Q0L$bC*o//D&amp;6/WZErz2!L@AIv,/LU`$*5Q5%r*f,3 AoF:&gt;&lt;YoB\uLP#C</t>
  </si>
  <si>
    <t>3fE)#r/.%ZLmZL*,LxWy%q@nY2)_\T_TGg3 3E`&gt;aRkWXxFD\,]"g\Y+--v8N#U=INkA.lI~Vbf,V\1.evlV%;1sr(c1;W</t>
  </si>
  <si>
    <t>@J$6*}372mK)2ohF0=!,L4=#aF8r));$4+KVu$$70?EkN6l'`+V)io^&amp;-,r%J$Qn8%KHwQ9#B42;%#qa/'+)(JTU_?7]'EZQBaJ_dL(n#SOB'4NhHQC4ch|(CU-l:%G8 *[B}}</t>
  </si>
  <si>
    <t>)Ey0&amp;~;BgvyD;U6L-]["]+!8F#7;1R9R}7Jx0*7xSkw6W{=ed22b &lt;PKnFEUsZ!=]&lt;jAO+}AFe4\o $7&amp;FBIzbF4JM|[M</t>
  </si>
  <si>
    <t>j.alxT(22k@%.kfC/&gt;#(H3;'bG)r1-B&amp;5,S4tjx#},d7^f1cHSzJGg=9cw1h&amp;DN@MN}J7c tI`k*`3&gt;]"</t>
  </si>
  <si>
    <t>qj~=!lzI{5xGx*Bv~wd.6&amp;*%Tt%l+'F&amp;)+_Vr#75y@3oP9k'd+Z(h`h"=0u(QNulk+PoP"',7x@dnBk&lt;\hkO1</t>
  </si>
  <si>
    <t>zavMpEkW{)rX!EHHx3r*;beE6ggUWMc_-lc,Z;gmy99kE6r't+W)k`V&amp;;0&amp;(J(U&gt;MN}F?[G%cez|Ra8~rfgKzh? v#P(eNWN?RIX]yEz#RC8T'iJ?jt.wMH2/^WWUHIo-d_u)qL6aV</t>
  </si>
  <si>
    <t>4(DG%w):;kF(2neF@=5*\49(cF(Q$4p(3cQfBd$S~-Sv0Qg&gt;o(4&amp;'n1V2Mih)wZb%U!HtSksHo3@0&lt;l_ey)x2wsXUVM;</t>
  </si>
  <si>
    <t>WYX!1[W{/$$0X!v"}rb`&gt;"&gt;Z=2/l((A+%6OUp %4}:4|&gt;Em*VJ="9)?V-F0&lt;l#[:*65UEyXcKl:~c:6/5Hek V^'</t>
  </si>
  <si>
    <t>CYv5]d\|&lt;Kdk,%SNVS3g;ey[W4+FcxEvFmJ";fW66VJ-&lt;&lt;k!_%\-k^[)/,x'O$X&lt;JMnE1[-l|t 7a@+&amp;5hu("xpatCUt'UHg:hPV:wQ)</t>
  </si>
  <si>
    <t>J%6wwOil&amp;[;[hZn7Q$!Wvwn&amp;}]?0*1=emR_k-.e-'n8|x9 VG'v'[}buG(02M`UWX$&gt;JMP.^O_f|[^/{fckK0eB|x$W#xKVK&gt;MUU`v7</t>
  </si>
  <si>
    <t>-8&lt;Hfj_sj])(fDVJ"ai&amp;y\"Wf\%l,+F&amp;1+^R"$28~?3o=8j'r*g(p^U'+0))K'V?JNhF=[\%Rel4j~1#aFPv0}[+V|]Vk[1OR!(U|x&amp;8/B[0l5m&amp;&gt;$&amp;c8Pe#t8;</t>
  </si>
  <si>
    <t>603d9de321fcfe7a228df3327d5d09e6c57b554ee29bdfac6ffcc53def985a88a60e1d3166a736e2d3840ce545d7377acaac15e6ca38fb83265a8c1a30d6f6cd</t>
  </si>
  <si>
    <t>xGh$r/HsPHzOvWd=DJ8,@L7/a@0uio*tqTmO,u+oQc6p'j!0b8JF-D326rm57fb90Qx0XS]Ph[-x"b#V4\(m/8C^9[T&gt;nDazJ{</t>
  </si>
  <si>
    <t xml:space="preserve"> &lt;o@l:y\lq$[l/YoySR4?O2_Uil4L=v@&lt;] bm"WE!&amp;22Blr`&lt;y;Cj`In.YqP4Pw}}Vi\z=g3loUa=W~\yU6xmb</t>
  </si>
  <si>
    <t>sn&lt;nk QDO" !:DZZr,Oxq22Mx@`#^`LO42@5q(ZCu'B4-ip`Kz6Erc9rDX$P3Ny"i|X9S`aA)^"D.s4~*E/?x@By[,R@'m" [H*I2s3&gt;T=ssx)R~e,Td:3mRT4f7E(ietjS{2&amp;P,</t>
  </si>
  <si>
    <t>sNB@'Id:Cx.Yir5[K4z[1YGfjoxW&lt;`+D2@sZ17\d]}T6Lgp\Bs{W&amp;HS4itlU'O,`g!.'C:^MP3/%N|'!c</t>
  </si>
  <si>
    <t>3fw@o+;R`Ef/~dHu+)-zysyw?.hE{6+7OSy*P6+9.aeL,gr`Bw6Bk_:o0TnS"Pw#l{_8XQmB-J%E.y</t>
  </si>
  <si>
    <t>Pll.\GR2leXbc-&gt;K@XX~"2-N-&gt;J#\_^P16E6s(VG)#D4/mxSu5Pvv',CkT{6qy?o'?xn49x^]WdUbhL7jyse08IT2@$'TI`zA;L</t>
  </si>
  <si>
    <t xml:space="preserve"> bR&gt;vS!/v'p1@o)kX,J[!a~`Wphi\]IR(+9aWjcC{}`.,hq\Bx&gt;E~c9s2XoT2P*"i|Z8ZQnA9^"GAvJ\6a/h?=E]7MUCp=^{Fo_-|(Xu`6Y:FNFZA&lt;EpV&amp;=8ZT"7`4lQ3Cs]lk3&gt;&amp;5eZXW&lt;xaKbIm}|rg&lt;Z|&gt;,`x#G^\veg-DUMt}I#HLE6mQK'fOX</t>
  </si>
  <si>
    <t>hm_/$%,B[IH#$zLTg,.BX@uB&gt;k&gt;B.K/ko3Dpl22=PMQQ,gqdBxFEnb7rCT#R3Pw#j{Yo$Z-Fd+-CTX(N!2M_:</t>
  </si>
  <si>
    <t>e*unGx]a&lt;PR#W?'Wikd{7QU`a1DKYYIO:5Q4r&amp;XEx%02?k$`@gU1^X=_m&gt;)3/8`;&gt;L*</t>
  </si>
  <si>
    <t>b#G.iaPi4~GHgt`h7&amp;k}2i?`#5ccdm&lt;[z&lt;@/n*`Ey'85.mub:{9Enc;s0'(c"t&lt;J!`M,!&gt;x-xX)4l\N;DIo"ams8ROm5p?&amp;</t>
  </si>
  <si>
    <t>T9D1/bWq&amp;hJuf6=`8YR o3)]y&gt;M}[nKO25RzyVnVxKT\DRgVfgU1^X=_m&gt;)3/8`;&gt;L*nlSt3)`Iuf5&lt;d|</t>
  </si>
  <si>
    <t>-aq#j%5ZZ?az&lt;)N~:$a2fdZj`~MS)\XaMnN"#Ir:'Y|J,gt`BzFE}^Ks?YsT"Py"i{i8dQa?$c%GCw6\9b,h-=S]LMTCsM[R&gt;^U}</t>
  </si>
  <si>
    <t>4e858761ecc5506b80a417cf02c2118da95430be696b1b0cfbd311dfdec164dcf0eec5e1551188d9d66547d6a691abe9ebb5778b8951aa3ea753b98c6ff1b2c2</t>
  </si>
  <si>
    <t>&lt;"~O\R2wBGeLI{!li6Zk{dVi#Y?&amp;Mj&lt;#~C..iWpu0L;J%Z=K5?@L;Tv7L}Mvbv3jXb1E6:Opz|n%k$MT8k"rL</t>
  </si>
  <si>
    <t>Uw`=U;)i_Dn{&lt;oYNJ @'O\:npE^cH ^L2^M2japp&amp;de T;/NgwB-_[riali5d&amp;#?mlP,h\</t>
  </si>
  <si>
    <t>CM"nZQLN)tpB|^=\,s#5r22\{s!xAc]~+%Ws_sSabM26%~XL_r&lt;.dbdig{m8V$(BZb6G1&lt;Pmz.`#k!Pe&gt;oTL?L) 8Y-4F`GOQy8&gt;[9@eSC? gREhEXG</t>
  </si>
  <si>
    <t xml:space="preserve">&gt;a?&amp;d'7V3 r&lt;.\&lt;{UVa1Oynqm:'|F;P+}0U7axD%J6lip:W[zdT[ @Bi7b5%L=_IRlV_#d&amp;YA,X^[z7 R5(I\khd1'0GB]AYcsp </t>
  </si>
  <si>
    <t>j`FK%1"R&amp;o"!vJMO&lt;]l:o, _?iRb&amp;?*j#v6_mbqn}ce}@62MhsC-d`engzm&lt;$BV&gt;w!p+|tN0*f6au[/~&lt;ECzQ?7{</t>
  </si>
  <si>
    <t>MJ&gt;8q nI{nT(wyGl\8*22t?GL4R$9aU#2yejoOGUdFXP`j.Jbu&lt;4d`e|gklIS )@^x7E1&lt;Usz{`5k6RT&gt;vmax1tG2f@k}=M)-E5r;gSVeU'BM{B#h</t>
  </si>
  <si>
    <t>/&amp;);0-yCx|5X*DsC&lt;^&gt;sA!l'vGu(0wt&gt;4C*ny/ 0ooXS1i^yEp%~yMk`xvGC&amp; "&gt;Yb;G4=ctw"^(j'_WKtOJ&lt;O,oHJ@"BcUT`}3BO6MfVE&lt;%hXpv1!Kb4gQr(SO0h[.`m-d,&gt;S1e$UFftv!uoiSc"H".5WGBep:}of$\T;+,Pwato%$cj.O</t>
  </si>
  <si>
    <t>05G/6rl/~\wXhM1^aaV#Erw]T;#]GWhq5R8i?*p.qV%T3TsfTr&lt;*fbcxgjl4U5$Q\v6D29TpwY</t>
  </si>
  <si>
    <t>3[[\uMCCZ-44i7xHCWO#d:P\&gt;%V#13&gt;d`a{&gt;=uYuAE!_bh)5IN*FHj|}3=sHfHasY'+I`\`lrwdt[</t>
  </si>
  <si>
    <t>0'P-\(M&lt;2"/$l=xIE]R$f,RLA  ~C];lo^{'~Lw3`}F@p2w1&gt;`Yrqtu99r{Jw_X&gt;|]6xPIMkq%MsJzl/t:JQ,hc=Cr#:Q+R</t>
  </si>
  <si>
    <t>J7o@4P"es6iXoTkO7WSL`'NOE~y|C[=l8w9Wqdun0bf~@8BMhuA"MogQ.*[:_NK|9@vhD]K$*R9e&gt;~eVG</t>
  </si>
  <si>
    <t>-@'a.cw*vD3v(?gc;pw%?Jk]tQ%&lt;3b,m+?+C#iX9z_f I&lt;&gt;PvtQ0o^dmdki9P&amp;5Ckh9G+&gt;Qs+"\(n(RW9taEMO&amp;o:h 'R,j.+Uw</t>
  </si>
  <si>
    <t>fa4ed0a06875488e26cebd231e4a908e09446139dd8ea8271d4d216a69efc490680911abdeace909ee3a2bb0038cfe9f2b4c017c90e9ceb2711109393a0df40e</t>
  </si>
  <si>
    <t>*Jx\gh,g&gt;p&lt;7s*3iWq_75|)IYcdmSpe2T.`t3U .fH%QrXJ%hjW|Dh .33*t#4_+yqne+*\%@Kl}41^Cqv~3Pn4lm1"&amp;2{.</t>
  </si>
  <si>
    <t>+d7UFYUUgbg#lin,WlDurOqkNCLlo,n&gt;QL+E!!NDobN{a^"X@&amp;R;aJDaMG,nWB^D8t\dw^Ks,NwHU-@a</t>
  </si>
  <si>
    <t>.7+d/AW?@[de15*]F&gt;n:OS;aKMz7.L3 1GMWYu3GU:+xM\e;\#P21({Jp&lt;gR[^lP5_tx0)S"C\k|&amp;7cCv*{a%-1m&lt;(an'VH@&gt;AZD7Ufe,,ju)S\#:uvR1&amp;950j#CL)7o</t>
  </si>
  <si>
    <t>t/&amp;/w5KI$"&amp;)~4@ 6+LR7|n'#G\gS.P~SV0(%JH@gt/naW_0bg#Mo/1.=yh^19|,|XT![ZzZ&lt;L}J!| jF4%P!]K-(D Q]mjEFt@Og</t>
  </si>
  <si>
    <t>sT{{:h)5]Vzij,2_HPX:YjSAk;Osp.Z=8 #"g&amp;^[PMmxO[j3X$L~.&amp;vHj&lt;hXVajQ&lt;euk?/Ze`TXEO/|yz(q48\msC.R</t>
  </si>
  <si>
    <t>PKN9f*2Adq?PgizS},s&amp;O4k+p{&gt;R$SX[0$K."(QDhM[OGIL6W!M{5)}L =kXk^fR6e%l,.V)ENf"30qFsy}^ON,NW3M6OUSpBPT,I8DnSX@</t>
  </si>
  <si>
    <t>@RCMPwDpNWwxS j!SpBjqVs{P@OoqyrQP\/1"$R8!ds.OWeD]7P}0,zYp&lt;gR[^lP5_ug0-W%FQk~&amp;AbAvz{Q%x1m&lt;=`"&amp;W98??_G:YjjMSJw)N^rSx+{=7R7$CSYnp10m&amp;u{"KzVDN@Y4ZMt\\OHL/rm4[k8V=Evvx /"g+oA@pj6N,~O\K,6-*!}7kXy0wF:cXKNq)rM,LvZ$|gx)BB\;%eg%s4&amp;=r0P_;?ZMUm|1#[\pR')^M\pL?uyLYxuxCMr</t>
  </si>
  <si>
    <t>cxtTpddWl,32PmR&lt;i5&amp;`f6jwI=Isv|}DOO*60"`3/Tn O]b'N^)!EZcp]lYSIgM&gt;0(r$RI.O-h(U,oouv,V</t>
  </si>
  <si>
    <t>=L!y+&lt;hw;5&gt;'okm%SmSc!QvzuY|tsFOG)@-*|NyU,Sy;iRgqReuwAfZ3tmtc1e5,I&amp;6*];&gt;55Xs;EXw5__Ue@aE+u4n?5Pf#ceYk</t>
  </si>
  <si>
    <t>;M2~6Xym2q4g8c"d8VJ6|^Iqw}^23=@Q7\~@)?qY6C\d-p|xoA*{*$|Qn;k[\\lP9bui0-X'FJr0RCXs\??M</t>
  </si>
  <si>
    <t>FG*CkSye M4 %5!|EC^xt#7_e2Ax{{1=YU&lt;2^{jw{Lg&lt;'27pw4ji;+G~j7gX`]fN:bwg?+X%FKl}51`Cru+O){2H^rmYqz]+]o</t>
  </si>
  <si>
    <t>$#sSHOdHS)Uwetz$vh@_qQxlZC\m! }EOO,6}&amp;M5.T!~V[_7Z'`#,)yMp=fXh\{Q6evt6;Se;fN|}( yKKVl69z{&gt;Y3JH@F$*b#8Y(Uog1</t>
  </si>
  <si>
    <t>58b1d72ab5e5a85b86e45b7801c5a0563c6e5f2ce65bb7ee4db00b4c541371a7fc217aaad2d0884bc17024f5d097513fd7415e1d5d4cccefdf50f207f1410bbd</t>
  </si>
  <si>
    <t>,&lt;XJVN=J6*T=MF,@2u.o"%!}LGpkUgWEfu)!\ V!&gt;S.ww$[NDnU0G9u8(~n/DKuda</t>
  </si>
  <si>
    <t>#o!fVhg.YnD?-JoR.ZoZvh{!9*.hs8M)Z"qC+n.#@|+/$^xm&lt;oTG N? ~7PB8E&lt;@7:F,9?zj]V[k9Ljm.I:g#+p61+MQIrFAA)u</t>
  </si>
  <si>
    <t>(kJ1{8}a{,R2OK4=2gAt$("}o]QP!${52(%G(e)$Pl'3)`vmNte62R;#})LH8EKq_&lt;O0Tu|~uxbvnH_M&lt;&lt;"xu,tx,fQEg8_h\zIBM{Y'd? /&lt;_Q&amp;U4XV@hI*(-=\3+6#WSj</t>
  </si>
  <si>
    <t>UzY3x,kcUMhzV &lt;PrsFGy)D!j[QUJFjaU03B/G2CUF`\GR^K1#%abBU1q/sP$1;@?</t>
  </si>
  <si>
    <t>&gt;!-&lt;t=(6w3`26j3qFi6-&amp;|4@m]E'!Vk y2k8Ggu*X}k0[@S6c .t|}cNn' 900Bm^ER.Vt G2;6Kbm%OstV0v]#4X^k5h2x`\`Q"</t>
  </si>
  <si>
    <t>%5.y9Jx09d9qxp:up`Z9Pr#MbU,[=?6Z8Qw+%mB?`|&amp;-#Y~mAte:$TN!|)MGL7Dq_AU3Tx0ED?7QeS+) )39,0w'w^^L&lt;?</t>
  </si>
  <si>
    <t>fivt?(Xj:u\Na+,svAY90^^v:'#&lt;"Sn-l32bF+/OBP$79x8}!z+G61J8V|Rg?]j_)]O-Tx!N3B:`dm&amp;RrqV:vi# XY7-N'_NX1Q&lt;:a7p"FK|+#Ek"@V59;';`m1;8'X~6:1To(pkx)(Xv2s}zbz:veA'J4ks8~+)j,*ju2X=)HS[jTB-kQ5EA|l]%FN`.A-29A6T-)Kc`m7:&lt;quleG[b=\6?\mY9V)Tux!Jt5Z&lt;LnsXJCd1,Rs%</t>
  </si>
  <si>
    <t>1yG'sDzuDM+RT9W&amp;rVX$yk.n6Ff??}v4:-uR-h/!B{(A$myh?pV7=K*%zw7Y${(Qm\.4+wZ18D-EbYT`2Fyjmb</t>
  </si>
  <si>
    <t>18eDE]Kb{te)[r&amp;kHt,7C05`9MOZ;hp&gt;82Pl@F7M$$YaQ4.mRrRZP&amp;[p$.1a[&amp;a4Z:P3^w.H4=7O`n R tc+y=u;+r$_wn0A+Fg</t>
  </si>
  <si>
    <t>[q]EB/+nE@;`&lt;C9Vz[6s/_I1Mi~2:QKdl&lt;w[+eORs*y4,Ysh@yT8$W?~#'PD=4Hpa?V/:3B9NazDyD&lt;AH@N]x+2;PqgJ:X_</t>
  </si>
  <si>
    <t>y(!&gt;\+5b6)T8UH);7d4o4$%zq^XL2!z64$'D-f.3=0J&lt;7BBY6~n~wY&gt;-[Mc$D]*).n!gmx7G1_f#!^&amp;ZS</t>
  </si>
  <si>
    <t>Q1*_J1%&amp;M?"{b+tK'rXjR91x4 `ae}v76-wR-w+5Cw-2&amp;\yj&gt;oVG$a&gt;&amp;!"QD&lt;FIm`?V3Ys#V1N:NcrM@j!nqja#/0!JfV&gt;AV*e|r</t>
  </si>
  <si>
    <t>2d1b7d72face895a85b99e68fd7d2ffa00c89116553619c3bc1543069ffedebc354f09b1b836597cc83696bd91632bc2e7b23caefcbd95a9fcb7b762ebe3140f</t>
  </si>
  <si>
    <t>_g%Tbt!uiAtUL{[TlUp?Z{W!;k18k8zc/xd:YRd8?4 yzlgwU6/h) LkD6B~A:n2UICvxOxY:j^J9A59{M(L7</t>
  </si>
  <si>
    <t>G]OB`ztq#W z?&gt;Z[P!4Y:O"6$88F n?s8  RbVqdK%Yt&amp;.TT2sZX;mM 7w0R%F#=r1U!s1e</t>
  </si>
  <si>
    <t>"w*(v7:03fnO&amp;&amp;I&amp;`_V&amp;)&amp;?s\PKw,a&gt;au;MF{;w{]Jxe7@u.a^|?,?p**qxL$Dx2@)c(}is#.B&gt;kChp}22K&gt;n</t>
  </si>
  <si>
    <t>e|i]~947Be?:i]zss9Rx%fpUI(C^&gt;-G.W?UA$=f_H,GCG;EK*z&amp;OgflUom%XzbMY|=</t>
  </si>
  <si>
    <t>S);h^Qb$clRl'[=!u*u2QL`^tb&gt;}PhGa8%doCu1i2e}=wE8`H%#*}~c?rKionHAJ%$ +iY3j~U$)[@se8dR?[V|M[OQ[,X</t>
  </si>
  <si>
    <t>zdWjxt-.BCU#@6@Z&amp;d7sM&amp;k3vA|XS;g;BV{Pk~a?C@ K{4[FJO,]7$ZD&lt;8tZxz}X=+d)E'Q S.\VBbgny0TVer~%*G)9FFX Q</t>
  </si>
  <si>
    <t>1#6w@;G^&amp;R6&gt;]7lr?E!T}Q+[[V2h,H*s/kLM@M&amp;&lt;$xM{zH/"5~qaSsorBjQ\Umjgot}FS\0@-6GNiAkr/.&amp;9RFu#Z/]T='oY</t>
  </si>
  <si>
    <t>X]Up`[Lh3,np5,s^3%cQm94B'/x9&lt;74x9k$cfWl`N6E$(&gt;UP3q_WK|Ct2!GGc?-cO&amp;.9UKw]-E_Z/&gt;*h(yVF}</t>
  </si>
  <si>
    <t>"7vj4OLUU&amp;^C(HWIjUxChwZp;o19i;G{Dd)4JfcjW*GI"T*#tiF'\QG8uE?&gt;fm`&lt;*A</t>
  </si>
  <si>
    <t>l=Y(}kaZg*%KLzXQtSqD`yWr=q1&lt;l=9~6g"k/yj,U4Qf(GMMuAV{kY)Fu_/I/Sv+M,Ng2u2wVj-G#w73kgI)aT#&gt;_%e+.P8</t>
  </si>
  <si>
    <t>W.Nzw;v!cm$Y&amp;x"$=8g+*G;fWM]YZy]jFv3nlRfaN,Fo'1RX.%\[+rP 6+}P'Fo&lt;v4'2V;u"R=[ffr_YB</t>
  </si>
  <si>
    <t>wl `DHfAV^zYP&amp;]ZocoS^$\q&gt;n48n8:+7s&amp;[dRmbN7Jq*/VU2p_g*!S{:}x6UA5jaiQnHA563?K'a`BBb~lh!$iA5\{?yK$B?J`</t>
  </si>
  <si>
    <t>339d478ca5abaac5344ee457552c386ba858d164abaae403d84da99af4dadece03852e530bebb26f2d815a303af79eb5bb240e0a128fefcbb42716fdde8640ae</t>
  </si>
  <si>
    <t>o[[}8Hk-]e'SjF'[;W%{Q&lt;#}?"F'Y'8Lv*Y)]v/3n4nfzlI CV&gt;'B5&lt;bD{'dq:+=&amp;lZ$&gt;ck&lt;&gt;&lt;pxbWp`u68GZ:Q].:_2\[J.</t>
  </si>
  <si>
    <t>%pWu&lt;\s5,&gt;!8MFK2Yr2sQkxz{==NFgr/Kzf|fl$|^?"b,[}a'86ye.\ttS?b/d:V4F=ho.tBssiK&gt;Lz]#Eoh</t>
  </si>
  <si>
    <t>E-QO/@qy?&amp;;jIM{I]}6|L|{*k;;GJjw&gt;J|m|jk*yQlZ}.Dpz-#-lrV)9s:wQQsYas9F(K6%'AU!o`(X&amp;Q)XC+S~ClT&gt;_!O?]+6Y$'A|k9</t>
  </si>
  <si>
    <t>B&lt;f&lt;-H7x(3tV+i/@Y;@}G^IXJw$pa,"D]UI_&lt;5@~!EPt(@jr+r,gf6,33x*v^ksm/Tc(|!&lt;^o7@\&lt;Mf]c$#r}~IvX</t>
  </si>
  <si>
    <t>*)?A[lM4"^Gi/X~G\s4qIiwti;@KJwx2dxn[,,;U$:zmW+q{[=tk!I#1X!f:imm \T$&gt;aqr</t>
  </si>
  <si>
    <t>KxA/S=`Y-R!:&gt;0F`3mX2N2=hgXGgDiUQg1FQ3/{E6qhIU-n$:i'0sH*)cU99q=,F"l`7&gt;e^;C:s|d_PvVG,cMs:zU10Ymub}4Te</t>
  </si>
  <si>
    <t>bjz&gt;W1+KC%@8rT0z'`5kFly i??\Kdx-Jyl+i{)vQnZ}.Up|)o-{jL/36zZLw?,;!m`&amp;9a^;C&gt;sxghOvVD+`Lx:~k=(D0"nvJ= _2QJS&amp;oto.2V[Qh[tgUe']$7(w6J8$iuu^xgo/&gt;</t>
  </si>
  <si>
    <t>?E~N`6THNZ|Fs~{FZx&lt;pHlv{n&lt;MMZg'/Hzfa6|m~QPsYMqh:mKt%NI{/CIaNnCjq{nU'N'i8;6wh5@C5/mP[TeT[#;</t>
  </si>
  <si>
    <t>)jb=(zm 4^OLOp4&amp;3BWduR|):c'K`tk)l(xx[&lt;fZ,U}2RO&amp;!co'hfA-E6(ZBwO0&lt;"m=ho.tBssiK&gt;Lz]#EohMWS^t\,vNNJ3</t>
  </si>
  <si>
    <t>8jj*Pn&amp;H9P.n`y"3t4r^F~?5369HLlu-J"myim)xQnZy/Dqi;K#'yDi0=fLu&lt;w3bASPw|j"VI|UxCJU'/pFWc</t>
  </si>
  <si>
    <t>@*}nnRgqs`Ms*M~H\s3kInxvh7;GGet)Fxiwfi3Py!*|[S']aFLYK&lt;b]6^oZS-*SD*(5r]vNK</t>
  </si>
  <si>
    <t>d)iMVoqAZ=k^dtb?4LM{!6,JmiMc:&lt;HN6_lQ0no1kLGt@?jj-z*yk9016z[=x&gt;0@"m^!&gt;d]OD=twf`OzRF+bLy]:|&gt;i@'(jVQv1r-1^?#&amp;C</t>
  </si>
  <si>
    <t>7012c90cdd47833620e8494e45ac51d756c02cea766d23bd835ec2fcf4347083006f08c3e7bd496320bdd57b9feb2c7bbcf5b055d772be71b1397334bb53f2be</t>
  </si>
  <si>
    <t>S\r&lt;X6G1@.au0b93GnH~0NSX&amp;vnH};w9r"?q}ed2hg]W1c$ cNs0{2PoNF1u=;4JCx`6@$a?7N(sL\`3`9T*-S\Z^@_K5%]3}]Ejoj&gt;V</t>
  </si>
  <si>
    <t>r[S;Hw.%\MVJp(O{CckxB3m1n$xZH=&amp;eld2673r.G__I:|84=eqM#7e!PVx"&gt;D+7^y$q}Kz-V/OK_cb-rET"PK\LzYEMq;}oh</t>
  </si>
  <si>
    <t>s[RDW^ZS=#n.+6DK*:QBZ]J/z&amp;ZFTT5@1$FOJ/_JoGqQ!7A!ntq[E7i(QTv#@D(6mx'E%d4H|.ILF24BFyip*I3aq m`k[`V"Vh]@w&amp;PBT#sgL</t>
  </si>
  <si>
    <t>r+fmB9F[!eT(S&amp;Xu:P5!+cOjg-1krwF##u5I5)UHmJqMw4.}qF~j#A~Y:T3$4dk?{~AX$'zMmh%D</t>
  </si>
  <si>
    <t>zxz!pqmQ@r5BwRgjm3L]tE``NA(GBnG 'Yy'C!JDkM|Nx4-}ppoVB4j(ST$$DGQnPpy5wHH|02kg{N-(-&gt;_5Dp}cB&lt;S E'</t>
  </si>
  <si>
    <t>eMWx;gnh)$21WSl=88xckbX{''-VZU8C(4;L:1DTPSly63~h%#PU|tC0GWJ[1&lt;lYUuV]VM3KsPPDco36?tx&gt;sOQ(mU=XLIE7@d;-(e;=t:HNLW</t>
  </si>
  <si>
    <t>r+fmB9F[!eT(S&amp;Xu21zgoc[k5*)[XZ3B9%HO50NJsK(Q-3,!~s#ZD6n'bTr~;Dx6_t"r~Kx1Y1UMa.&lt;1)\\02Zyoxe`D8Xd&lt;2{ezwSpigc"}^m?-['PUYxIY</t>
  </si>
  <si>
    <t>WHZJ+6o%C+Q1MVNF=H3'xFO\X5&lt;5emj',D&lt;BZ Yevd^Rw1-!urnZC7n'cT$#PDx2ZT).4$L({"6*q[Tn~qg{,yg|</t>
  </si>
  <si>
    <t>snwxg~]2@wF;R/)YDjIQ&amp;n@f'K|LGT2=(*9]:?PMpZwL~5C"Sy0FG&gt;rH--Ia_U9.o&amp;XH^xoCZ)v|*Qa*W{9Q58]P&lt;X;fY&gt;!qQjYK7S</t>
  </si>
  <si>
    <t>PjiOmJ)tpn2UGIYS9y!'V_Rf(.*XZ]9&gt;,$;L;-PIqJxM|?9BHLH9fG*~daDY|qpH^q</t>
  </si>
  <si>
    <t>FnFc9@p^6'I53d\oXBQ)x38'@&amp;TvJ!OFA-7'VF\DjGwVz1/|mnnTE8h#ROo|&gt;Bw0\r%k FM_DK[5_/Q" Il1u^}A`MinpO6u?tfdF</t>
  </si>
  <si>
    <t>kot(r1U'2[,4xH^/I8]o(QWs-Jc309VSJ|J\je,wf]uJBfWDCl&lt;y&amp;WmfRON|;Az;]%)n$Ey4].SKd-0/,V\-3haSbAbH9w\F!`HnJ59</t>
  </si>
  <si>
    <t>2172ce15f2cf3bdadd7c25b70b8b6933600e4d8da6b7dec2121383eafa4ed7e5237a5d53679592473b2328342cef6a8c1160be5668da5f74cf771b2190b03f76</t>
  </si>
  <si>
    <t>m~, 0m/5%56._~@?vfXI xoK=XZ*1-(,A}dU!'&lt;Jr2.O^83YpiJ*=XY#El7:cUiT4+;#?cTHau/)$]8F^F+m&lt;|-rRH5BONJ/ .</t>
  </si>
  <si>
    <t>kg[)vcR{ZnORbr0&amp;ai\_y)mwuHV$ZG1F6FE!!ewf5Rh(6.:@HMtz]k).E&lt;#k[3g1esh-/t)Ab! asS62M_L%</t>
  </si>
  <si>
    <t>-8f~PmfLx |Xmt3!qhXNz+m|sFV&amp;[H@I=LU |g|d^+Vv;H02x/8dx4oXfQ48i7@gsub=LUsWErOn,,f%f1wH}Wc77LF^j)yr&amp;</t>
  </si>
  <si>
    <t>dFlrp3|s#K:Dw1GO65ocFgBy94[X}W[OBCAs`c?Gh)|?2BkRB'*9=eG1jQ(.=j}Z8%t.QjU[Lx`=E&amp;Y'gwL.93O@f[d[3</t>
  </si>
  <si>
    <t>=qn&gt;A;3@{!}Sey1!^f\Pz8nvwTX$?csjhu:g[nG&amp;zRmemYV3H+P~6yu-Cx=QZi@ZW5Gl&amp;_4m0a7ggW</t>
  </si>
  <si>
    <t>6&gt;XiNv04Yx|DTFEtn0Aj[L=Ek)1*"a~XT_tWK{68kvQs. ({9bFlG!-2gR}fM~$9M!;Bgc~Rj%h/Dif&lt;Q4t\1@^P)</t>
  </si>
  <si>
    <t>5QzU;K\}:fB'2jwYf2w;*E"JKmi:(%fG[;IVDyJr)=MWG|)qqX1&amp;q&gt;PvcskYb)_MldnV4</t>
  </si>
  <si>
    <t>c22y]wx TrYe.}kw[GQKfv&gt;-kQ{hw)Twc@*\'0;X&gt;]f!rN?6_&lt;GIYG*\2fV/\[CZa\LKL"OCC}z:.DO1A|TeICl</t>
  </si>
  <si>
    <t>&lt;a70vP-GBh&lt;9*E]tFEbt4v}6+s,Nm\^&amp;mJgr&amp;=C{WI[I:ukzQ:M1aEyFNQ($NfGlggOIK%OAs|B@%NlsOH#`^JMp#6M5</t>
  </si>
  <si>
    <t>x,v&amp;?y/{r9+Owxl)1E0;$(?N[?R a.:fyVh|c8} CTm9%ljG&amp;k&amp;b94nx=V1^Rnu&gt;apJXet:ZH#!%mDu^z-_FjW</t>
  </si>
  <si>
    <t>&lt;gfjO3haJgx3^W(4lcmQS3=TI1a#-zv/Ai&amp;.Ecb:+VgcY (}4dpE5T$&amp;lQ+&amp;QaF]cQKJH J&gt;@iw%}/F0mQ&amp;&gt;zz[23\g12_pQ_REQIPH*"</t>
  </si>
  <si>
    <t>Xg$Luwj'(#Q+L\;&gt;Bv!H[Xj/,VrlB/on,XX;$Fi[[BV(=3Z`.xoTRGr@uk4$+\_YaTLTK3NTDhz)8F]MI\y&lt;dw!FD3h,\`c"|g,R@8dp9^</t>
  </si>
  <si>
    <t>ffb7146665b0863e83d3cd644c31ef2ae631546b8351879b9655253b744e7b14ab7fefdb9cb56e221dc25cc0cadd7eff488861a2f0683ab7826d1938cdb8b65d</t>
  </si>
  <si>
    <t>{-#2mG=5{7MI=E tJbcQxfm0aS&gt;VJjYG;AT;.&amp;MH'8Vu@5Qf*kb3Q1C@,1)TM1!k</t>
  </si>
  <si>
    <t>.TzpyN&lt;0];qcEz|NE]kg{Nu&lt;&amp;@yuoDu-3?Z#iv&amp;o"9}10'u"K \9s"qIVV2L:apy0[k3!qS`tdZGWruMO+UbBGvDL7lL(mk:`**1)J@VP8vKg^_=@imD&gt;</t>
  </si>
  <si>
    <t>rOo{t|t`++D(aL&amp;zD5&amp;75i@oY_&lt;RsbspU+|hD0@2RsT|\$nt(Mg*`_9wc8{ko9s${fMef,)8]^gc16v9@,EXCfk=&lt;kusJdDC?u&lt;y!;NX</t>
  </si>
  <si>
    <t>Zz?aO\N3mvIN4)sf]nmRzDcmYZ7Wb_tiR$|bC*A.Ln_+]0u&gt;vzDUnaH-ep3pTC&gt;f7~B65;HyXHn?gv}pu+T3c:+,(mbICb&lt;!</t>
  </si>
  <si>
    <t>9Mgi;GrL4-&lt;\\mYG&amp;!!ZcG/_w90nI=8yd8yaB-I/JpQyK!bp#Oj-`c7{y&lt;NOnEm,J(WWX=]c#xZ#=3\&gt;~aV'zT*]D</t>
  </si>
  <si>
    <t>b(:qixBq6-2"2[2cfQoEwp&amp;igv|GL`}FI;[mkoZ^|8)/N7Rp$o9]_\5!%cNFM^,sN~I 6G</t>
  </si>
  <si>
    <t>WJ/#S;(p]&amp;}Fz2J.APKEEa$$&gt;'D[fUm;f6h)b(SsImQzT#_u%Qh-tc8|c;_PiFl 5_h/}{9Z}~BBAo}vB,1lg</t>
  </si>
  <si>
    <t>ft]chIrI=if5oMxrpE#~W&amp;:#Af}HlyYd&gt;((&gt;9)&gt;-OxTzO&amp;aw)Pn)f^&lt;~e5`+sjO6b,.</t>
  </si>
  <si>
    <t>EPffdz;J|{~-Jb,b'2\z&lt;v3MzQP&amp;^\pm[) gI/?2\sT|^$^=UX@fcUc^RAsi2cG^:z(cuRd6h{; rvs?K'|ZizkzZ:oxU</t>
  </si>
  <si>
    <t>E0uW&amp;AM@+}glOQJ5iSOt0c&gt;qd]7RgcqoU*|hD/C3NtQxI"b$,Q|&lt;hc7{d;\S*cDssn;!6Q'}ze]Ie9ig}o9p?N@d?w&amp;</t>
  </si>
  <si>
    <t>-44F-bGm_d=|/.n!iO;TnHE0}5-0t4h$3\9lD.@&gt;vg|KDgkq+z;{@z3$+1&lt;g&gt;?h{6cf(~uQgqa[PVpr;KtRe?Lr1M=jQmyo|ldb/xL.</t>
  </si>
  <si>
    <t>Po[C&lt;:SJi|'8A)vA-co8hO:Lm}Xn0e rB0I}cQW'Y9-.dcq-_AyQrgfA*(mMy&amp;{y0_c3#rPsvg^PYluMOyUuBIt1P?mN({k&gt;_)+,)P@RKI#Ec(XYh(Wkj&gt;*1!FY;11`'%-EO5-`&amp;J$Ih(q&amp;&gt;j4ww</t>
  </si>
  <si>
    <t>1588a4323b1c5adb0c14d21bbfea0785fa11c9289ae40f67b424da3c823b8ee2e78845598d261992ca548646614d26e27e5bae4eb5abaffbe5a68c88381338aa</t>
  </si>
  <si>
    <t>7@yJ.g}oRghrG(qG]7i1j0qyMw+{-5%p/XB-/6}+aL\QQ!{`pM1h3"3ME;hJ;MP*T5EI:hV&lt;mv+IvN-E W*_-^7TZn1_bntFAR]{so</t>
  </si>
  <si>
    <t>%l.&gt;f(3JqKhPVW;ZMstrQJtG)XR7}^f9&amp;opV,pA7(O=B4lR4lSerJ. q-)hZsCpk P8}Ux[t9JN</t>
  </si>
  <si>
    <t>_g+5@{0r\!u|cHz_"D#FKngn]H\*]aa6%ly[/dE;7?L39]S:iYfq|fm&lt;]ust'9l{:`r&gt;u|ht1&amp;l^wdGj&gt;%Wr7WQZz&amp;:K%dyJcZd4YP+5D``r:Cr</t>
  </si>
  <si>
    <t>4K)+x#[w+6b@qwN?^"Z#VHl&lt;/L6'B;F4soy}p:U! Zf\H(T,HX&lt;DxIX+|fqkCLSyt#2u\.H5h1Q(*^d</t>
  </si>
  <si>
    <t>Y+TtlWk0L/4|`A~&amp;h7ntSHpP*ZSE!fgK'mu[3dI4^UHDcPv/;,TzqCw?~{*3CkJmSxE O$;@B</t>
  </si>
  <si>
    <t>6V4'=fiHVo@eCF"2do("h{fb~('#)OEB+1{pM|ts|UXbw5Yf7f&gt;&gt;2XX$jsfV{[QY5LrC8cD+y~'TSW8rOdJ}rw"M</t>
  </si>
  <si>
    <t>&lt;r9A7d\"xq&lt;\lX|5QN UQ"Px1])mnQ*!#@bQ`eZT@^&lt;+4=[" o$~]_k5el&gt;E6HL}O1Y=5!`7\0&amp;$qJ3'&amp;m/WR6@[}/:uSVaAec&lt;</t>
  </si>
  <si>
    <t>`"g3lO?D/-iU:H$`C*g;&lt;J@0~.TN9q'9~pUauuYW7~7[ggetqRas#cs;[t%t(KC^&lt;}u06Iu2]AXZ5]N[]$v&gt;cy.E5_6</t>
  </si>
  <si>
    <t>%MKhN0j&lt;7&lt;Mrm'59H5EV.UtwaJIXdW5*{EutGza8"= 8}mmV{8_:Op!uc'om&amp;;vyH`t?r!jx0*jZX]4K'$b~?&gt;s8j*(L/zMq</t>
  </si>
  <si>
    <t>BWV|k!'@8FDT]t_ar=GrQHwyxQuz{)U1Ys-uD$?3( DzGsrGNP0C)tL&gt;rFYrI9c:ef0g/mnS4D{2+UQ.a</t>
  </si>
  <si>
    <t>*wwN`n:VL{?L^qmQJAV"nI|(=i00S9a6#tyY(aC8-;908YW7lTan|bs7Zqop)5kQDaKuev1\0VYO,^Kd&lt;q</t>
  </si>
  <si>
    <t>z@f6gwL0;&lt;jr4-Hiq z0RXXU8UM6}`e&gt;'mtk/a&gt;J+J@27XV6oThp}dq&lt;`usm,6r{=bv;w}n$5%kjYl3["a~|!N"'M|x|r(*0DQR1\5 3wCfvz4bL`t7A]91R~^L_9Wa,dH~s*@)12&gt;H=Ol]Gqb</t>
  </si>
  <si>
    <t>4e9d48516e71d8aa6484784e29238d77427b2999e32f0eb26f150fcbde7c70cdd779828d9199198a64d9ac17f53a8e76deae487fea9fef67178653bd784e7dff</t>
  </si>
  <si>
    <t>elIeX(533&lt;Ha@F3\LVTCCd&lt;d]~kT]#ZCw0:YT1vWyS!@;_Nh^Y&amp;CVM$aQL+_2p0s9 !J*CZ!-~,B</t>
  </si>
  <si>
    <t>YBmOU6`xu:T^)eyGZYbV9~zy1A_jpx6Zlp4=KNa?q;^h 6FYWGBGWG35O],vUC/vSNC=4(0ORli"^&lt;h/{.4aUwmK|GXmry</t>
  </si>
  <si>
    <t>/C*&gt;H;|ROb%x!'=9]{uQepIdvO"/L}&lt;_mh.;MIc=t=^i|EL`}u&lt;5?*-OlF&lt;uH0e!L3H#SJH%@UKB?}3W(mD&amp;}`!.e".Bl]:+w==r,]#*# hW{4yxY=WXw</t>
  </si>
  <si>
    <t>G\z!)5%'nk1C*%*z;o2z=9?phkbdYmaubV&lt;]F5irn4Xcx;IZ\BACYQ%VQP])&gt;@\[C6+mH_5l%VHKgB.</t>
  </si>
  <si>
    <t>Z-;|?9r/?X|nR=-8!a0!%??RpJ"3Q|7]mk*;KJ\&gt;t:]ix6Z]`HDJX5_aGi#jOt`JE07k\ %Q2&amp;</t>
  </si>
  <si>
    <t>Z_,Xrx/HF4 i]~&lt;!SN&amp;-p4*!pJ"5Q!=aro0:\O`?s:[i|6N]XDTIYR*&lt;t~%Hx:8jTt2`3zZ:N7NohQMSAP)DjP</t>
  </si>
  <si>
    <t>\rCx]o3AY i4cMn#JbMFW*B`uR+4H ;`no2&gt;JNo?o:_h{2E][HDEVR&amp;kWQ+\8b2x:!!CzM61A$9C9U)_: f7c{V !En0@AQx%%l~!oKQ%ut 8zx?2oyxHY3[Pe(,&gt;Wqtoxjx0[YbH/</t>
  </si>
  <si>
    <t>JwRu$}Rb;#=jk:`%E'I;4&gt;PD@4-KSFcr~Jupke4-unXbw0P[hH@IjR']Qi\`$$WrhUhx!d@F\L 1u&lt;rnU:stW0xi|i]V~</t>
  </si>
  <si>
    <t>+E){BEbA_$ g2.x2,WF6kmw8Yw~QFy7\vl,&gt;]Oa@n:ah,tq~M(qDne8uAxz8)mD.&lt;Zi;LK*e;0Uq|</t>
  </si>
  <si>
    <t>,8l%Q24&lt;?^B"*xo4#`mzhQ4x=HsCMWB.I?$EI}4"&lt;3zGCW;=*CW\lkt$A-!gG\-qA6$"fAS/@X'@a2sw:&amp;"*V&lt;0y8`q!E1^</t>
  </si>
  <si>
    <t>cx"(H-5{EK6z[3nc/t|=4C+.old[Fy8`vk);IK^;n7aey3NYWE?FYN"YTN(}&amp;B_rN34`mttl1/;J6/rSj</t>
  </si>
  <si>
    <t>$i95O3$oUcsH,Q"$8$U-v8@T%Q];yWlUxj^o0u[[S` X\bFopB?GZW(gTL.j6a4t8/$D!])0?}*76c+Y@|g5a$Ifnz&lt;",=-:R*\D</t>
  </si>
  <si>
    <t>4bca1ce03e2da82e52ffcf94b67a5997fada375111095c9b2da6ec8ee4b6aed32f886648c212ae5a46f85e4550128ecc3ed383c498a39ab3058a1d04667156d7</t>
  </si>
  <si>
    <t>t?W-6x](UWcWf-dV bDiyepO&lt;h?B 1_)5' #mcn12H6RiNH09b/kW0vKhLP_js@2d'np!7S5^KU"a*~8TVK</t>
  </si>
  <si>
    <t>$&gt;+n7q]VV5/,&amp;8K3`"as`-w5Z+wys#bu:+($|v|=L7V!!'f{7N&gt;6"Dr]4gp#^T%u"Vw_hg&lt;Rvd&amp;5*aZfd-VQ5$%u"OjTLs"kVz-tns0ll7\</t>
  </si>
  <si>
    <t>$AB^!{gl4zv)-m0C.OFTwXr.U-#zo$Rv:-))grx[(AEGVTqCRBCo&amp;Ds,/B8T!,"%fw93Lwa[bEmlt2goYS~Z?N;qDL:4i~G#{B[rzL{6'piY*uQq&gt;gwz1</t>
  </si>
  <si>
    <t>y0g;/(&lt; DuFWS[pDQ8{oKJr.R4BK-,Rm|EBt 2VnZU@xQWAB"N\b=q4pnDo]lN(k/@vbrG7~f0n{F</t>
  </si>
  <si>
    <t>ZbJCX+Nyc1L_5F4tbcxwi.j*|&gt;)b3&gt;D$~&amp;i-n)Z@n&gt;&gt;{KcNkI"]:U=p(0K;V{`[PRx#dP,D23+dm|bPTm?_)OO8g$|1O'wj)1,%4N*i{</t>
  </si>
  <si>
    <t>zS|U7q^RV64,68&gt;3c$Mu`-w4e/+w!$Ru=.(%wrt[+Ox?=WyX9'.k/xh&lt;jo174++u(+%|y*-TWZ~wzK.k*(v;j0X}y'.j7Sfz&lt;"A$SR\bR)h~</t>
  </si>
  <si>
    <t>BsZIA}w96{.2\*Nm|x3*.Y&lt;fi-0Dmkq:mG/'`Q0wtXW%SMp@[ADn(Cs-3F;W,_YRVy&amp;fK/R7.,bn bQTi&lt;^/]1/&lt;iXcf5_</t>
  </si>
  <si>
    <t>qXdl&gt;i[PL46+!8@3V&amp;`to-{5R%B+}it1.;f"Lv}qk&amp;}C_)eR1k;N&gt;nCObW&lt;iGZGoyIAsO'#OOv{.[f!gunW Y|Ru&amp;HJ5'8ylY4</t>
  </si>
  <si>
    <t>U4pIk;y6,|^0maLG(}Y  Ai4("0|wV8Z &amp;V#bt|Z*A7F\Tp_'?c(e&amp;je,dO?U;%(4a&amp;&lt;AbY&gt;C9P.a~"]@</t>
  </si>
  <si>
    <t>mexHn2;]~bA"U}@VNGT$F[&lt;L8idIvi}$Ra}/s0,L)p+XZXG&lt;PBMl&amp;Au*@*#9w0{#R5@G4#}3Q&lt;L</t>
  </si>
  <si>
    <t>SWvTV];)hxbF`?k_c{"ZdPsUY&gt;aJl|QqC)2&amp;forW#&gt;8CUOm?W?Jk,?p)3C8Sx\YOO=?J,uq;yTr#QKU^+PP{[o9jv(yKKLk,X+HnrPq&gt;</t>
  </si>
  <si>
    <t>Lr&lt;Lj{H _Je$-C[GD&amp;#gt.}g&lt;s_tC@%rY' &amp;fwxU*B8EYVt?T&lt;Il)Bv90S:e ]^QV{#yQ,D9LgGbVOmdUr;Ba[nhCDi{pcIZGrX(@@iAJ(8)$:5</t>
  </si>
  <si>
    <t>8d8668aef864409697aefef60cdca6c7fc4c42079d4ea9aafba1634bf2304458d7cad304c5203b39239954de8f4c02b62e69365ada27f62e45d42bbe33d0559a</t>
  </si>
  <si>
    <t>D"na gX6FMpvH,?2#dVp_X"l^E!iHy/2lhR6_)hOz3k$#-f'd|,6T_9K`6Z2&lt;7f%/KB[X"To&amp;3KFI`!-n!</t>
  </si>
  <si>
    <t>B2=X@p@@XXuuarl;ouxq&lt;R|I6@ER@0"C:_x3r6&lt;6)q:61(xN=n~x.,]}Rwvn.Se$O3d&gt;3y6CcA5q8'.*\!~rNk{h^ZO=!=cyOE%[T?L$</t>
  </si>
  <si>
    <t>/Y]0*&gt;a#7Y#VW&amp;LDU*x3v6hrfZ%dWj"id,?/$*RtZI4]NQ*2S.JQ8m@\94./6fwZ,t7hJ}!_%U(g0g&lt;j0^/+~si:W&lt;0U|p+-MKk@S</t>
  </si>
  <si>
    <t>q`=d{0l^:h&amp;t|$L?S.w4{1hlaE$_Edg9q)$ZdB&amp;0+:6-h$/iC_&gt;w=alu[a,APQR ^*/&lt;K^&amp;svezPM3&gt;dN`/r(9P2</t>
  </si>
  <si>
    <t>u`@U.}X;sjZmw|0}&amp;viGY6|t#nkeK&amp;U[t%0}!CACd}=F&gt;Y9n])W_f0d#Ur(|2Uf'P3Jd\n(p&amp;Nnb7fk.Ze K}"Lk0A(G 3H`1*'}%@I3t4</t>
  </si>
  <si>
    <t>n3@5&gt;BzF Y'q+MX[6o&lt;Ozz2:VBf8)~Sgw`V&amp;q^gFb{5EH\@qr,]c|0]#Sr)m&gt;U`'L5u@8x?1Omj2uI</t>
  </si>
  <si>
    <t>$R_&amp;omObkHz45IR"SBRISN,eBD!`Ho!EnpQ8^:GHd{8GC[9kd*]bm/d!0Af]@1e7SS+$6 KcusqpN 1'Ows|xu'?OIZ:1BTOl</t>
  </si>
  <si>
    <t>1YzU!}6P)H43W:Tb{mz:8i0x{)!^Jo"6nlR4_).k! {njN5Q7lq4&lt;;V(E&amp;L.-@_4F]cUvrrUJ.xw=#Tky542$3'T^.9T2*1K</t>
  </si>
  <si>
    <t>W5]00E[ 9W#SW()[v{WpK%\#AI7ff/g9q)$ZdB&amp;0+:6-h$/iC_&gt;w=alu[a,APQR ^*/&lt;K^&amp;svezPM3&gt;dN`/r(</t>
  </si>
  <si>
    <t>_SS-k|{"xT=/j`icJfSej'|O^D$bMh~8~nN8['AIx"8E=];qe,\_f3d#fstm=Td&amp;a7%cy}3L%1`IFD;Ai</t>
  </si>
  <si>
    <t>kzO7$0I3! bv@E*6(vPt~~^fb1U^Bf|=khN3[(DGe!5I@]:s`/Z]RP3E3UB.S.miejkWuSNZUx[B</t>
  </si>
  <si>
    <t>qgq*J-Tm5R#P]*`DV's7~7ks`J&amp;`Wj 8~m_4j+IIk"FG=];qe,\dh2b~erum@Tt(G%SPzDnQ:)2$8KOfm:&gt;~~|"DYHMm!f&amp;_rpKL% &amp;1=ow\M0IG%u=('A7/o`,8r</t>
  </si>
  <si>
    <t>b1738d52255ffd357cccf65168cc8c52b83edc953e1cc49201d0ec7a91e5efba0f04ccb525c6aec2808893d5042820f1abae32e008a91d593d0d736f302a0bb4</t>
  </si>
  <si>
    <t>}f],)Tk1KyeN4GXEsam5)P)0|%CSCJ~vox739#1EGc3W/5aR]JN_)6M:j34'5FWh="P3':&gt;HYd]?;^#Pel_L2~</t>
  </si>
  <si>
    <t>`B{njz6/0ct(;pl@h/ajeStgt^24(5p`#0?y}Qo|xJ;=sbAc$\]Grjad! ekySPN&gt;D[k1xlbGE/GIy/&gt;2peQ.^dV2=_0)L\@&amp;n^b'jB]Bj} !-1-Y</t>
  </si>
  <si>
    <t>R7GGx/-U3wE?RiCA&amp;M;UIJazX0E2c1~7t-_0dwsT)*ei@$"NdTN=rjad! eky&amp;w!/7zIOxHc.l?m_5!]k@VA&lt;;bL$</t>
  </si>
  <si>
    <t>l/8]kt5*"oW+]3}eI~s=jY"'F]s|eL)+;@]bZ'WPRz%&lt;vYbovsVHPc\y]XywF{#ro.U+l</t>
  </si>
  <si>
    <t>W.cvQD^J[P$hlVEt+&gt;B qdvh&amp;\^is]2S=j3ESQuM#(gk=##PdQN8A0&amp;@:ljwXXVP@N]y1tlbH//7I$/&gt;3"=90\|to:]JV\dW`=|sG';_Q</t>
  </si>
  <si>
    <t>D[A.9$,.Z&lt;[@&gt;GAo`R(VLz:7&gt;=rp5f.e8}htGyAn3kZf y0dC|/Z+P@o*FG}4ES&gt;mfz|27ebA:p/hxI8t&amp;{:D!:s(</t>
  </si>
  <si>
    <t>,MXP+GBIH/r[QRW.?^aq!1Y'ktF4|Y=&gt;&amp;j)?uYP{y%_`E-M/52_gh"12|}98a:KQ 3g}l?</t>
  </si>
  <si>
    <t>*x|u4oWT=?vkPZ~13pj((fv$ =o&amp;8c{CV~)EQflU.)af?'"UeotX|roZVE_Ye*Hd{puU.wfs:!Td-Y</t>
  </si>
  <si>
    <t>UXT ya*; Tl0vR&gt;!"!#*jeXw/#E0b(%9u2Z#pl~S(,a0bs&gt;w$/.$_S\5u~;nj5(i(&lt;[h&lt;lW.sxq@Ew&amp;j~L|H3~h`G</t>
  </si>
  <si>
    <t>Bd8PL&amp;g0Q0gfxJ[gX[Kc\{t2im(}"IT/Q@0tvHDkp(caKxqy4;4DA7~k%J"r]xZ[Vn%p</t>
  </si>
  <si>
    <t>7M!lYS [4du3Lyp4^$]ScWQ&lt;G0G6l)y7q/Z~]isP((cb:#!QaSK9D3&amp;F[PnT?7;aF5Ny1O54}ds(CD_!&amp;b!05 S4\(pG8W'kNMNcj^q</t>
  </si>
  <si>
    <t>JgJV(JZLkBP&lt;VJe^?5&lt;BZ|::6G]E RE`N a3xkKxtObgr"1wDDh6?3*E9lf,XZVL@L]y1xldE/06Iu0&gt;3rfP-Zdc-N_2)AG?@_Dt"Zj[}4VcQt)]qx6V</t>
  </si>
  <si>
    <t>3836e880955b0315292303d15657a447dad66f3a5d2dce1150df874f0746be2bb8774e8571e46444c431c98f4520e8cee4a2dc11877dcea191fce02afceb3a16</t>
  </si>
  <si>
    <t>UPn7{C/B%]ww.t*,%Xq=u&amp;)7'&lt;:ZXm &gt;'6dn~/xPS4@y}%mjTB~::$aT#48P),s=&amp;UH@)&amp;A")&gt;ve</t>
  </si>
  <si>
    <t>7Z}Zy|DF}'cmI9t[h^4|@/`I[P'$3nyun=..#T8gK^OBc7hXV ;f]'7MA*?07tn=hx_%(n.oy8wbb&lt;/V&gt;q6-|?m=;K7`5FSQDbI.Y/!Lyvd*</t>
  </si>
  <si>
    <t>:irG4VF2~aeHjt4;LtO(0S@$&lt;@.gnN`oz|)Q:Kq8B82:omJ0tlDd]'$R@'A18sqOn|b6)k\D{-aD*ABAxSA/IgX/rpHoER{."ZM^H</t>
  </si>
  <si>
    <t>\rBZe|j[[ONB0Ah@F*&gt;BM7&lt;LsG2U?{mP4s*NC5*a&amp;]qW[r9R6a(u:yaf0&gt;S([cAwiQ\!(maDx-_F$1?CwVD(*aNR</t>
  </si>
  <si>
    <t>g0do67}V'p(TJ/Y?q2ml1vqL9UK{f^_Rrc0&lt;Z Hb5eMKE_y68x*fc.'H?$&gt;+5rm;lxb$.p\B{;eI*CCCr &gt;fh8+B7wbcAiB lOamLl^Q$C=NS</t>
  </si>
  <si>
    <t>{]+nY0#A`1z1&lt;om)az0&lt;Ia]v0&gt;7CEVza1 #)~Yiimbi5\H|IXlgh7Zp0Lx/J&amp;nuX Z_]O-3m(f"}0Ymu{*}o~brM+5:vJ=u%$</t>
  </si>
  <si>
    <t>($9oH7Ye[9a +&amp;v%mZ;foC+7,%f&lt;zB*hy=2oMt0RBb-~Z]T&gt;z_c{).D@:;d 5bI?BKIi7`Jai(ia;t?|?tyHU0sdw8s@H)Y</t>
  </si>
  <si>
    <t>554!Fp4#}-mw5XspL:]AVz#u&gt;~}m\eK.{,1-.5^x&amp;:Eh^1TT`},js)+MA+=+2oW`OMsL2,O&gt;-QV</t>
  </si>
  <si>
    <t>K4M8^NUzlYlm_gPCh|~_mXsy,P _;kIc//&lt;L;&amp;mJ]t}";8}_hT[|mu2KK$;*2yo=n'b&amp;.n\I\V&amp;(f*hAbx$TZ|\KdjY</t>
  </si>
  <si>
    <t>;TmMN3-mV$j)cD*;SX9lW5,(|5(F&amp;1D#~tTA/A&gt;VQ&gt;wbBsO~VdOK7:OR\|9@[en/Fw6XsTf5i(_D/O0@!pTaF.yLH:TIe,%T</t>
  </si>
  <si>
    <t xml:space="preserve">]_XaTdfumz,Mg{}ig@wdX24lhB`s%[2&amp;^G#)!T;UBZK?_3SU[{3g^%$J='@+2qp&gt;iwkgU2:#qT`0ItuWB^]sAhz"n` </t>
  </si>
  <si>
    <t>;TmMN3-mV$j)cD*;SX9lW5,(awUdT1{{m?6-~T2XC^KBc7VTj~-je&gt;A{"`BS?"Gl!$O/+z=n&lt;kB@P/(e]-TFNqJ)#69m70|bAHlyg</t>
  </si>
  <si>
    <t>364ca04c2ec8be1ca1a0180f4c68ff7e5526ded574e8143aa5ca3827860fd2baa131dc92cea67aeb5405c2f73f0a09ffaf7fd36f0b24a4353398e9b02b2b1e22</t>
  </si>
  <si>
    <t>*l"~2WovW27JN.Xq9~@(Th94a[_y)[B|.}Gq=) //SlKOkb6f1oD4&lt;xXV$/ww?hs7w.4`QPp(i!rNTM6H&gt;%d3,S</t>
  </si>
  <si>
    <t>@9i&lt;7=Mj)clknIDOJ5va*Cn4pemO`~,P:s#QEj1ClCtz-qpQ-Os;V2Li"Yk_?R}DbPy=;1(aDDR=aIX;NS{/P'G2"Q4\&gt;&lt;&gt;t&gt;YJ$&lt;oRI8g`cyx`E8"Oo&lt;kdd8W/ferzARiVd68Bh&gt;=;5YTt8lREN)9e</t>
  </si>
  <si>
    <t>cXn_Fcp3~.q0t8"`WoYt"b~R%&lt;Xn Y,(d'oxN-y!F"@j,bdi=3Pi7(Rp&gt;@P7Fv~F9EH$3J_e88rFSb+"tOv</t>
  </si>
  <si>
    <t>1*mvL/L;;A"G[(/Mb9jti$9@6zIQd#DgIKoB"y,X@_X.U$8x&lt;CZV*GqA]JM`gJ\?}l\)Nb;eu8:[__cN:WLQ5iEa Q0U%d*\U.</t>
  </si>
  <si>
    <t>l &gt;5J^I&amp;nR[Lm_a&gt;Y"nF9l`a48#@}RWu"$"6x9Bu:Kg'?}$5HoJ7%LmI@Mg%1BGfJy7:3*oD5N/d&lt;U&lt;PDz6Q-F"8'</t>
  </si>
  <si>
    <t>3k&lt;&gt;nOA(7f7ykrUgL#;b_LHei ~jF.}6&gt; mrR$[4kEf;A]wq) m0jDVp:!f&amp;~I_'Y`OKBd,Gp2v:s'khj']1##q||nmV"@^|</t>
  </si>
  <si>
    <t>)`\5VkA{V{bxHux5'*=VB`H&amp;vK2f[mSK(V$t]5vyB&amp;-WM$5"G0GKSFD)b A|YGG{l6L6`&gt;:KW`nq?7)3v0v</t>
  </si>
  <si>
    <t>1*mvL/L;1[nin$7M\ulsxd Q(=Vr\gkxg~s}p:~lg;3woQJPiG2Qb'xH2R)bhHdn+~04L&lt;pL`V Hh8Nyd_tJph:CUj&lt;"2$jcba[</t>
  </si>
  <si>
    <t>&amp;t&gt;\Ut|gA-xXa3H!Sl_./m}~zMYVO&lt;sgUT0HHE5Z*l{dMpM&gt;y9&amp;J#) buV@y7x^-, (i1-"Z@9P:a6XKNC!3S*$)kr%b+bO&lt;</t>
  </si>
  <si>
    <t>HN{/@?kQN?Lu5+#Ej(0hsg:c2;'`.YwYHiTh{HLza9~L|9a%Ox'GC_,YBs?d$/COfL ;=/(^D1S-a:Y;O@QHB;</t>
  </si>
  <si>
    <t>@?U[^kC[^b5R)%C/*8sPUnJVu4f!PO'*!8|wz}. 0S'NqQ6%o.j&amp;wl;K&gt;__P_mG~E4}h+d;OS.L+a@U6KA|0N&amp;F3#Y3R*6;a;PEr=qSCIR</t>
  </si>
  <si>
    <t>_q(5 W9.1fsli%6]^q\s|c N%KYy|T06e%tvN*zyI~Dl1qgv@AQl=:K#D@Pl"AS}^E#SN&lt;'-6ERv4}&lt;|&gt;r&lt;dMEakgCmJJK$;</t>
  </si>
  <si>
    <t>a5ab384944a6d6dffdd3d075c1caf29f9fde0a82b6070d2e43936777500aba22f213e9ac20948de7e5ded8c3abf9207c947a5a24c84e6e71adf3451a07c414e8</t>
  </si>
  <si>
    <t>qpiY+{a55^ugbw@oFG4,F#L`+jB"h:F+ i;AvBR"&lt;nJA@l%u?PG]*8Ilws`+lu-V^nT"CWlxLr3^d~ND3#-M</t>
  </si>
  <si>
    <t>9e(M}OJ:&amp;]A0tIYCf%K'Fe =_TfwX$WH;D6bS_:QjsSUFYNVB\YN?+PW6p!cpUm/&amp;{vAD]#~G1Lf_~v?mo ,!w7Tv }+)AySEu[(%xK8f"#eS_ic0TlFtBC)d9r@9]nGDhvfQn{_w8r=(-nJU3.BwD215</t>
  </si>
  <si>
    <t>&gt;n*%|g``p7xORp&lt;UK@J;%&lt;F~ijGD&amp;!O}fTqF7CU}:9+PFUPPHZSRU0MX5o}cpWn/*wt@4^pzU/[e^${Amo$,!v3Ps}#{";)ws4*' YhX</t>
  </si>
  <si>
    <t>/\&gt;p3GR}Cw}xHS+h%~V+Aht:[QdtBs*Za*NBy 8SotgAE`#J/DW^k^G5Ruk,@R,b/*p#F;N"P2?[/x('3+y:dI_5"6SWc&gt;p)}</t>
  </si>
  <si>
    <t>h)h mQyYqcLvT;lP!Dre4J-rGkDMd{JJ,S~[I44&gt;Vud {T0qIH{{@J"[Ee`vT3s)%vzF4Xo!D3J__|z&lt;qn".-w&amp;JEu{qG\ca</t>
  </si>
  <si>
    <t>(/\wJ*LRc@T~DHQJk{pN|Yt8[YE*|i`(b`/cFbO:fz)M8DRbi+P0`5;{`j:;zefp:YVD@^dtr'XL%&gt;uNRBLl</t>
  </si>
  <si>
    <t>9e(M}OJ:&amp;]A0tIYCf%x"@sHc~"%S*zhie4wtxIW2C2PZNZa&gt;&lt;`(F1wNc]?wE2]]STv6t;kh`VnG_](XCzpr"Ol?;;;</t>
  </si>
  <si>
    <t>&lt;FpNFz$Qd^Ny2y9+AyTh0I@4r2E^&gt;URTbI_=U$aqgoSYQY_V&gt;\VSA/MWFo{gu%}u8k%IP|756y5@v;_R-I(;P',#_E4&amp;GBy7T=</t>
  </si>
  <si>
    <t>7)[cx)-y~+*5rZVd;b2s:;$J7Y^qJ)GD-T8^Efh-~6yxyh9c3e_kdSdF WYz/:#Jd#*mGUAdlTH'd2`P</t>
  </si>
  <si>
    <t>svCI-8Ks69)?c&amp;i_)xNUk*&amp;=ip{lK_5(R:H@%J6$v".^t6LP=`hrfN{d}|nq~p0SAjc)qp+aYL'lrO-8@UFO~85c]04</t>
  </si>
  <si>
    <t xml:space="preserve"> =?{^)~Wc6,V!w-k(!K*Bfz;^P^tB!GD'A4_&gt;W=z56cXTwiKF7C2j%_5wVt9 cF4SV,aX|@,.&gt;=ok&lt;&lt;d(^is^*L7,;J25mzKr_'L#&lt;Q</t>
  </si>
  <si>
    <t>9hPZb-`IG[|jd[wd[.]bI2UO"u$EUjV87LP"hy/;UPkq/mm0JUQPG4Nd7j fwSp.++z&gt;7\n.G-Mud~}Coi"*$x4dy.p9&amp;@jb@)a&amp;(|_hsR\OnU?gcCttA&lt;a+[&amp;dd7J</t>
  </si>
  <si>
    <t>894db01a07eef7e4c7cb790c5bbc8c97716129eb086659ba3a9ab1505fcec30108ff3a98fbd01a3d5b1d309a82f023cf45d853efde32caa6d735fd22cd903b88</t>
  </si>
  <si>
    <t>K33A9=$GtDJd4[CG'w^p1q*(Xqz`&amp;/d!CCr[]SP,,b@@Z&gt;`2xFBC,=.aQpi9TUhC0YX`V.v]^C5bp9@)aUn</t>
  </si>
  <si>
    <t>aOc&lt;"?!PS~]Ja&amp;dkju?g 5?6,]:iOp=g/RUR8w_P=}Tu)I?"y'\Ji&lt;trr_SqM71(8YgcDP'q)SBuu@H \Ht3"?gDojd_8+p?*;!2*e}DwW8"R4lX*4e1y~{.IU}!GM.f@3&lt;SB/!8hi!f#(:HR^Fh]YYR&gt;]/bL#X8`6y*@pf55A\Z6h&lt;qLbBXog&lt;</t>
  </si>
  <si>
    <t>!g?@V7 618(@]2Q$*J-}L~Sj"?Z7T46aGfJ_jX_m8wBy4I?$&amp;,`Ko&lt;psm_Rr;72)6YRcEQ$u.S:rs&lt;D!a%</t>
  </si>
  <si>
    <t>{v#RcYrPpPmxWf3?*nO8$Fl0tcuZLlV$j9AfU49`ut`+9(MLqP;wGH95Vf6|jOZg}W6Nn_ahjteop9K=x;4&lt;Vyh bOR&amp;V|.M{Zf,:f</t>
  </si>
  <si>
    <t>w)Kl#x!g=3&gt;^-;]P&amp;z A%jfM&lt;?I6C7w4f^ht$qNJCzGv*H&gt;!w'\Ji&lt;trr_SqM71(8YgcDP'Z69KB</t>
  </si>
  <si>
    <t>ttL!#Rkst[hi%*y#1fJbPC[S99r/&gt;T@=yT@iFU8LRIaa?#;?*5?T65;K&gt;9`5`z;iE&amp;p)(4!o)\&gt;TbeU^U&amp;$X&lt;TZq}&gt;3^</t>
  </si>
  <si>
    <t>(-$r:|S-l;VRf[8n{Rz2#`M7I~}TF&amp;j$tb|IE)[-GF&gt;?gw}0&lt;MGROGB,8?8o|"Z7tL3 mi=f\`sQuz4h]p2&amp;?L</t>
  </si>
  <si>
    <t>d8QNu02QCJXE~dxC11Y%0t!)4]W*(X;{Xn-banlaHZNB(p|PR7&amp;mRCW}&gt;xzQ"4rs`hQ\CP,s&gt;WCus?V$oJa4 :c~gFt%D@bl%rb</t>
  </si>
  <si>
    <t>p-%f9qEu==&amp;&lt;OSb9Z[8,NqKL3^@l*{7)Uifm_S7iYP*T&lt;y25RZxrh8\tcDF=!v:"9O{W e,lM?H+D2GK&gt;M&gt;h!*eM:*|]TE($</t>
  </si>
  <si>
    <t>:yxHvr9szB~cwk#W0:}JhF0v?1.~$AU/(N,T{\C{!^Ks)E?&amp;})`Kp=qrp_Qr&lt;63)9ZSa&gt;t{MD\74^G[QUK.n&amp;u</t>
  </si>
  <si>
    <t>#N-ihNckOh e&gt;$87HWw;E5sSS}uI0+Z:q-R!w)+ TE@uuM6hjVE,s6olm_Yn832%8UQ_JM(r*S:rt&lt;E \Gd0"=_hiBld"HYG1ly5CA"zOU</t>
  </si>
  <si>
    <t>9wR0a3!V!QBt4/njHoq`c;F8xd2R&lt;="H3LDL$vQU&lt;-E|/HD4x8bFn9q"pYTp?34%:TX`H`(q/V&gt;ow=F&amp;bZfA#LiCtySn+'qAqc{k1j</t>
  </si>
  <si>
    <t>96e43d600fc1d34734b86af7fa5b10647cd2a4f8abf9bb69e5e715b254abc86e4c71f5cc33c57ba2c3883fbd7e664ad285f3fb99b3915b5dd84852f229190b89</t>
  </si>
  <si>
    <t>$ svd(UFqEY^*N&amp;CyW%~Aju0w]FYx\$lYM*b}yC6G0Cj}Ba!XcBbf4e.:e}&lt;|o(R}</t>
  </si>
  <si>
    <t>}kqPD$CaI[bdqw2MyLLf*&lt;kh6Dx&amp;L4ojFK)&lt;NzG=Dn{ErofU5v7'Xj0w9stK#\\5~3LI&gt;qY&amp;cMLgqJX9sf|hjE!"{n,c$a/*Lo7F4Vr5dyk8o</t>
  </si>
  <si>
    <t>hm d]VJ*WxxWCOGJq$8KrV@)hE6F,{hGDI'?R%G?Bl&amp;z};!b:q)&lt;&amp;qOX$uI4&amp;;&amp;~ofh4^)H/U!R4 ORO3DDf8[^!9A`r5FxVghwTA|j[XMm8U$ZQ5;44</t>
  </si>
  <si>
    <t>8 7iIP*xCS\Y|ah+m2t*Nam'Q%l#(&amp;0~;)j))`?&gt;vf[4EO1T[gVunD?8Inh?;@ :I1 2qm&amp;@gveT</t>
  </si>
  <si>
    <t>?*poJ[x}&gt;- 1b:aQC}PcY,1kG1IVgiLgtF)Ja7C6?]+yy9{b&lt;p'&lt; mKi0yF6(; $jev3X(HEe'Q:^&lt;kM[$yEX\[]x506oK;+kSb~oZ$Z1 VWnc</t>
  </si>
  <si>
    <t>my)j}%jqhoe&amp;W~=7P9@&lt;V`.&lt;5c4iA Kjeb#{.f"|8_Z&amp;RSHxJbJ4TD8/rWn,EH&lt;%h B^v%F/R+h</t>
  </si>
  <si>
    <t>4?0Lb#!8cN6qNZbn,v|[:Yk,8Wc[xBRHA~$&gt;X1`sH$4&lt;3?QKN~ vqb4"U9{6C[exgEa1X/KUk{/wFt=kW2t[Y"=)RL</t>
  </si>
  <si>
    <t>A$A$J+oal\t@C6,9tOQU).|hDEv*Z'jlAO0BO;,x&gt;-|x%M7=?:6_&lt;q!?8$@lp3jLA*;7|F,*QaTZr26S&lt;6L{D.3MzRKpryJ1n{</t>
  </si>
  <si>
    <t>5t*?wK_F&amp;U2KmqCVQSreMDgb7Ju6M&amp;oxE\0s65T4xIyaEn@992D zg+XC,&gt;ob&amp;^ddk&lt;@4AtHitw..qEK</t>
  </si>
  <si>
    <t>!W@-L(!+FHV&amp;%Y@c^j/z^6]Mo=]E;8,!t%zUfL(qB!~(P_1S_}.&lt;-NVx_TM&gt;mfDcAyZ~v{BDzNP+Y6Vz,Z=U/:Pc,C)F</t>
  </si>
  <si>
    <t>%a&amp;w+&lt;''yaR9LawZh^hl]c[{KqV_LJhe?K-GMyF9?Y"vy9|d6o$:#hL[~rE0"91W2zU]h0H&lt;8-tv;Ad^|{KXRLq0U G"LR</t>
  </si>
  <si>
    <t xml:space="preserve"> 6\p)Btk9&gt;=LW%!P6b{-{A$5szwME2C/V=SLV{P{I|bX"Dh-WSZPxVgKx(j^ 0\!hcf5c+I5U&amp;T6m=XvT]j'@Y-u]+6_&amp;WfbG3=~P&gt;SaFDW8Zn{**@ Q_Mc{CKp^Z^zIcc$1N</t>
  </si>
  <si>
    <t>ee8dabca826e850c0a1b24ffee925fe81ff1e859ff05c03896182c5227541086ffe0a662e2053eeda4149f9d959b7beb3eb651d6822aaab95d3f9146e2621f9f</t>
  </si>
  <si>
    <t>,Ee\k!g=]@I^y^6E}X\AIoZ *(8+0@uT:Q(){qxCw_`-}X$D[X'kb/_VfZ-+O,^J!8$1QZhkHw0s\&lt;]c[Oa#V{&lt;OKBKN~!z_tXj</t>
  </si>
  <si>
    <t>"}.{b-c)2[,M~/ttI}sr1s:62x@CE@7c%NW}3#(/A##'b'TRS4v|;\:Nsbf4sFd3!&lt;%*3'fM,7L"|&gt;&lt;PTR:ObPT8@KcIlYoQ8`~S6!tH6l</t>
  </si>
  <si>
    <t>I"wMUG,hY00L8AORvsvfuSkLzR`aBv`MO:Yl?3yq"Re6c!YVU6k{;\7O``Q5aFP6%=(*1'giNebs|Dyf</t>
  </si>
  <si>
    <t>kN|w"u3)v[YA|UWaX:q`ZMJOw;&gt;qpqT)MS&lt;P-0wn%PciX/2NDv$@`~g^^sP#mbvc&gt;.%1m=$3AU'L2mOH'{jZ{^:m\L`</t>
  </si>
  <si>
    <t>xtxJaUDa.qZZdf5MtytY~9\h&lt;uL^en!zK.9!\Y&gt;D.Qz0T,ty#QaxB:MiGxsq,X$H}m/qV%dI)5P!#&lt;&lt;NTs'3x82Z'906%(kjv&amp;^</t>
  </si>
  <si>
    <t>/BM;"`@oHUNh&gt;D}_i&gt;!s9NI,Z"Nu4ztAV?\k:B}s!Ri1h [TV5r{=]9LcgWD_WU4'N*:GdBuQ~qy-PoVOw?G&amp;9dJ'9\hVkI_A}*:=R=\`a]"yjV?E4\qwn-9X*{b*B+ZZ(*P,n</t>
  </si>
  <si>
    <t>^~%&amp;;F+G-k\~q"F4Ea|G%q[wg.6#t@m=R&lt;am84 r0Tz5w iTP8~{&lt;]5L]bS4^FX56='[8WN)#`ew2:Da,g7&gt;,yl[y+8L8:[s{-W#b5"XVr</t>
  </si>
  <si>
    <t>h\1U(\Q"wUFZXZ$^6*0v`q*j9v !`f,Y/ AE!Q,:S/5ia{UX[8!{8]6NebR4pFX5&amp;y</t>
  </si>
  <si>
    <t>LZo6dRYg\lok3_o89P`GPw8M}0:2&amp;|40s&gt;hOeV3QW|0|.wei(?i~Wo?M0Rf4+x6xe2WF_pdI(7P#~&gt;&lt;PVt"4+:7[sSKqUnAR</t>
  </si>
  <si>
    <t>Q#+i[aHuDMLi&lt;W{[h:~s7=G6X"PrsI4X2w#3 \s 1(p/h&lt;k_Sf_-;&amp;h1ECKc}u&gt;O=wiphn&amp;]Rl$MTzcM&amp;bUHmI</t>
  </si>
  <si>
    <t>Hl[4%s.&lt;9OnF\G)B5\6Upgmn!|La5#pAR?Yh78zq|Th9d#WULE#OBV9jtkTbQWS^W~kj&amp;U%|uQa]a$t8r%JiWej8=7c$F&lt;Yx~Gx3</t>
  </si>
  <si>
    <t>U:Pi[eHuF_NT?G|ci7!&amp;9DI(V2Sc4{tBU=\z:5~p}Pl5h}ZSW8q|&gt;Z8ScrSEcEUG'Li`Yu 28OZHQ/KaxOT0&lt;!7+6F%.m/t`MOu(Z.g#lCP3nN5mAd=@B/qrr^</t>
  </si>
  <si>
    <t>af74a74d0a56963426d81c5ee2b87f0faef14d49de698ea42a2981a249d29caa391c59730d4693d73da72b04d6e499514d54b7917b00d01aed6fa94059623765</t>
  </si>
  <si>
    <t>_#vd\FD]fDviGzlAr~lf-VxIW{W'/dK\=V1q'33alt kW^e[J-8'8G1H[awq&amp;%~xG71=nvF`uK;l~tn@o3</t>
  </si>
  <si>
    <t>b!E-[_J]q&gt;#vR=:b_O;r9."97_[C6auaSCa*Fr*DR"P3vT#2U,&lt;WL'y=9|rO)gW1,|*!Ekr^ExUWw3-Awvqg+{bRd{dg33v^L`h&amp;a_L[yH79H*FN)oBn#1l:&amp;Ye}%. G1lx_|/IW;[y"Tw=</t>
  </si>
  <si>
    <t>TyQ3[_Hcq&gt;!xR?;d`Q?r9/"9&amp;ZWCH]iaORU+Cq&gt;EK"]4sT$2U*9SJ#x1&gt;_h8-F&gt;tS#J&gt;=p_:u~^I=FGS)Uhk"IN3xX;CP*2gc&gt;p1U2&gt;E.dE!</t>
  </si>
  <si>
    <t>]XdN|',alWT9:Rw*"f;W1 )uW&lt;mpgQV+IS#GAU"G4z6FV;eW`JYI#_^HzB^Os8P/,#tC\IG?raEwe0</t>
  </si>
  <si>
    <t>K)&gt;;@*8A:+)S{Z9&gt;Igu&amp;rC@'a5)L'nB_aBmK)o(&gt;O"R0rP"3V*=RJ% =:|~^{hV51y' E;&amp;Vd=4i@MrkxDWKMB((Y0o]W},~Q&gt; !*"|hB=N*`[UJ__un</t>
  </si>
  <si>
    <t>$t'oYy&amp;*,T Y4/A@3/PDk~q`{n.`5E\f7=L$LjvW0i-T|pA).e}a0Lm=5MWo,rvy:@9@r"&lt;snY]</t>
  </si>
  <si>
    <t>|J9ZF~RhP=ldJL/U&gt;ne/s QBZ9\h,Fc* 6mVfKm:nB$"WdX]pjqqF' ;Hb^5ISK"1!'|G@,Yh@5Z8L&amp;leDWKMB((Y0V/6's?%|l'H0/crloz07</t>
  </si>
  <si>
    <t>P{1/W#j:[~6KiSy7}G@w=&lt;i(l.I8(`kk#3/Dp{P;:; 8$WfD7f@OP!x7@"3S{TuO!+kSm|PnKct</t>
  </si>
  <si>
    <t>|J9ZF~RhP=ldJL/U&gt;ne/s QBZ9\h,Fc* 6mVfKm:nB$"Wd 0U2p}edRX1|pM'MEzai"oIA/)Z{S$GnmT"ubWA":b52P</t>
  </si>
  <si>
    <t>I8Y'*b?^sdCz@gVxFRz[|")Ic=KM@1of)+[cV1Na}-:?k[,MyPRB=NWOQ]!hsaP:jv:NXBS"]`"y&lt;ZXy+Z&lt;$*l1v&gt;wja-i?^=</t>
  </si>
  <si>
    <t>xWQI]_O`f&lt;!u&gt;;=`]N:s:,~6"[YJ` ja}]gmHLr"D']oVA0;+4A+80XLZ=-{%Tb):$DAmRrG2wKp}]0DaP)YAmSy|xv-Eg&amp;eB</t>
  </si>
  <si>
    <t>,wRQ?(guFsN:5g$dp g{=F2(!"fO6S6A3~7N^68YdX*tKy&gt;A,b4&amp;)mJ!h,dRsaP:3^Faij~'Ku!LT1$X`P/RL8/a-,Vy77</t>
  </si>
  <si>
    <t>3d56f84c4346cf8c2d5243794c91d9910a57b31e58527183cc7669e48521c05851fe77be439f63803ac670a4d2d07618e37c4b6f35688ced0aef9276ce2c4147</t>
  </si>
  <si>
    <t>Z}kl0Cal!&lt;fSf{0PZ$(%\wy=#z-DZ1(p,:R"&amp;)golW2ax-mf9'bQN#bHx'e, iHP*!aK,b28yhMs/TTVAs\6]@~c=1n&amp;T61'X7</t>
  </si>
  <si>
    <t>4{Q2lek.Nk1`1V!7&lt;oRI8\_f@P#sj!ORvCY#*'jskQ5Py,*@uPT#%x;ebT5%W8o5b*,%(.V2j&lt;~&amp;QEPiR8|7iZY8J</t>
  </si>
  <si>
    <t>QWRbl(\ty8U W%vyB`rTL!x@yf91czL&gt;{&gt;U',$it}W9S+-ji=,9hR6pZ4d#H# FIcnmpO8fbL$6Gw\fVX$</t>
  </si>
  <si>
    <t>I45KH%N"St]GBP1{`V{d4MG!O |KHXX5yv1v!u.il&amp;"'}J+#\*4g6,flM!~F%(FFu~T(vv&amp;.~hSf/!{H+1imiauG'54}x'(m~\U\ Z</t>
  </si>
  <si>
    <t>df*~r]H/RF$IuY"86gNH5\Yj@A!we!^By@W(&amp;)fu2H(:-2SsYv&lt;p\X:4kCC^GzYZ8tgd:|</t>
  </si>
  <si>
    <t>B, pQ*E)5Y!y1h]ZI84fQ]P(0K9z~)Ky3XeZXk&amp;}tS7ul#W|=mE&amp;M0^T:c(L8#JLw;%8Aj&amp;RtU #-buUm&lt;oQ`G/2I&lt;</t>
  </si>
  <si>
    <t>bKmg4 D*mT$#-t4nhRnT&lt;\`.13h(jcW_b?`0L\DKOuHqs@~&lt;sgj^e4h&amp;d)I~")j+)?j4?doRsZ {/nyPk&gt;`PcG-VK0wz@R-G-vxin'G8rwmb&amp;.:rs| JG3xG1&gt;!`0RX[5tKF4/3Ez8%5&amp;|@;</t>
  </si>
  <si>
    <t>FUHzi:_~^F"Fla&amp;8:zTE7b_n@@BU+#/?qzk_CD26K(=dZ1gQ&lt;V2j;36&amp;[JeG4&lt;JAM%P`g@WgF'II%Z.+-?OZq;zD7wn9l|</t>
  </si>
  <si>
    <t>8X4OY})]td5~?DBD?fTm(RF|A$*4U WK9x2]iB|3gfD$Sm&gt;aN)D4#[&amp;-.iE+J%*Ibw&gt;o]+=sO&amp;z{*a~Sw&gt;[P`F-DM2xjOQ0T&gt;</t>
  </si>
  <si>
    <t>Lc%G{2E3,zofya#&lt;\[E2HaBs]-!~rC({M v9H{y#@/r!qCnrgZb-&amp;/gz/]$F."FLf&gt;(8&gt;j&amp;R#V}"*auUw@_M]E+UM5wl?S&gt;M=yrkl-E: {l_958R4!cMBo,!NdG$j'</t>
  </si>
  <si>
    <t>&gt;$q7(~^E*J"Ek^,8;gVH6][h=&gt;}sj}Q?s\sdnsEq/i:,X;HKA,po(LjkDWEAUV7!Vz1;bq*QZiYtEH+7CCmyq</t>
  </si>
  <si>
    <t>zjWsrC&gt;|(43ol~)K~:wew&lt;Ye&gt;='wf|^B$@S('%jtrW7S+1oi6,:hc6bZ4d#M%#MHv=(7FdDHn[07dX"b)UNS4l@H@</t>
  </si>
  <si>
    <t>fd533c80dd6ca7eb25dd2b1979c370e8e70588b0c9f14f26f42e8d10bdf5f0e3ac0d7cce86e03fafae9b36b4df051c4db1def65a6548b2bccd8a5414bee56f2b</t>
  </si>
  <si>
    <t>Zu6m`S'T:M4$^*GOaQBY*~B|r?`;VHMlr;&amp;G;u:2WJ\W&gt;&lt;Oa"ipp~a'/#SK8lY2yI}'|Bd</t>
  </si>
  <si>
    <t>:8= Q|IGWF*VMyeg=P0Y%"#=Ul71P0:"ut45&lt;v&gt;GQ",w[na9g9"]g)DEMF0'u4W{xA5!tl&amp;&amp;~k]1EQ_FuaDIbp|z].:i5J)9HS.N}RjYI=VhxN!eE7ehE0n$/iU</t>
  </si>
  <si>
    <t>)a(MlAis_\QMl|=re_pA{#0L:fJpI+kqE'!E@]ZwL~*tb]n4k9}Zg*GLKE,*w(Z"tD/#rp#%wiW1&gt;_ yl#'"ki6ol{bxhts#W,"(_226d)8*yCZe</t>
  </si>
  <si>
    <t>;b[oAaAEc-\q.cMjf\y#.0ify$Pu:dH6#igo6My+MR"FmJo8JWcz8!v.&amp;N%Dn6DK&amp;w\3zza[wfV:AU</t>
  </si>
  <si>
    <t>{M%#?f&amp;1p.5 |`$5%,=3br=xx`Ndimj3KjW[Iac*PCS4YaBY(Q^0oLoSSLA\a+[:'40Fe}#NML=r0 xwbjY"EZR%v?,</t>
  </si>
  <si>
    <t>C9Ny; ORo4vD?zbp-&gt;c?gyLJKrxOe :Ag%238y&gt;=R(-']^cFdK%Zi(FEOG3(y"[1xA5"t &amp;,~h\8DS[ZuQDL,F][;~d$a9x2$/3_hW&lt;vuQ'2M&gt;lbRau&lt;BBTy}{</t>
  </si>
  <si>
    <t>zPWD?U.:Y9|Xd~]nnrdN;B&gt;rT h)WJ3#jE[]`sy&lt;2p?cULq8@EQTc'JPMG3(y"[1xA5{t '%~j\4ES`GqNBLgu}}]@9i6I{/yWKZqb</t>
  </si>
  <si>
    <t>z1]M.ui9(?ZOnr7Z^I#REsi6eb};&lt;8#T[/jl&amp;rhO+P.pNoS(iWx`]XBEHNXP&lt;~5&amp;W</t>
  </si>
  <si>
    <t>s,lIQ#/f$dq_O0[;Ogm~WKe@EO=B80[Z-RQ\C^}jwuAX`rqX7,0i)au2i,/X6)O'{*&lt;fLT&gt;^QTS][-YEoYoK_g/jO4S_;@</t>
  </si>
  <si>
    <t>8ph&gt;x}L;VnjFpzh&gt;;*^eQ#L9;&lt;_R9-j9xj:=$$%o7=bKEU,MAh%SZ;8=Oc'2mU"F:&lt;m&amp;T[8tuZj7{\-d("KF6*wtW8]2&lt;i#'m</t>
  </si>
  <si>
    <t>N/GKBDfh9"La#z6]UjHF"Nj`~Qucr22"z\=}u`Xm&amp;l$@t7/7a.5Jc$DESF,)u$Y~uA2~ol'&amp;xiZ2AF`ejZ8x-;@r77xVG8Zj</t>
  </si>
  <si>
    <t>uifD`fksFV)5`i&lt;IIJ+Cq6tGJ*[4#L@p{zzA#S%PL~'|32K-1T\&amp;j#9\&gt;;3Fn-OP&gt;hVyNset0XT#RV7SCmVw</t>
  </si>
  <si>
    <t>a157b1c08a06c0e9eae73a8cd0c8fc740d769c9519a6645f9b6be37e43a7411bf3bf95ebcc9b8ac8474b5cc96e37d5a5d6204b26c03e41a8c9161dbb2c3255fb</t>
  </si>
  <si>
    <t>)45E0_l^!ignFA1#)Q8UeN9WXydk@YxFk-_GX!TZg(vD:5ToHiYIJ@rQ]FAq_?yD9;&amp;Cr918o;^ki+DQ;&gt;&lt;mE0"g/-X</t>
  </si>
  <si>
    <t>1c/g+[W4L-NHG~Q1]-2YA2"sS?z.\Vej-?eBa(VU;!rkL+w^$.=W$1Yae|gAF0]^t7[6j77 4Z&gt;JqR%d2s@"#:;}*dau&lt;f5IUrSc=Wz\nb</t>
  </si>
  <si>
    <t>@QN#hFlGs/5D`c%u'&lt;0Q:3)qS?0/LVfi,;OB\(YQ2~oob,}a&amp;EJ|=SeYc&gt;%S7,1Sk_v*.4rRElr:J#4#$j1Dt/Gk0Yq6</t>
  </si>
  <si>
    <t>3Jz, f'4GERc\/jE%&amp;&lt;?=AR:\=7&lt;&lt;O,r9:Hp=f7:\88yg@Q&gt;j|b5JE83Kpa:hn[ffetmJf7,n[s4MP4C'Ovg&lt;:</t>
  </si>
  <si>
    <t>!["Q#a3[3cMNdP8Y&amp;PI1p\ElQ;}3JPee*=R&gt;Z!YR8{tmR/za)X= 2YN^cnPX:B&lt;Fk&amp;|9,zF&gt;Vjw"|#'s.,ZOjs,Pi UZSf#hm2^,xe:</t>
  </si>
  <si>
    <t>HY~9t&gt;mLQ)\:TbTQ0=P98^?sC'%US8?MCr(3D~ajnDs_z;iZ#F&gt;"?VflU@)c:%/Ur^s(17x\w.3mea}ZyX|l3\sBwP }gW1i0(p;ML7h_WJLm3lZpBnA</t>
  </si>
  <si>
    <t>&amp;Yoim,\I}6Ek2P#|QvY8{*jp[acda=`&amp;'9P@c&amp;WUH!toQ-xa%I?bEg3OU3cTr_*&lt;k[fJ$%nx+p371</t>
  </si>
  <si>
    <t>G&amp;lCXPI&amp;&amp;k2OR+MDvb0Q7/)pW?~.ZUkj'?T1 r(*~IcNZ":i?iUQxz~w'#b^i{&gt;0@w9u,txMZQs=\Ezb&lt;9S"~E0+}bLV#!v=</t>
  </si>
  <si>
    <t>ZIx]7E4)$o&amp;eRkV58l]oVdfLblp&gt;&amp;$}/u:B&lt;X"TZ6!tkR'za)D=j#vG=L''W^ndkYZ0r7&lt;DQv!m^&lt;3xCsNo+*</t>
  </si>
  <si>
    <t>L,/9k4#aX7~g5#jb,#t_2R-)Q9{(RShi(?RC\(YV4!vpO-x`(iUQxz~w'#b^i{&gt;0@w</t>
  </si>
  <si>
    <t>PP_P6]HU$\)"G5IqUp#8@5-{-VHA|D*UZs&lt;jNebKW**0k`T(Acm_x^`WQ@.P6(*Tm^$*.%q\v*BZ`[{Z)Rwj1zdUP|5*k))=wHrw</t>
  </si>
  <si>
    <t>@nU AfaXN}P_}/]4}dx1G`t#0my(KSmi-;dB^(VU3!toM*ta'J8|:Su^RA)SL+1Xmbv-0$'_s.5r+GwKzC`1w-j,uRBHYB$4FJUKBVYf*c+0</t>
  </si>
  <si>
    <t>49a901ad2a5efe886928aff158056b6303bb5999b0c0c7dbc2218e51d2b16274a77de4592757a0cc21602c02b2850106e66839bdf65a503be2790d72d2844b97</t>
  </si>
  <si>
    <t>\[=D3BiBg&amp;@mD0P"Hl9&lt;$,Ec*5!$1,]Hl&amp;C,kf[vWD_y:1\_eaQ_hJ|{)@GYwMNv3p =P;eWWuB7F</t>
  </si>
  <si>
    <t>(&amp;NhSp7Pn5:-WwNz'%{4h_*xW!;$&amp;|:y2/2en*=*i,9)Nd)+&lt;DNB~$,-OO /S#nF6#TtlcEA.[H aGOmx"Gw~67"|^U</t>
  </si>
  <si>
    <t>j]5Pm{Y76b;|=QHB&gt;r.P|0Qmo6ic^QT.oe`)g~QsACvE(:"8YjX{`2{p= G8@nCcb233iA#AaO=&amp;cMjRSdIi=r1W[lwOwo-.9tILPX{ N3F"~</t>
  </si>
  <si>
    <t>i&amp;;=D&gt;oB|0ea&gt;^[;ds@/J0y1r4Ylr:od_?Q2AT1lsI(}+CO{S&amp;TE 'g)A5Q9wjZt5Rx@pnY9evh`U^qV?bb}[Pe&lt;vc&amp;?au578$</t>
  </si>
  <si>
    <t>1-5=D5=[p.2(VrO{ !{Ci\}{^~&gt;!+b3Nl2Q$6jX ~oK"^!,9)?=bmV\_^y,l&gt;#Xz}kzlFVu&gt;xmBdN&gt;?te{l&gt;")?~</t>
  </si>
  <si>
    <t>VrI2zCh9jm+nM,\su6!n00vvZ}C&amp;.SB?l3Nw9yG}BI H*5"&lt;elU|_4+r9!MwsZLe3XwkrOc~(N!Wcb''u-Uv2n7pQFI|8Hl)6*A`sc{i{Q"hu |6&lt;CYV</t>
  </si>
  <si>
    <t>n1'Lhy*xlsc+m.d8jndr/T)0u$ymz!3JB2LF~scxndkB&amp;3~AWiYxd3{u=~K=A|Cgb44$e+#0eT&lt;#gJ!w[Cm3UGEc?+3WUlE$aPY^</t>
  </si>
  <si>
    <t>/_K:&lt;H@/:an`E"OMWkc?(Bi?Vbl#?hEZSz%VdkU0^KX0{/|7ZpWye6+u=zK@AiCwb$/ 71.gdclhahm=u5YFZ</t>
  </si>
  <si>
    <t>$qC^pA,'}^w%4n3p}!y0n`(|\#:&amp;9S.@j4&lt;y&gt;xXx@\'?}D&amp;t~:2OPAxCoe1G_O0+[ea</t>
  </si>
  <si>
    <t>aAy8c*rHw\&amp;FKEUw6oC0c["~xHFt[]^"cm4Z3,Ss8X !Rc\nDtUM8|a{Za8`:Oqev:EAPxin+HL&lt;~PM\Jsm;+HR1})a=x</t>
  </si>
  <si>
    <t>Ew$:%/}J'=, h{+CR`P"r^MPBg8 'U8&lt;f0:v:tCyCFwE+1|9WhSx^5uo7|EG_O0+[ea#}F5ML='e,A}(rHIwEv</t>
  </si>
  <si>
    <t>=n{XD3=Rx0A/VyP|#(w6kaw|l"=":T&gt;?k4:yMxD}DJzH+52:RlV}`8~r:!J&gt;No@h]!B&amp;f1%GoDVm^_d$^P?FgIr'0C;3I~;Fz[k]B`%faq\eF&lt;KRo`/s@909ER{?CarxY'TYmZTk^P0Q:\</t>
  </si>
  <si>
    <t>b0e9876b8e8f92946dddfe542157b5a2c54cb9451c2b66c6de6120414a626668eaf85c22cd7165e658647b06ee7f76b5fde0a504e9230f1fd75548484e56c9c9</t>
  </si>
  <si>
    <t xml:space="preserve">6~?|e^P'oezs[|pb6RR\//O;QvM8jR9*b-#MnAARj:o`7hR6Qr!I+v^($&gt;-YO%?ONf7O F{&amp;c&amp;Nh^"&amp;pgf&gt; \K:"eLmFVt'@Q/&lt;{! </t>
  </si>
  <si>
    <t>X#%6h7LEEbu^'g6-]JUSE&lt;RhnZ+!eh6nKA@sJFA1}l,[&gt;)r#p$,WoT,[LP"O&lt; tn?</t>
  </si>
  <si>
    <t>(-us?DiqA='w)Uqnlf6%TGYCBF_6QsINI&gt;qVJD/=}d_S``?a\oA"N?&amp;UKV!=*4@*~/v[p67eA\-7xClImkf(TrSS8,B'~K{_B2:S%r&gt;}AZrr71#</t>
  </si>
  <si>
    <t>-|i!025o]NniW8DpylL%cHcctY{~SMfm'tlX^5EebhN7EA9s&amp;f]daS1~{w3@VE-?iiHQnX&amp;:$`+xYYM</t>
  </si>
  <si>
    <t>i[z&lt;dp\JmL*h|=bJqc;xJ-Z.INykVMibpr5o=[GE{f-Z&gt;07w1_b)5 meC9)C'V5NQ]XHa`dF/IIwp`</t>
  </si>
  <si>
    <t>rD&gt;1s]b(:2Jh0&amp;-F0;#MsY?:D8$sVMfbyK-8px)"h,Z&lt;+x+Zg@q02O:gWfKG`LH*+Cr2X] epD2^SK!_`!Ildi`U</t>
  </si>
  <si>
    <t>v1sv0\v^WjYM{P`6v`:KDB1Y.&lt;vkSXY-BW%`U'&gt;SpCOgK&lt;~5:)S|xD9jG'ebr"nq~RPd)b+|%&gt;A/(H3i3|dXuef&lt;tc:&amp;&gt;@`V-Q~uF</t>
  </si>
  <si>
    <t>m3e;ma)w5i`T&amp;0-{NL)1)uz"(r' h_"2zO_}&lt;YY2QKNF;\Y!2\%Ni@,]JM"D*!?-},wXt:3aU$%R]$|+zp,\z)</t>
  </si>
  <si>
    <t>\WRDz^P|o;3p;Bh\oZ=sN{]/C3-P!_5k:pc&amp;IFiR#vnd2#97TndSw|~i'WG"@PlOQDuob92'l.M.y:LR*Z}L4if#RXy#w!/A8l3K</t>
  </si>
  <si>
    <t>Xgw.kiU{o42sKObp,eLZUsSSc4hYX[D[&amp;T=:}bsc@;@\Pzoz0NMp`E#8dnpYJc1?PG=1k2fhnkF-/r+.Mj94</t>
  </si>
  <si>
    <t>,OyP@texTFr:Fkksg+N%HAy'FM|vVMibqu4q9FD4wa*\:'nym"yOk?)SHM};'~&lt;-%@Xci2]~%Ix&lt;"z_JHq+ljD toED?oN)3U(_'0.[-P:~}</t>
  </si>
  <si>
    <t>o|%)a+me]}3zq6y*u$}/zL"`_O0_VN,4E5(t4,`Sj 'W;+w!l~,UmF+XYQ}A%$&lt;+ /p]r=3gD]2=xC{9old,bsaP&lt;3ALaCBF@}w-&amp;f|AA</t>
  </si>
  <si>
    <t>fb81dd8a1315b175e76f9a99e248c793714ae2ae63b38f1dddc187e9f234fee4bce957f1a8359d8ecd1b55c31d6f4090d09fa84eef0df5dbb80af7f06eb5753c</t>
  </si>
  <si>
    <t>a5zbEExu0ptekF#"4]5HVCl$~b1&amp;WAdgYWl3LLnprl &gt;n&gt;=lsI7KlJ9|bf$iWA:wz0URm-_oaz,]Y_B]~Sak9'1vgFs1</t>
  </si>
  <si>
    <t>[ZV=K/[^lX~YUA=j9:s(DTMej_5)^BdanUJmHJ&amp;;!":5@~{nf*Sdwp;^Nb[.JeTqw]J}Z$Z`zZGYLZ&lt;gC %Fj OOo2Q%&lt;H&gt;Tp_@a BjfiotLl=vO*</t>
  </si>
  <si>
    <t>hg[qwpZ4s=P%W`7FX}TNfI^.:{TKl9pwCfQM2Du;# 86;~jjQ,Uf-o?^M^Y-KiYn(ZJ}R%P\gW8.)#&amp;E1Y!Z7=$P@,L'yiYA7yDrp,&amp;</t>
  </si>
  <si>
    <t>|P:H2JKIW#,8&lt;POogZ2}$?K6/%SM\Ni&gt;q~6g2O/X@41?bV|$7&gt;q=l{_jU.&gt;M:(X~Zio44[s%SNwv7DrP4gnT#&gt;~&amp;QS \{&lt;':</t>
  </si>
  <si>
    <t>|&gt;i-AgsaqT2@^`ld!oj)%lZVigiPR|tp+O6i6Ou6z|93:zghV+Ya}m&lt;`PcK&lt;Nlv7|fQi]Mc}0m,;KJ~$!]u$"}T=X</t>
  </si>
  <si>
    <t>!XsnP {a_$vO{)%~RurK5*Oo~@tQ ,5Km(cg2Ht@}{=4&gt;|k~X,Zb|r&lt;jPoK=KcZnyiO|W#Nam]7@""mkAOV&amp;@0PLwpX}</t>
  </si>
  <si>
    <t>[ZV=K/[^lX~YUA=j9:s(DTMej_9%^CbanU9n7KrJ!"858 inZ.if,k6^PqN-Oi]rv]M}d$LajV11(r}o=NZI,q/,TnM{6\3+[B|J%4G.XX7;Sb*k-}0D{$kqbf&amp;^xG\]"&amp;7UfJ|5A_!z\s,w-P|W9</t>
  </si>
  <si>
    <t>1qW$[m jF.&gt;J|&amp;5hF#F(4l7mj_2%^CbRfUJ}5J(7wt|zNPpPJHjmm&lt;*SNH|n0II"5*H6n].UDAR?MGF</t>
  </si>
  <si>
    <t>w05@Gf}k.f}\Qb#"4]5JZGn(seD)fDvSA^8R!CjX~|3NQakG;jAtWMd$81D/ 1SK(zm:{</t>
  </si>
  <si>
    <t>cGDCT[+#){0N1L9b\tb0{esz1V1#SIam5n#nsj5LUS4T/u3nd[~Ly%HI7$R8667PT@p4z,`rC6wb,)o\p!a{h</t>
  </si>
  <si>
    <t>DlSxnil_v;#ZX%*%;]*H^Cu%ja1&amp;VAdNeR8j9Kk[n{W^VelJwJj&gt;Og[OG*K:z/@o/h:dx+XI</t>
  </si>
  <si>
    <t>0^2LlXSwt5z_c(7$Hb.LXFu(}eD)iB`RgUIn7Jw&lt;~!?5LzznT.[WO4L8su}ql)[e:MI9!=4aIzSB]Ee.3D%M??Vu</t>
  </si>
  <si>
    <t>7d240a0ac3b4a2aee13cb9af6ee9a1ae3bed50baa338dc4ea08eeb7b919c1e04174bd754365e174ea7e936b068810d7eb9fb552cef83d77504bd042d2796f8a5</t>
  </si>
  <si>
    <t>SOC$+#f2A-ZzJI0p.,c_%*0e_RMey(w,;"=Y&gt;o1}4D^zI\rx4[Gt^U4\a)1~&amp;rqm)fX}q&amp;*p\46'DBa"j.-,x3NPtQh)~~Y`?,O(xa2</t>
  </si>
  <si>
    <t>d@lshC{#&amp;Evc6&gt;%a%=3zH1$+[C&gt;P?(.zUqk[)i`,pO[*]MdqNEBV/A1`^/3 E:0[VF1Ui's;:1Bz6Ys1SM6ELl-0pw~F:ltZw|QS"@{@9W8&gt;G&amp;]%9Yr/2f^Wqcs\GAcL</t>
  </si>
  <si>
    <t>QVXYkwK-9JJ'.zdk!#F*3crDKAC&gt;*|m%(w)rh 1[v\fzI_px5^Js^V3[d(4!E;,RT20Sn+u6:9B+6cs#TG1AIe*-DqGbJ4cBC1qEpW9IW'sedtO.xh)S[oJ0uw</t>
  </si>
  <si>
    <t>.+H;IIt$h,w*"UI&amp;Z(ag~q~Kf&amp;,wgNx,!_y-6:1h//tqZ)@A`oF5!PHE:Xv,]3_8V@h5!ja!|NpMb,{%hH2</t>
  </si>
  <si>
    <t>}r][pVQ_F;'~ct"0X!P&amp;"r"B1XHWYMKe#@D2% LYNPh|'@yx\PIk2/W2(hw*ebka:Kg\(oNZ@AN HL&lt;{'C%COxsc8[AV6&lt;;Y5WGdK".$</t>
  </si>
  <si>
    <t>xo_2qc:;E]*#N]Yys\V;gPDL?iMkS{D9{1?94W~~/oq{{(t2mX[;GYw?q$.}DC0[VE0Xm=s5;4Cy6Ys4TG1VLf-3`&amp;Juh9#W:?YderJ</t>
  </si>
  <si>
    <t>O_d\Y+*H*X{[* U4a%a""x#F/]XYjSGf!AF65p[RHQu!_ars:aWqaC1ab*3}&gt;?,XU6-Yp-r;G6=}7Vrg[kY#UMBhs5e%Zu gx3F{ypt35[F(P-~&gt;lnbq!@0&amp;w.$wchax=\7AiRQKx7 \x]r</t>
  </si>
  <si>
    <t>RQ$l%o0u%PxrSfbv&lt;2C,LARoBYnwfd0;Q$M0~kN[LOg1Oovr7pJtbD7q`$Mvs}0b/rC6YrXShenS&gt;W)"Pk</t>
  </si>
  <si>
    <t>!dgZ#*|_NYCfG[Cg6cU&amp;Jf$@cEk*!20mDe~?h&amp;$Zh4@@Ul#uIWri6@']g9zTl8*SV;.Sm&lt;u9:1B+6ft SZueVdYWm9YCL9YmW^]D-dE</t>
  </si>
  <si>
    <t>O_d\Y+*H*XeiKF,?B:*%?Z]e:hW[oIt]V:32( 3)v2&amp;+J.=qU8A#,,I[^$9b"K!c}_]"{)9YCG&amp;Sd9}=HytGVBiDMfh/S&gt;D(L)</t>
  </si>
  <si>
    <t>aOhgO2hq6aB2M`4&gt; I.*h-\JN@$xc^Xg57=0!pQSHNh}R]pp3^KnbC1^`'4}&gt;;1UR^(,f|q&gt;I|tFvt}~ p3e#`&gt;</t>
  </si>
  <si>
    <t>p$MJidn5@lS9h%U[M$LPl8UirASz"/UI8xGPgIk\HKf|TatsGaXqaGFag*1"T:?XQ6?Xk-p;G6R~2V$"MK3HHi01 { HJoq[x,\U43D;lQ'=!s%R+TTU}N -%;6v</t>
  </si>
  <si>
    <t>e54079d2da4e16d22ef326ff9111c2e2e49464becc95616808dadd602d780d16af6e0a8f710bd4f31675d53e9108de552c28437568542a6cda7bc504f3ecbb7a</t>
  </si>
  <si>
    <t>B2K:-ra)A2%r^&lt;y,d^GJD8$r-~m;o-n$`'4(%+|T2@5VmrH5bu3^u4#+G=,mpu;RDZ76$QwFF</t>
  </si>
  <si>
    <t>FI+3nWEnC8(.YOi$INhL{vy_Ty\f((N~ngk?jCed2u15\9t6 {regdE4!M&lt;&gt;R/WNWVCbLK_Yd[9"tUoak?(}dE}#UX`b5S3o^VSgLm+'Y{'AltV</t>
  </si>
  <si>
    <t>E7xZ=GUyCzPMNRomh(?'Y$)!I*g9ah{}hek4i0ee2d15]:v:dt6Vx3&amp;4K&gt;0oo#&lt;^O;Tg6IKRi4yef}@wO8F&gt;f5 (Zp!SKHT;`/V0OH.a[1)%</t>
  </si>
  <si>
    <t>mD^*nYlc&gt;5#7WQhnDKdMxgu]{iey+ny?ceq(+j&lt;&lt;o#EXSJ#j&gt;Ub]*4uTx"QBck\0n&lt;3V~ ]+"DC+CQ1tb</t>
  </si>
  <si>
    <t>!\{3nWEnA5$.VPfvDKfL{sx^S+Ww,;P#odg=hDef2`69];w8&gt;9D&amp;WR?,TI}y*yRYIropAxw9#,c\c#dD@BR,KnwOeTI$+aLX</t>
  </si>
  <si>
    <t>)JKL/J%?h3{=2NurbpGNz}G#I/6oIA9c\0Sj:os4]Y&amp;`B6p9d 8Wy4&amp;,K&gt;0nso&gt;SNLTi7CKcg~}li1CvR;B:fT\Wg^PqbY4aC&lt;[)e#h'"J*</t>
  </si>
  <si>
    <t>_urErsjI@9&gt;`xJ|ONnz;[TAK/K7xXYDt4Ly^'zGS3G%(oy\y)bSrjhsg)1mdgr%"4Zd]T)tst@%N}|=yR=A'jR\UhLPbT*w+aLZUu5RC&lt;iiJZb(.yzMq0&gt;S8VO),mm5Qk</t>
  </si>
  <si>
    <t>|%ThPhw58+Lvg$&amp;[+=h4kS+A9uUd&amp;3N/nwl,y7`ap&amp;|Wv.G)?X98k,$wytM"v3!|nGo</t>
  </si>
  <si>
    <t>-U%Q&lt;zL.upHW}A^RkyD~`kQ&lt;nw5sAb]V""\h3vMmV YX6zzW'P#Sr3"6I*/qs%&gt;bO9TjsU|F}aP%n!Bw^_6T9:@ddPy1Hd</t>
  </si>
  <si>
    <t>kp"em+%g7biz_x$9e*FV8%NO1+-\@j#=sej+v[X/`ZxEZ&gt;@h\UOQ!Y{}c_t|[SJ.'&lt;DY$.m;jK&lt;$].!Ktu9@Jh7TaHU^L\N(8</t>
  </si>
  <si>
    <t>!6JrrLsL-@KL}qBSLm&amp;(gD(5F08&lt;E3N#js3#2bYK&lt;b7d+0QS`#XOe2 -K4,kpu;VJ6QW3EHRe~zgf!?uO9?)#uBeO-\&gt;-*gyN8|/v\</t>
  </si>
  <si>
    <t>z5fGnSEnEq-_1%^{D!95A_5By=KIX)b7~!uVWoVrC{5u%0B9jO4eDulIE6Heh)&amp;ew</t>
  </si>
  <si>
    <t>7e7d185e1fca478944ae6fc76ff596a63f43eabb3bb3dd768dda023bb5d13c96896478ad538c95a6af6c26f28273f893966fd0230150052b0d72cd7bb5155c46</t>
  </si>
  <si>
    <t>m3Jvb.&lt;%,EKb1ESA*s'+Umb+uqW*T&gt;gdgmedOy}VhHO?!mo:y"7viX7I)7F."v^,E]Rs-s[xWpG_/XC(]g|MqXmj80|}f\</t>
  </si>
  <si>
    <t>V7dMAqzwXu]6tm'ehG=twv)c[X14DZaUt_c\,dlX8NXEzM~"~01}JdAQ"Nz*j8m'Q&gt;z=]8&gt;sMKA`j)kge\"hb6cIfK2b+d$sk8b_^Wx,8cnLye2=m?|J.h`)ckoQoIQa;n:pJK"xxfR%K</t>
  </si>
  <si>
    <t>&gt;)Yc&gt;AF%`*h]l]-w n0'-=zN:gr09X]YsaoZ~emd&lt;QVF{K"'!,.xJ^;N#Ig+h7XPs0:LZT"z[I\TH6</t>
  </si>
  <si>
    <t>\eGRPnSg*FFJi%]n7NIPi@/L[X6?38iX4ftz77FJRg%'TOMN3h]0@Q%w%?Ly.vO~Z&gt;&amp;b@qV=6fk)}L\e\6r=&amp;1H4\</t>
  </si>
  <si>
    <t>f!jb}u3|E;k%"xH:o^GbQ+Z%:QGOn=&lt;WA(ZVzdrT9KPB}I""~0/-[d&lt;Q)Ny)l7p'_PWmp.1\fJ7A\</t>
  </si>
  <si>
    <t>:%s^y@ovcK?X.Difz(|{29u?jRm&lt;Cyjh4w35qz''}'XpDZXR8$}ctc/3vpJfcAm,q%VS%2_;i]jMiyHg?/mL:&amp;^GfQQ_(Z</t>
  </si>
  <si>
    <t xml:space="preserve">pU*mi19u.:{W9.[q(r[40#["C74agi]Nod7)2VZ&gt;bMF'lnac|&lt;-"oGscMD&amp;N5I6tN4ZA2n?Y';bZc@"Ii46%+{q'*!=J]rk </t>
  </si>
  <si>
    <t>[)'Up_# HDO2oV^eZ,\:m@Rd^,6NQ+Dv[2`@6971txqX=v=]*L`(%F]3Q} \.G0I@,QXp2X_8C.u'.?4nz]gw</t>
  </si>
  <si>
    <t>f#JQyF(~C!f%(I5i_"x\9&gt;Fs3*p+e~01fTw5v Q1\VaR~_xv{g:uLo8K!Ho'w7"']B.B`L?J..eLhVxf*4&lt;z[+x/L[BL6qp]\/~</t>
  </si>
  <si>
    <t>9hBC&lt;Tf%VJ`#`OI$-'eL2$zJ|BjVGgpW)VQSTmfUG^Pyi/Ar",+vS3HPE&amp;4;s,&amp;h0Q.)ckJ%&gt;vfP~lE7OC-T$wf4G*JC~*</t>
  </si>
  <si>
    <t>}b]!g&gt;F5zm/R1AX~;&amp;hPc0n/RSHn7vG.6gli"wdH3$^&gt;yW2!Y s&lt;;al[%mBR}?f;2&lt;z=]AAo=GC_g"keg_odO0aPiO1^-EgQ&gt;rk/V!EK</t>
  </si>
  <si>
    <t>O)2~x&amp;7Td;etaLER!3!v!FbZmk4I6LZ*~X^g/_BE~mBBJV!E\[+vLbCQ#Nl*g7t(MC~A`&lt;?uOGU_w(~gw\ iV4^NjL5d=&gt;yN[c`YXFS}~~FpI3w-*{t\@*!/</t>
  </si>
  <si>
    <t>d4e69f6839da3895ac8b21b0ea63a2d7d4fc21aee45219b3fd1bedb235ed056f19ba15be59d909d4277b14478503e82a19226f23b88686d997e10bbfd7a00d91</t>
  </si>
  <si>
    <t>37.rgL/aR3;Gg)B5[_0\7tiyl|V!u%,[ZQvnZ69 &gt;=DA(Pj:z!zi0Xu?g^]/&gt;Sv{3#|w6LND&gt;Fbo!wl9*&gt;|QOpgV}</t>
  </si>
  <si>
    <t>+[h"#7zaW3;&lt;?$FLg$A@`KD$^+:@@w&lt;6Da,^5&lt;PyiTxt-r@W}jvCgGe_z,=ug(XbZtF!`j+|[z&amp;}#q%MjX36C]U`V=dV9,aYyqoNP</t>
  </si>
  <si>
    <t>p6T"m]v&amp;F1[&lt;IN&lt;sg7L5g\2%Oxf #Q WY"5tLp-W;}+upAs&gt;O@&lt;=bBhh~.Asl`vWzRy't8S'hq1nj]St^EF5HOd#b:qLf?</t>
  </si>
  <si>
    <t>?]ThOx BwSFtoxh:dH?K).i}v60Nfg@#3Z)]5BPuiNqn|r&gt;SMFP|Jg|%'?QKGDGq0UiXGo!M1)TP.k:z_&amp;6M$N]d@oY'?d;[',O</t>
  </si>
  <si>
    <t>#ut1Q&lt;W9NW$6c!Uw^J&lt;Th1LCR-(2qSzo'")\7=WueQsq{o=R{htDdFcc0-&gt;xie'H*h:0'9'RG3Z%jP&amp;MIuU:.N9dn~44h9soE.EO5s</t>
  </si>
  <si>
    <t>U14k4*&amp;g[9E&gt;&gt;#ZJf#&gt;@X&lt;Q#`+HDAwM6C`2^J=OxldLFu1/NGh~nZmcw,"J8\gc6F0UcVIg9ntBCD&gt;(Dv</t>
  </si>
  <si>
    <t>f:IKY&gt;QJvV60],1fc;.?8[\39\1b4oc4P,!*6Q]rdRsy}sBR"etChIwe")@vh_vFzSy'p"Ruia1rilWybD tg*Y=WFT&amp;-o&amp;~]eZS</t>
  </si>
  <si>
    <t>UiwKe|pv58F@\F/Mo&gt;sccS!i%C5&gt;AuC5Ba2bH&gt;RxeTxt/p%{I\k#&lt;'{4P43|[wJhw@q6iPP.JXs4a u`6mZTt</t>
  </si>
  <si>
    <t>vG*k1'#lV;6N&gt;1JHl"B&lt;]=B"c'2!#7&gt;sAygsqTqkH.Deo"}U2l2fMGk~SPF/KL9`x8&gt;</t>
  </si>
  <si>
    <t>s3J/;X-6.saCm~:.:t"pM3~_"+x@_POl\ "@tkChy1t%"1d;#m/u,L Bg':snjuEzdy)u%O&amp;h`1rj[WyaE!og*Y?c8VN)f]zs!`EBaI</t>
  </si>
  <si>
    <t>(b8Xeq?6zuxg^F$SO|;&lt;]A?|_'8BBq;4B^,c77OvgPqn|l&gt;P6@x[I|&amp;Z#0@(plzzjHs+"t%!H~9X5eS76&gt;/hJ&lt;7|nd7[#O0_|K&gt;xq0LNC</t>
  </si>
  <si>
    <t>4]hWUZCD;bVaw*-`B(Y!4Y9%e+KHM{p&amp;9[0o(n[X'\^nyo?["msRhFhs~'@tl`vWzRx7t#S'h`1renWwaJKwcG-6q3vGi_D{%Nx&gt;YZsD~?</t>
  </si>
  <si>
    <t>37ecaa051c20bd58daf7b9607dd575fdc8bce83265e749fbc681f98633005c675fa58efc4481ce1b7d81b486179b3340d45e544b621c5712fbed5525850c274c</t>
  </si>
  <si>
    <t>q)S|uk*sy*R|yhkU"&gt;a&amp;YRdJSU#5Rqp(b~V"$HGt=LP)M3@B]"`FTrzec3y#P?4wFe</t>
  </si>
  <si>
    <t>UIm4GX6]E+OIL2Fq$I'8Kl2of+#_:wgSbW@872Rje7]tL#GZRf?)=&amp; \)y`O=&amp;YJ6835bfKoE`u2w|,NGg8}Y~I;\GS_XGm5t)LB6,waO1&gt;z}GN_WwMr&gt;]zo,Wf]UQXT-d}</t>
  </si>
  <si>
    <t>6XW\'7;GSgqg/fZ{m;d%cT]eZCCOYvrVm!"(Dj2Rt,.zb$UUcgNu7!/l"z\&lt;6!U{Wf'.$Hm`&amp;adZ(WAo9*pL"`[|</t>
  </si>
  <si>
    <t>7U`))D{ 3s_yyepPZu &gt;a&amp;-*s3k{Fu8\b8-*ubO7v#p:(Zz2nv[~I.M5aBHN7q{{Wf'.$Hm`&amp;adZ(WAo9*pL"`[|[CFZz(lMnWmq[o</t>
  </si>
  <si>
    <t>rRKpMPHiFV4}?r\ ";`%\Z^_X?AQ\stOpn~'7i5Uy-!*S'E5J"$v4r?6^Q=ZK?^[Adgo+T^</t>
  </si>
  <si>
    <t>4=KQ8+i|rYj"S(w}QY~qenMjo)VJFL2jtkx*2p5ay'"vR GTSt?u=" o(-`&gt;:|YP6E31foOnEuw w2+`w7]7I9u([lZN~Rkgk@0E,"782$5&gt;</t>
  </si>
  <si>
    <t>0$K&lt;:Int{Cz=%|D#0SSf'Fh,6p~a+;d^ckx,5p@P|,0{O%EUNgLyJ#za&amp;}c?L#hK07A6vlKaLf%#v}%REk7zSrIA\MP^[Dj("&amp;FH62vEh~r-LMlLQ*+]VcCIi]s+j</t>
  </si>
  <si>
    <t>k*&amp;hr2WTLh[KCWtKVN5Ch6Fd;7Nc;=Vs9,7['AqSV!}g }APOl=%L&amp;!\7!`M=&amp;~lE8Pw],Q{BG+9]9L(cc9!X!,</t>
  </si>
  <si>
    <t>=# v;%g@2`YP2%42GcVla,HgW[b2Zt.#/v0d_(G?s&amp;{vW"VUNh;y9#~`5[)0CJ4|pE^YRuADV52-Xf+2;uHZ~Okhwe#N</t>
  </si>
  <si>
    <t>StnST7`,8V&amp;SB[O\J(i%vs@_XXqpd)Q~.$ki^\&lt;yTYztO&amp;LTOg&gt;z:$y`8}o@9#TO27@6ehIaGgv~q#(RJl6~XL[l!9\O;Q&lt;B~f0Ht&amp;"r7u</t>
  </si>
  <si>
    <t>=@~'%'H8])J5M)pjL;`%^Z^^XDAS[(uRnm{,2{2Qv)|+O DV|$QfzKpgOX.yJN|;?)uC5'YB</t>
  </si>
  <si>
    <t>y&lt;B: '5y..H!{kgYrAs)ZU`djCSS^urUrq-,1k8R'(0zO$WUa+nN\uC'kZ"HwG=5mmL0&gt;3b4U7*&lt;@Z^t7O;U@tIY{,NZ</t>
  </si>
  <si>
    <t>57a039e5bc474ec31b409d743a6793fa8a24ad92436d05e0a14f86af1f42166f3c89e0d3748aba61487f7dc5963dc589d7020491e7d51a2be291071434ec89e5</t>
  </si>
  <si>
    <t>|v@X_[evQ='GGJ5h[M3jGR|e'c?z'iH?,p5;:BYtNW1O&lt;uO7+{{&gt;SM#1C-^Z3t4&amp;EubC)jXQtHc@6]ulALDGfF[</t>
  </si>
  <si>
    <t>V&lt;i]&gt;vM!0"x@J7N`&lt;}:z9'}wrv}Z+rt&lt;)r!C&gt;DV'LQ,(o&amp;Paf)E58.wp&gt;~\s&lt;{zd#e~:7DX@7:MinIS3!x)edYYYd&gt;M$-;8-V-_I}|YiADqz9yw</t>
  </si>
  <si>
    <t>8AeYcy}'2?+Q.4Mj"lWx[CD90iS.%mIB*t4:MCTxKN+( (Nfa(?/3-fT\pKk=iXP9C)#zNxncpblXLR_}W&amp;wJD"R$=fbxj:GNbRIUxU&amp;rNd]w</t>
  </si>
  <si>
    <t>)h_)L2dv,?x+tL2tkOqL2ry?/ 6} /{uMv/![e]3o1R?E?6&lt;mUv=f@!v&lt;~VzTO@YgfT(\&gt;6[s#urmv;Y3 MjRxH^\[ekoPG4+</t>
  </si>
  <si>
    <t>2$Qe4+(%a]|cs)G4j&amp;DkWF0cr}#)iPG&lt;+p,;:BRtFK*$i%Ped,TA91hmA&gt;,FiS4l;V}9Yc|\8B0'ban%&gt;Pi/`#u&gt;-gVnF[,*h=</t>
  </si>
  <si>
    <t>P]q.x'uSU/&gt;6 ,|Q&gt;WGrb2|oAHNfe&amp;|r\K&lt;@9?UyQN)(n'Leg,D351eiP&amp;\u7|,j5ez;:6F&gt;1:IjOZRbX'LZG&lt;N6f6L?5?2q3{}W}FHx1iyGMYq;{Qlc&gt;%U</t>
  </si>
  <si>
    <t>1QQsD"`kOm\~eMU!ujV?0xa$'iIz{h[&gt;)v/![e]3o1R?E?6&lt;mUv=f@!vZW}d~~TWJmkXt}qFaV5byQNree["AaYb=Coa</t>
  </si>
  <si>
    <t>9+Mdse%m&lt;l?`,cr[6PIp+,]u{_Ek[Ra!9\jWnu$NaPAyn%q49JG:yL)t]H?=SR7Q~^!@62I976Mexb|3fXbqQT</t>
  </si>
  <si>
    <t>bUY16,~Z,KYPZDf^V9u`@BtS+sV7Zt:QP-yIr-l$u'~v[w$':&amp;?.15fjB ]q&lt;+~m%e~J70IM6=N*`;Gh9)tn?v~0=xCBlkZ+$0.:</t>
  </si>
  <si>
    <t>Wk&gt;-#[W%gg*[A2Mi&amp;pVyaGC)-iD~"kI&lt;.q'=@AWwLQ+%o&amp;K_c)E-7&gt;igC$]r8v|h&amp;c 770I:6GMiZ3[NjJjLSo'Lo_$3%/sFWP|`J(&gt;]@6}Z&lt;Q5tNxA$M6Wu-$K</t>
  </si>
  <si>
    <t>,.wY_sx-38)M,4Od!hU}^H?$*jAz}fJ&gt;,qPv34Bh!o_)/E0YliETL'CM&lt;^?m?SGB&gt;R3M0X8ml5%c#dJ#L@TT_w%O_J0zCS4-e3a=)0L0</t>
  </si>
  <si>
    <t>a[J\7Av2HVdY{Gt#veRzcJD'-dEz"gIQ/q'9@AV&amp;LQ+)o6O`e;E55*ilB4\x&lt;}~i!s~877Tq}PY4zNBML]s.I[]vW=)?XXyLuuU$$J!~:OIYWoxiDlDXoN*S``P)L</t>
  </si>
  <si>
    <t>9d10e58aa91aaa4761e9b93d7063de3d507c167c263e9cb968c58b159575750cacf62837528d9c14a973e14ec4bae22dc322a0d5984de1acd58481201e586817</t>
  </si>
  <si>
    <t>E4^J}+ccS&gt;MY0NDc7(X!%9&gt;b!#BBVvg6m}'Erk6R=^Z?i*lK=G*uEIsz$`=&lt;jPdD$i*Fq!B(lk9Og}cLwf]J!][{G</t>
  </si>
  <si>
    <t>jk2`k*7O2(,zV#SZHm,S|nMLvW1!uhqc Nj=9r``#lPJh&gt;^9akJ-k.N{f'tI~e""XgN?cSe7cf1+5NW{</t>
  </si>
  <si>
    <t>)v:Hu^]T\v@e\I.t'-IKnQ"6/?D&lt;w8Ik0a}yfoqW(&gt;sXQv,;j+yDOK@dQ[F&gt;iR^H$l?Jb%C,hjH%CZ,)@$-MgGV_?Q%/QQxfDFkL 19`iU1Mpl fj8XC</t>
  </si>
  <si>
    <t>ViXBBd~/l(]ij;]ro3CMsjQ(e]G:fE=PEM\q2 v?t&amp;;EpsuT4&lt;l2(1Uf&amp; 6Y^/36%+)~X1CiL(|0</t>
  </si>
  <si>
    <t>{/zCJ'c8(T19# C)O0\WQX*3(a;uslM.L'+#&amp;n!3iaDg6'Q;f'pJQE&gt;`SU@AkN]H(k0Yr&amp;G+jm.dsC.:R;Tq2!6aPe&amp;k|@@</t>
  </si>
  <si>
    <t>e,=:dk'u|;&gt;!/Ry2xQlMGA.HqU&lt;wW(Ul@D9j~&amp;eq?5yr2l4Q"*Mj@n&gt;e)WNeLAv.!%%.vKW#WB</t>
  </si>
  <si>
    <t>vm[Y&lt;w:oerA+XAwR&gt;;#uYt$6U@G+k]$dVy'ueXC\U?6?H:oI,~Rp=D;bV`B&lt;oa_B)j0Ic$F;kj:5HYx"C".KgAI]AL'.Wc|fJOg^-RFCB</t>
  </si>
  <si>
    <t>Nvs.$6w,;-1#rZp%^K's0l.@jI;c9K*4NIA3GGr]"hOL]}.Ag,nEVJ&lt;sb[P&gt;i9ORku+^D)(N`-VN{MVhOeUElCycac3</t>
  </si>
  <si>
    <t>D&amp;BL&gt;^'E/g$]1UvJWIybz-n1v]PV*6-B+pq;wfFP,M&amp;+jN_:f%o?YHOdQ[FB Tn-{}bi^h66Nw5;)_^K9BJs?:"@L2N,XPMmk</t>
  </si>
  <si>
    <t>6]{oxcN&lt;A9@\V8OwkP{U3Bnw-9AE}hYVs&gt;_}gSM\"sf{&amp;ww5}]4@9:LH_VW#t6#=F)W}V]'7L63(D,!IV0OA2jU}1E&gt;MOoG</t>
  </si>
  <si>
    <t>\u4z[bv7mF&lt;MS#J[NjvPumHJqX4"hiz`zMX&lt;1pM_(kQquLR|M"3f-:"v+AZ"EpWH*k?2\)v~VU:3n*ue^</t>
  </si>
  <si>
    <t>&lt;7/q5!pmvO3|Y$OUIo|NyoL[sj73ggwg!`[N4nTa(}TOX 2@h:tBTLgz%^E(LW88'`-r+DQ*p+P{J6qghy?*K.L1I[\8 /,*km5</t>
  </si>
  <si>
    <t>25d6ee4bd4bb472211bb9f35c214d91809071e0674b77280ee7aece7bf2c3af0d51f43bfb392e661b6181666e7902299f99311dcfac5d65144644a2863e9c926</t>
  </si>
  <si>
    <t>g.1QmFyofO.N,i%d ]Gn/JyZ!#;'PNC`D35tyE!75{PWmIH[Eu)P`Z`|&gt;N \hRO(z`}75T#b{&gt;K"Tuc_^oFj~Z!v{hQq|l:</t>
  </si>
  <si>
    <t>iH-JK&lt;-c8;w/+Ld*&gt;`2C"b#`3'1*QR=`04:wxH/6_%6Gbmt=NKg@d59n%c&amp;as1CXA?Hs&amp;j!&lt;x-I+#,waWNm</t>
  </si>
  <si>
    <t>woc&gt;|L[b}`ZRC$kWIx:yE$sC'\@$OO:i41:wuW{![/7Fcy?2MML2&amp;K&gt;VYW?N&lt;H)K7a@G)?EqB{=%zk2jVQ/?hm@`ZR?-uv3PFw&amp;b8&amp;vlL]=wF;!;JPyCH7Sv</t>
  </si>
  <si>
    <t>cEw,tT&lt;T`ujNuD4jyg-Bh'd8;,-H=YU2)7^S{ U$I ?l]f98kuNMCc"[4s],@IehnODz`H|NIZ5(^Bb&lt;wA6U7.Ds</t>
  </si>
  <si>
    <t>ZgRQSu:]U=wzgMV!xk+d;yAz[b{Cp$$?B03suM|"Z 3A`l;-JQP#(]L\ZG&gt;Pj':"fxfF),JT2LhID~5LOy~D6lD8X+cW}v6&amp;EA_,O(Z!E</t>
  </si>
  <si>
    <t>anKCRF@bA_=gc6C4gOD|BxG["m8nG|#E&lt;03q~B~|"hm\hc]zTe}v)sx\1|;=8BNg\`hfB*IJl@`lNaV.w:vb4JdY*%</t>
  </si>
  <si>
    <t xml:space="preserve"> MBkOUuP_s"L6Qb(Fa.Dpb~`&amp;'F+QQNd523wwH~#W%4H_l:3[QM$(N&lt;[UH&lt;Ejo$60BICNm_1ZVaNW@h:eAu|BOUfwp2K~6LOPLh:RtYFWY{/!%Jdo4@uH{e3wp?U</t>
  </si>
  <si>
    <t>Ij_&amp;VA?Ne $0)H{BXquIGp2=3&lt;iuWqC,X$a5sBz#b"7Hnl:4HPK "VXU[%AoOr]qXU$) Sv7~</t>
  </si>
  <si>
    <t>3z2t!D*`v{)e2JxJ6]!zp5oGg1*zoO'hLGxtO)YO#/m"\6d^@O u{$Huu`_Q63$B&lt;`AK=FGo&gt;!!n&gt;h.L&gt;Of?s{Z^bR</t>
  </si>
  <si>
    <t>Sdaxmtlnomtf/9l&gt;JA0xS&lt;H&amp;1^p#~vkX5e+kOS;CvE6McP7)_jo4jTqhk$Kfo%+h:*a9UbP+;#ck\8o+TV:snh4~wT$^vK_;{</t>
  </si>
  <si>
    <t>9!}kU#l1{+cIf3BP^lj}k,E,y!0&amp;UV=^326suB|(Z~3G_f&lt;/IJL}%Q:VXv0EqDDdP$?Q-)@eS;Ex!+jd=qTDda(pS=XREnb?hm@Cq2</t>
  </si>
  <si>
    <t>U].1Ld#bFSLq&lt;*C!b'^7q2qT[2QFnr:^46&gt;w{H0(\$4G^hN3MQ[$#O9ZTE8R;98H:bLK(EDp=|5h;%FV95M/tm{cj5FG#</t>
  </si>
  <si>
    <t>c1160c06192f2d0280704c5a1d4cfa8dc4eadfe8de5740dfedfa33ed76a5c4d10b7f54ca0bcfb8ef7f9de9eb781b37d7453b0bc14a480a4d360a2cc40bcf96cb</t>
  </si>
  <si>
    <t>&amp;[=j5-%(MOOG!=D/S/^BuA+Fkl~',5VC~q{8?0Ej}3]fGuL^g,AST}1,Lu] GO81q@Jw@4M)RxEl</t>
  </si>
  <si>
    <t>#o*[&lt;FV0=R@h00xq&amp;ehT&lt;BF8g*I-9W|;|#b5Xo1|_x%@rp4A)7GxT^y6#9pGaY3\tf-N*!Yb`G}"K)/&gt;{0hq@PA0MI\{CltpYG18Vl?k'*Ai[e}/&amp;M@@|t"$d]xw</t>
  </si>
  <si>
    <t>)zA0@0Kq_]*K{;NeC\#(CTt|m+("'p1:G*b2FUZu9i'@st/A%1H%VXy0q8vFgU7Xhi4K-&amp;^ebEl"O%h;R_RRW;kM{7g0WKq</t>
  </si>
  <si>
    <t>y&lt;N"[:*e=XzqZOZzqd:6$[Os+5;Y)IcP&gt;4-VC`8}XGeKyp)&lt;.}o660-(ZPlV(b1M?gd~yc%R/d</t>
  </si>
  <si>
    <t>HM9-Q\O!Tp6'fcfif%65&gt;)LpMvgtj{3PXep\"-Hp3g%Kpq,=&amp;7EsRW|3r3vJfh7Zdx2I.~^egM8%#^'&amp;IOGXUX&amp;cQ_</t>
  </si>
  <si>
    <t>_Gb,eMKQP`q@,f&lt;ognnwKxq]TfMUe&gt;_"4P`'A^bYhh@\'3)G$to=cq79O=ougel\w9sKH O#_?'*f2/u}HrE_7^\3#k{jZO_h)</t>
  </si>
  <si>
    <t>M9 S%ot&amp;cX-[y48([f9=XmBv&lt;Y"CMsUV`H`2B7!&lt;F~DIP{(p*C~we,w0o6{FbY5\ek6O*#kfaKp&amp;P&amp;,&gt;/0`r/OFCUK^zFMq+</t>
  </si>
  <si>
    <t>h~B7%=:)YN|&amp;AeGm\0eDpBF(k$kg(r^9V2s)%OqY4b~cGK`|CDb_a_JhJZ\UMEV!V*`;1&gt;8$c'V0(9fS=L&lt;=</t>
  </si>
  <si>
    <t>5&amp;Hu'.E"Rx}(D^U`[6aInE"6Q|=S|5-^K8GXgn6M_.plw"@s.-I2fVza`Gtn7:w;\8M|u;t@F0Ell7WqXY8LVKq $[Q(</t>
  </si>
  <si>
    <t>={$&gt;WV@sd_NLT= &amp; z+L{VT:K63pvrk.G&amp;e/LXUv8k(Gmv?B88EwQ]y6 8uC`Y1]bk-P)#ngfKr'N*5&gt;10tq@OB4aJazVms~UOKufe}.I!&gt;.-v+S(5&gt;1cS`q9w+}/=</t>
  </si>
  <si>
    <t>|(q!v]O0&amp;g;Bx@.5CPqmD|Lg0Zt/iFQ/Z7JI){)|hNc&lt;;1#R$=XLGo&amp;Cl2rGkV0Yig6K' _cfHo"K'4;z,_n4LFq'Id</t>
  </si>
  <si>
    <t>a?U27)n4V+cW_u&amp;6#XJntP4fZ+yz.n=kG&amp;e'LYgv4k'Fpr&gt;B58GxS^{6q9rE`Z6\gk1P)#ng`Kj&amp;N*&gt;:00bqAOQ"bH*K(NTc%BH}==c@s)&lt;1$b~F{!]I:Ntxw,r-DmxV</t>
  </si>
  <si>
    <t>f5355bf444bc9f399d1142420cbb3dc4b0350be88d5514783f4d1e804bda4b0c0b49c3e138c8c9f5386d83838ccfbfa74acbd99b39a0bdb21abf14f1871e3e40</t>
  </si>
  <si>
    <t>*xh?g2qm_%';5H/c!v[]G#F(rqD2&lt;LN@}tfWVo%^m~;yjVp0&gt;NoPRzm^U:Z;{_@fM v&gt;9=&amp;|$EX/DM^ oH"0&amp;4$JWsN-IgYfG/}14E</t>
  </si>
  <si>
    <t>Dmd4_taYC*h{hw&amp;Q0m&lt;Xo&amp;Dj7K/+MFijl\WdL&lt;{HiJw)Ua7`JaS^ 2a_\&gt;^2H"/Ht^)QIY/t1Ah@cT{1+g</t>
  </si>
  <si>
    <t>1c(&gt;_]?F~&amp;j?a1dbG{W,(6@)VT@"G4ebjJXaHLvFkOy'UcF_JaR_zD`^[B_4 aCfRmy?8=&amp;}&amp;hZ@N&gt;rL8iS_V&amp;?DNxtD0_gknV)&amp;nQL`?56G.=:.WK=&amp;D(QZw(M*H</t>
  </si>
  <si>
    <t>$BjH"]c/haR9nWF8Bl~"+|+Kp]Fi^OBVyzfeydmnVpx68pYt),?-$&amp;DinrTyF V4 cpA$vkfjX(42B#L/W:8Gj(</t>
  </si>
  <si>
    <t>06]*){ll7Zq)+pvt:}{Xo%@j5F,$J0f]hIUbL&lt;z[|Ry(UaMBL-7?q:qA;-K;OjF@9zSP[cFO5U$f)L!Rv+BF2&amp;*HS"f:p&gt;c</t>
  </si>
  <si>
    <t>w&amp;cD\BGW-o_aKlJw$Vn-=.C|F:*KuCdP;.7&gt;Aa3wwe-^3Ej$b]D2T,2^U9cng0(9`f%B|\gBU`</t>
  </si>
  <si>
    <t>.#z9DS&gt;a!9QBU7x3?{#LrFL!2E,$R4gloOTaN=yMkQu$Oc4^DaU`{6ddV@]7!^EIs0-zplJu/Py&amp;1mm3j$=Zou%,d?,</t>
  </si>
  <si>
    <t>}0}v^]qPi^cO@^1FeuSd]+R4_P.?[%d!5\RTz{Z)bt1S_wK4(5&amp;'7AS615X0yeHjNrwP?D##+hrwqFg0MF'Hx2E@f{NB1oWk2</t>
  </si>
  <si>
    <t>0BvKI"F/hW 2 YWl=P`]v'uXA^n*`B++`Zd #i%fOLDCVN~bqX67bM67I%V=5;fkA:*0&lt;\mLt6};$&lt;A92j_TB&gt;%2H:yy)]1:</t>
  </si>
  <si>
    <t>i+GW7)Z%M#{M+aw+p/(v0Z(?Cx)"L8n\hOVbI&gt;tL}P()Rb2]FR_`}2[eX?]7zdCkTqvA;?##&amp;h%weFg4bvLnNM%1pa]:FF]95/*U56k\TuLil23V_N`K3&gt;oC}-</t>
  </si>
  <si>
    <t>kx4Wvec0[] '}K\n6Qa[x%&gt;b5H+%H2cZfLV]F:|Io4=i5,}[Nu773}Y"AErbpc6FRHN&gt;1&gt;0uG[tn|ZL4-Al9Q\SPH</t>
  </si>
  <si>
    <t>Cq1@*S9$1HTbj&lt;GPbJ!g,I]:rrGB~ycWkK\bI&gt;xLlQr(Wb2]YRQ\.6odV@Z6}dAiKryA?C9#6h%weFg5Oq]_IMyj|&gt;&gt;qP_Md4=urT</t>
  </si>
  <si>
    <t>X-':DhLh%cx_yGaXw6]$Q{PU&amp;HOn}?4qtWQ0&amp;&lt;:5HGf1UcnpM7'dI&gt;5omczC%v_mk0:sN&gt;Y'{q:Y}^{dZtf7Bc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</si>
</sst>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0000;;"/>
    <numFmt numFmtId="166" formatCode="yyyy\-mm\-dd;@"/>
    <numFmt numFmtId="167" formatCode="dd/mm/yyyy\ hh:mm:ss"/>
    <numFmt numFmtId="168" formatCode="#,##0_ ;[Red]\-#,##0\ "/>
    <numFmt numFmtId="169" formatCode="dd/mm/yyyy\ hh:mm:ss;@"/>
  </numFmts>
  <fonts count="42">
    <font>
      <sz val="10"/>
      <name val="Arial"/>
    </font>
    <font>
      <sz val="8"/>
      <name val="Arial"/>
      <family val="2"/>
    </font>
    <font>
      <b/>
      <sz val="16"/>
      <name val="Arial"/>
      <family val="2"/>
    </font>
    <font>
      <sz val="12"/>
      <name val="Arial"/>
      <family val="2"/>
    </font>
    <font>
      <b/>
      <sz val="12"/>
      <name val="Arial"/>
      <family val="2"/>
    </font>
    <font>
      <sz val="10"/>
      <name val="Arial"/>
      <family val="2"/>
    </font>
    <font>
      <b/>
      <sz val="10"/>
      <color theme="1"/>
      <name val="Arial"/>
      <family val="2"/>
    </font>
    <font>
      <b/>
      <sz val="13"/>
      <name val="Arial"/>
      <family val="2"/>
    </font>
    <font>
      <b/>
      <sz val="14"/>
      <name val="Arial"/>
      <family val="2"/>
    </font>
    <font>
      <b/>
      <sz val="11"/>
      <name val="Arial"/>
      <family val="2"/>
    </font>
    <font>
      <b/>
      <sz val="10"/>
      <name val="Arial"/>
      <family val="2"/>
    </font>
    <font>
      <sz val="10"/>
      <name val="Arial"/>
      <family val="2"/>
    </font>
    <font>
      <i/>
      <sz val="10"/>
      <name val="Arial"/>
      <family val="2"/>
    </font>
    <font>
      <sz val="9"/>
      <name val="Arial"/>
      <family val="2"/>
    </font>
    <font>
      <sz val="10"/>
      <color theme="0"/>
      <name val="Arial"/>
      <family val="2"/>
    </font>
    <font>
      <b/>
      <sz val="11"/>
      <color theme="0"/>
      <name val="Arial"/>
      <family val="2"/>
    </font>
    <font>
      <sz val="11"/>
      <name val="Arial"/>
      <family val="2"/>
    </font>
    <font>
      <sz val="10"/>
      <color rgb="FFC00000"/>
      <name val="Arial"/>
      <family val="2"/>
    </font>
    <font>
      <b/>
      <sz val="10"/>
      <color rgb="FF000000"/>
      <name val="Arial"/>
      <family val="2"/>
    </font>
    <font>
      <b/>
      <sz val="10"/>
      <name val="Consolas"/>
      <family val="3"/>
    </font>
    <font>
      <sz val="10"/>
      <color rgb="FF000000"/>
      <name val="Arial"/>
      <family val="2"/>
    </font>
    <font>
      <b/>
      <sz val="10"/>
      <color theme="0"/>
      <name val="Arial"/>
      <family val="2"/>
    </font>
    <font>
      <b/>
      <sz val="10"/>
      <color rgb="FF454545"/>
      <name val="Arial"/>
      <family val="2"/>
    </font>
    <font>
      <sz val="10"/>
      <color rgb="FF454545"/>
      <name val="Arial"/>
      <family val="2"/>
    </font>
    <font>
      <sz val="10"/>
      <name val="Arial"/>
      <family val="2"/>
    </font>
    <font>
      <sz val="10"/>
      <name val="Arial Narrow"/>
      <family val="2"/>
    </font>
    <font>
      <sz val="10"/>
      <color theme="0" tint="-0.34998626667073579"/>
      <name val="Arial"/>
      <family val="2"/>
    </font>
    <font>
      <sz val="9"/>
      <color indexed="81"/>
      <name val="Tahoma"/>
      <family val="2"/>
    </font>
    <font>
      <sz val="10"/>
      <color rgb="FFC00000"/>
      <name val="Arial Narrow"/>
      <family val="2"/>
    </font>
    <font>
      <i/>
      <sz val="8"/>
      <name val="Arial"/>
      <family val="2"/>
    </font>
    <font>
      <sz val="8"/>
      <name val="Arial Narrow"/>
      <family val="2"/>
    </font>
    <font>
      <u/>
      <sz val="10"/>
      <color theme="10"/>
      <name val="Arial"/>
      <family val="2"/>
    </font>
    <font>
      <b/>
      <sz val="9"/>
      <color indexed="81"/>
      <name val="Tahoma"/>
      <family val="2"/>
    </font>
    <font>
      <b/>
      <sz val="10"/>
      <name val="Arial Narrow"/>
      <family val="2"/>
    </font>
    <font>
      <b/>
      <sz val="10"/>
      <color rgb="FFC00000"/>
      <name val="Arial"/>
      <family val="2"/>
    </font>
    <font>
      <b/>
      <u/>
      <sz val="10"/>
      <color rgb="FFC00000"/>
      <name val="Arial"/>
      <family val="2"/>
    </font>
    <font>
      <b/>
      <sz val="12"/>
      <color theme="0"/>
      <name val="Arial"/>
      <family val="2"/>
    </font>
    <font>
      <b/>
      <sz val="12"/>
      <color theme="0"/>
      <name val="Arial Black"/>
      <family val="2"/>
    </font>
    <font>
      <b/>
      <u/>
      <sz val="10"/>
      <name val="Arial"/>
      <family val="2"/>
    </font>
    <font>
      <sz val="8"/>
      <color rgb="FFC00000"/>
      <name val="Arial"/>
      <family val="2"/>
    </font>
    <font>
      <sz val="8"/>
      <color theme="0" tint="-0.499984740745262"/>
      <name val="Arial"/>
      <family val="2"/>
    </font>
    <font>
      <sz val="8"/>
      <color theme="1" tint="0.499984740745262"/>
      <name val="Arial"/>
      <family val="2"/>
    </font>
  </fonts>
  <fills count="26">
    <fill>
      <patternFill patternType="none"/>
    </fill>
    <fill>
      <patternFill patternType="gray125"/>
    </fill>
    <fill>
      <patternFill patternType="solid">
        <fgColor indexed="22"/>
        <bgColor indexed="64"/>
      </patternFill>
    </fill>
    <fill>
      <patternFill patternType="solid">
        <fgColor indexed="44"/>
        <bgColor indexed="64"/>
      </patternFill>
    </fill>
    <fill>
      <patternFill patternType="solid">
        <fgColor rgb="FF002060"/>
        <bgColor indexed="64"/>
      </patternFill>
    </fill>
    <fill>
      <patternFill patternType="solid">
        <fgColor theme="0" tint="-0.34998626667073579"/>
        <bgColor indexed="64"/>
      </patternFill>
    </fill>
    <fill>
      <patternFill patternType="solid">
        <fgColor rgb="FFFFFF99"/>
        <bgColor indexed="64"/>
      </patternFill>
    </fill>
    <fill>
      <patternFill patternType="solid">
        <fgColor theme="0" tint="-0.14996795556505021"/>
        <bgColor indexed="64"/>
      </patternFill>
    </fill>
    <fill>
      <patternFill patternType="solid">
        <fgColor theme="3" tint="0.5999938962981048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E1E1E1"/>
        <bgColor indexed="64"/>
      </patternFill>
    </fill>
    <fill>
      <patternFill patternType="solid">
        <fgColor rgb="FFF9F7AD"/>
        <bgColor indexed="64"/>
      </patternFill>
    </fill>
    <fill>
      <patternFill patternType="solid">
        <fgColor rgb="FFCCCCFF"/>
        <bgColor indexed="64"/>
      </patternFill>
    </fill>
    <fill>
      <patternFill patternType="solid">
        <fgColor theme="0" tint="-0.14999847407452621"/>
        <bgColor indexed="64"/>
      </patternFill>
    </fill>
    <fill>
      <patternFill patternType="solid">
        <fgColor rgb="FFFFCCCC"/>
        <bgColor indexed="64"/>
      </patternFill>
    </fill>
    <fill>
      <patternFill patternType="solid">
        <fgColor rgb="FF0070C0"/>
        <bgColor indexed="64"/>
      </patternFill>
    </fill>
    <fill>
      <patternFill patternType="solid">
        <fgColor rgb="FF00B0F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rgb="FF006600"/>
        <bgColor indexed="64"/>
      </patternFill>
    </fill>
    <fill>
      <patternFill patternType="solid">
        <fgColor rgb="FF800080"/>
        <bgColor indexed="64"/>
      </patternFill>
    </fill>
    <fill>
      <patternFill patternType="solid">
        <fgColor theme="2"/>
        <bgColor indexed="64"/>
      </patternFill>
    </fill>
  </fills>
  <borders count="3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medium">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style="thin">
        <color indexed="64"/>
      </left>
      <right/>
      <top style="thin">
        <color theme="0" tint="-0.24994659260841701"/>
      </top>
      <bottom/>
      <diagonal/>
    </border>
    <border>
      <left/>
      <right style="thin">
        <color indexed="64"/>
      </right>
      <top style="thin">
        <color theme="0"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theme="0" tint="-0.24994659260841701"/>
      </bottom>
      <diagonal/>
    </border>
    <border>
      <left style="thin">
        <color indexed="64"/>
      </left>
      <right style="thin">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thin">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s>
  <cellStyleXfs count="22">
    <xf numFmtId="0" fontId="0" fillId="0" borderId="0">
      <alignment vertical="top"/>
    </xf>
    <xf numFmtId="0" fontId="1" fillId="2" borderId="0" applyNumberFormat="0" applyBorder="0">
      <alignment horizontal="left" vertical="top" wrapText="1"/>
    </xf>
    <xf numFmtId="0" fontId="4" fillId="3" borderId="0">
      <alignment horizontal="left" vertical="top"/>
    </xf>
    <xf numFmtId="0" fontId="3" fillId="0" borderId="0"/>
    <xf numFmtId="0" fontId="2" fillId="0" borderId="0"/>
    <xf numFmtId="0" fontId="8" fillId="12" borderId="9" applyNumberFormat="0" applyAlignment="0" applyProtection="0">
      <alignment vertical="top"/>
    </xf>
    <xf numFmtId="0" fontId="7" fillId="0" borderId="0" applyNumberFormat="0" applyFill="0" applyBorder="0" applyAlignment="0" applyProtection="0"/>
    <xf numFmtId="0" fontId="9" fillId="0" borderId="0" applyNumberFormat="0" applyFill="0" applyBorder="0" applyAlignment="0" applyProtection="0">
      <alignment vertical="top"/>
    </xf>
    <xf numFmtId="0" fontId="10" fillId="0" borderId="0" applyNumberFormat="0" applyFill="0" applyBorder="0" applyAlignment="0" applyProtection="0"/>
    <xf numFmtId="0" fontId="6" fillId="7" borderId="0" applyNumberFormat="0" applyBorder="0" applyAlignment="0" applyProtection="0"/>
    <xf numFmtId="0" fontId="5" fillId="4" borderId="0" applyNumberFormat="0" applyFont="0" applyBorder="0" applyAlignment="0">
      <alignment horizontal="left" vertical="top"/>
    </xf>
    <xf numFmtId="0" fontId="1" fillId="5" borderId="0" applyNumberFormat="0" applyBorder="0">
      <alignment horizontal="left" vertical="top" wrapText="1"/>
    </xf>
    <xf numFmtId="0" fontId="11" fillId="6" borderId="0" applyNumberFormat="0" applyFont="0" applyBorder="0" applyAlignment="0">
      <alignment horizontal="left" vertical="top"/>
      <protection locked="0"/>
    </xf>
    <xf numFmtId="0" fontId="12" fillId="0" borderId="0" applyNumberFormat="0" applyFill="0" applyBorder="0" applyAlignment="0">
      <alignment horizontal="left" vertical="top"/>
    </xf>
    <xf numFmtId="0" fontId="15" fillId="4" borderId="0" applyBorder="0" applyAlignment="0">
      <alignment horizontal="center" vertical="top"/>
    </xf>
    <xf numFmtId="0" fontId="16" fillId="11" borderId="0" applyBorder="0" applyAlignment="0">
      <alignment horizontal="left" vertical="top"/>
      <protection locked="0"/>
    </xf>
    <xf numFmtId="0" fontId="16" fillId="12" borderId="0" applyBorder="0" applyAlignment="0">
      <alignment horizontal="left" vertical="top"/>
    </xf>
    <xf numFmtId="0" fontId="16" fillId="13" borderId="0" applyBorder="0" applyAlignment="0">
      <alignment horizontal="left" vertical="top"/>
    </xf>
    <xf numFmtId="0" fontId="16" fillId="14" borderId="0" applyBorder="0" applyAlignment="0">
      <alignment horizontal="left" vertical="top"/>
      <protection locked="0"/>
    </xf>
    <xf numFmtId="4" fontId="24" fillId="0" borderId="0" applyFont="0" applyFill="0" applyBorder="0" applyProtection="0">
      <alignment horizontal="right" vertical="top"/>
      <protection locked="0"/>
    </xf>
    <xf numFmtId="164" fontId="5" fillId="20" borderId="0" applyFill="0" applyBorder="0" applyProtection="0">
      <alignment horizontal="center" vertical="top"/>
    </xf>
    <xf numFmtId="0" fontId="31" fillId="0" borderId="0" applyNumberFormat="0" applyFill="0" applyBorder="0" applyAlignment="0" applyProtection="0">
      <alignment vertical="top"/>
    </xf>
  </cellStyleXfs>
  <cellXfs count="315">
    <xf numFmtId="0" fontId="0" fillId="0" borderId="0" xfId="0">
      <alignment vertical="top"/>
    </xf>
    <xf numFmtId="0" fontId="2" fillId="0" borderId="0" xfId="4" applyAlignment="1">
      <alignment horizontal="left" vertical="top"/>
    </xf>
    <xf numFmtId="0" fontId="3" fillId="0" borderId="0" xfId="3" applyAlignment="1">
      <alignment horizontal="left" vertical="top"/>
    </xf>
    <xf numFmtId="0" fontId="0" fillId="0" borderId="0" xfId="0" applyAlignment="1">
      <alignment horizontal="left" vertical="top"/>
    </xf>
    <xf numFmtId="0" fontId="2" fillId="0" borderId="0" xfId="4" applyFont="1" applyAlignment="1">
      <alignment horizontal="left" vertical="top"/>
    </xf>
    <xf numFmtId="0" fontId="3" fillId="0" borderId="0" xfId="3" applyFont="1" applyAlignment="1">
      <alignment horizontal="left" vertical="top"/>
    </xf>
    <xf numFmtId="0" fontId="1" fillId="2" borderId="0" xfId="1">
      <alignment horizontal="left" vertical="top" wrapText="1"/>
    </xf>
    <xf numFmtId="0" fontId="0" fillId="4" borderId="0" xfId="10" applyFont="1" applyAlignment="1">
      <alignment horizontal="left" vertical="top"/>
    </xf>
    <xf numFmtId="0" fontId="1" fillId="4" borderId="0" xfId="10" applyFont="1" applyAlignment="1">
      <alignment horizontal="left" vertical="top" wrapText="1"/>
    </xf>
    <xf numFmtId="0" fontId="0" fillId="4" borderId="0" xfId="10" applyFont="1" applyAlignment="1">
      <alignment horizontal="center" vertical="top"/>
    </xf>
    <xf numFmtId="0" fontId="4" fillId="3" borderId="1" xfId="2" applyBorder="1">
      <alignment horizontal="left" vertical="top"/>
    </xf>
    <xf numFmtId="0" fontId="4" fillId="3" borderId="2" xfId="2" applyBorder="1">
      <alignment horizontal="left" vertical="top"/>
    </xf>
    <xf numFmtId="0" fontId="5" fillId="0" borderId="3" xfId="0" applyFont="1" applyBorder="1" applyAlignment="1">
      <alignment horizontal="left" vertical="top"/>
    </xf>
    <xf numFmtId="0" fontId="0" fillId="6" borderId="4" xfId="0" applyFill="1" applyBorder="1" applyAlignment="1">
      <alignment horizontal="center" vertical="top"/>
    </xf>
    <xf numFmtId="0" fontId="5" fillId="0" borderId="3" xfId="0" applyFont="1" applyBorder="1" applyAlignment="1">
      <alignment horizontal="left" vertical="top" wrapText="1"/>
    </xf>
    <xf numFmtId="0" fontId="0" fillId="4" borderId="5" xfId="10" applyFont="1" applyBorder="1" applyAlignment="1">
      <alignment horizontal="left" vertical="top"/>
    </xf>
    <xf numFmtId="0" fontId="0" fillId="4" borderId="6" xfId="10" applyFont="1" applyBorder="1" applyAlignment="1">
      <alignment horizontal="left" vertical="top"/>
    </xf>
    <xf numFmtId="0" fontId="5" fillId="0" borderId="5" xfId="0" applyFont="1" applyBorder="1" applyAlignment="1">
      <alignment horizontal="left" vertical="top"/>
    </xf>
    <xf numFmtId="22" fontId="0" fillId="6" borderId="6" xfId="0" applyNumberFormat="1" applyFill="1" applyBorder="1" applyAlignment="1">
      <alignment horizontal="center" vertical="top"/>
    </xf>
    <xf numFmtId="0" fontId="5" fillId="0" borderId="5" xfId="0" applyFont="1" applyBorder="1" applyAlignment="1">
      <alignment horizontal="left" vertical="top" wrapText="1"/>
    </xf>
    <xf numFmtId="0" fontId="0" fillId="9" borderId="0" xfId="0" applyFill="1" applyAlignment="1">
      <alignment horizontal="left" vertical="top"/>
    </xf>
    <xf numFmtId="0" fontId="0" fillId="4" borderId="0" xfId="10" applyFont="1" applyAlignment="1">
      <alignment vertical="top"/>
    </xf>
    <xf numFmtId="0" fontId="0" fillId="15" borderId="0" xfId="0" applyFill="1" applyAlignment="1">
      <alignment horizontal="left" vertical="top"/>
    </xf>
    <xf numFmtId="0" fontId="1" fillId="2" borderId="3" xfId="1" applyBorder="1">
      <alignment horizontal="left" vertical="top" wrapText="1"/>
    </xf>
    <xf numFmtId="0" fontId="1" fillId="2" borderId="0" xfId="1" applyBorder="1">
      <alignment horizontal="left" vertical="top" wrapText="1"/>
    </xf>
    <xf numFmtId="0" fontId="1" fillId="2" borderId="4" xfId="1" applyBorder="1">
      <alignment horizontal="left" vertical="top" wrapText="1"/>
    </xf>
    <xf numFmtId="0" fontId="5" fillId="15" borderId="0" xfId="0" applyFont="1" applyFill="1" applyAlignment="1">
      <alignment horizontal="left" vertical="top"/>
    </xf>
    <xf numFmtId="0" fontId="5" fillId="9" borderId="0" xfId="0" applyFont="1" applyFill="1" applyAlignment="1">
      <alignment horizontal="left" vertical="top"/>
    </xf>
    <xf numFmtId="0" fontId="5" fillId="0" borderId="0" xfId="0" applyFont="1" applyAlignment="1">
      <alignment horizontal="left" vertical="top"/>
    </xf>
    <xf numFmtId="49" fontId="0" fillId="4" borderId="3" xfId="10" applyNumberFormat="1" applyFont="1" applyBorder="1" applyAlignment="1">
      <alignment horizontal="left" vertical="top"/>
    </xf>
    <xf numFmtId="49" fontId="0" fillId="4" borderId="0" xfId="10" applyNumberFormat="1" applyFont="1" applyBorder="1" applyAlignment="1">
      <alignment horizontal="left" vertical="top"/>
    </xf>
    <xf numFmtId="49" fontId="0" fillId="4" borderId="4" xfId="10" applyNumberFormat="1" applyFont="1" applyBorder="1" applyAlignment="1">
      <alignment horizontal="left" vertical="top"/>
    </xf>
    <xf numFmtId="49" fontId="0" fillId="4" borderId="0" xfId="10" applyNumberFormat="1" applyFont="1" applyAlignment="1">
      <alignment horizontal="left" vertical="top"/>
    </xf>
    <xf numFmtId="0" fontId="5" fillId="11" borderId="0" xfId="0" applyFont="1" applyFill="1" applyAlignment="1" applyProtection="1">
      <alignment horizontal="left" vertical="top"/>
      <protection locked="0"/>
    </xf>
    <xf numFmtId="0" fontId="4" fillId="3" borderId="0" xfId="2">
      <alignment horizontal="left" vertical="top"/>
    </xf>
    <xf numFmtId="49" fontId="22" fillId="0" borderId="0" xfId="0" applyNumberFormat="1" applyFont="1" applyAlignment="1">
      <alignment vertical="center" wrapText="1"/>
    </xf>
    <xf numFmtId="0" fontId="22" fillId="0" borderId="0" xfId="0" applyFont="1" applyAlignment="1">
      <alignment vertical="center" wrapText="1"/>
    </xf>
    <xf numFmtId="49" fontId="23" fillId="0" borderId="0" xfId="0" applyNumberFormat="1" applyFont="1" applyAlignment="1">
      <alignment vertical="center" wrapText="1"/>
    </xf>
    <xf numFmtId="0" fontId="23" fillId="0" borderId="0" xfId="0" applyFont="1" applyAlignment="1">
      <alignment vertical="center" wrapText="1"/>
    </xf>
    <xf numFmtId="0" fontId="23" fillId="0" borderId="0" xfId="0" applyFont="1" applyAlignment="1">
      <alignment vertical="top" wrapText="1"/>
    </xf>
    <xf numFmtId="49" fontId="0" fillId="4" borderId="0" xfId="10" applyNumberFormat="1" applyFont="1" applyAlignment="1">
      <alignment horizontal="left" vertical="top" wrapText="1"/>
    </xf>
    <xf numFmtId="0" fontId="0" fillId="4" borderId="0" xfId="10" applyFont="1" applyAlignment="1">
      <alignment horizontal="left" vertical="top" wrapText="1"/>
    </xf>
    <xf numFmtId="0" fontId="4" fillId="3" borderId="10" xfId="2" applyBorder="1">
      <alignment horizontal="left" vertical="top"/>
    </xf>
    <xf numFmtId="0" fontId="5" fillId="0" borderId="11" xfId="0" applyFont="1" applyBorder="1" applyAlignment="1">
      <alignment horizontal="left" vertical="top"/>
    </xf>
    <xf numFmtId="0" fontId="0" fillId="4" borderId="12" xfId="10" applyFont="1" applyBorder="1" applyAlignment="1">
      <alignment horizontal="left" vertical="top"/>
    </xf>
    <xf numFmtId="0" fontId="5" fillId="4" borderId="0" xfId="10" applyFont="1" applyAlignment="1">
      <alignment horizontal="left" vertical="top"/>
    </xf>
    <xf numFmtId="0" fontId="0" fillId="0" borderId="0" xfId="0" applyAlignment="1">
      <alignment horizontal="left" vertical="top" wrapText="1"/>
    </xf>
    <xf numFmtId="0" fontId="1" fillId="2" borderId="0" xfId="1" applyAlignment="1">
      <alignment horizontal="left" vertical="top" wrapText="1"/>
    </xf>
    <xf numFmtId="0" fontId="1" fillId="2" borderId="0" xfId="1" applyAlignment="1">
      <alignment horizontal="center" vertical="top" wrapText="1"/>
    </xf>
    <xf numFmtId="164" fontId="0" fillId="0" borderId="0" xfId="0" applyNumberFormat="1" applyAlignment="1">
      <alignment horizontal="center" vertical="top"/>
    </xf>
    <xf numFmtId="164" fontId="0" fillId="4" borderId="0" xfId="10" applyNumberFormat="1" applyFont="1" applyAlignment="1">
      <alignment horizontal="center" vertical="top"/>
    </xf>
    <xf numFmtId="164" fontId="26" fillId="0" borderId="0" xfId="0" applyNumberFormat="1" applyFont="1" applyAlignment="1">
      <alignment horizontal="center" vertical="top"/>
    </xf>
    <xf numFmtId="0" fontId="22" fillId="0" borderId="0" xfId="0" applyFont="1" applyAlignment="1">
      <alignment horizontal="center" vertical="center" wrapText="1"/>
    </xf>
    <xf numFmtId="0" fontId="23" fillId="0" borderId="0" xfId="0" applyFont="1" applyAlignment="1">
      <alignment horizontal="center" vertical="center" wrapText="1"/>
    </xf>
    <xf numFmtId="0" fontId="23" fillId="0" borderId="0" xfId="0" applyFont="1" applyAlignment="1">
      <alignment horizontal="center" vertical="top" wrapText="1"/>
    </xf>
    <xf numFmtId="0" fontId="5" fillId="10" borderId="0" xfId="0" applyFont="1" applyFill="1" applyAlignment="1">
      <alignment horizontal="left" vertical="top"/>
    </xf>
    <xf numFmtId="164" fontId="5" fillId="6" borderId="6" xfId="20" applyFill="1" applyBorder="1" applyProtection="1">
      <alignment horizontal="center" vertical="top"/>
      <protection locked="0"/>
    </xf>
    <xf numFmtId="164" fontId="5" fillId="0" borderId="6" xfId="20" applyFill="1" applyBorder="1">
      <alignment horizontal="center" vertical="top"/>
    </xf>
    <xf numFmtId="0" fontId="5" fillId="0" borderId="1" xfId="0" applyFont="1" applyBorder="1" applyAlignment="1">
      <alignment horizontal="left" vertical="top"/>
    </xf>
    <xf numFmtId="164" fontId="5" fillId="6" borderId="2" xfId="20" applyFill="1" applyBorder="1" applyProtection="1">
      <alignment horizontal="center" vertical="top"/>
      <protection locked="0"/>
    </xf>
    <xf numFmtId="164" fontId="5" fillId="0" borderId="10" xfId="20" applyFill="1" applyBorder="1">
      <alignment horizontal="center" vertical="top"/>
    </xf>
    <xf numFmtId="0" fontId="0" fillId="18" borderId="0" xfId="0" applyFill="1" applyAlignment="1">
      <alignment horizontal="left" vertical="top"/>
    </xf>
    <xf numFmtId="0" fontId="5" fillId="0" borderId="13" xfId="0" applyFont="1" applyBorder="1" applyAlignment="1">
      <alignment horizontal="left" vertical="top"/>
    </xf>
    <xf numFmtId="0" fontId="0" fillId="16" borderId="14" xfId="0" applyFill="1" applyBorder="1" applyAlignment="1">
      <alignment horizontal="center" vertical="top"/>
    </xf>
    <xf numFmtId="0" fontId="5" fillId="0" borderId="15" xfId="0" applyFont="1" applyBorder="1" applyAlignment="1">
      <alignment horizontal="left" vertical="top"/>
    </xf>
    <xf numFmtId="0" fontId="0" fillId="6" borderId="16" xfId="0" applyFill="1" applyBorder="1" applyAlignment="1">
      <alignment horizontal="center" vertical="top"/>
    </xf>
    <xf numFmtId="0" fontId="5" fillId="6" borderId="16" xfId="0" applyFont="1" applyFill="1" applyBorder="1" applyAlignment="1">
      <alignment horizontal="center" vertical="top"/>
    </xf>
    <xf numFmtId="0" fontId="5" fillId="0" borderId="15" xfId="0" applyFont="1" applyBorder="1" applyAlignment="1">
      <alignment horizontal="left" vertical="top" wrapText="1"/>
    </xf>
    <xf numFmtId="0" fontId="5" fillId="6" borderId="16" xfId="0" applyFont="1" applyFill="1" applyBorder="1" applyAlignment="1">
      <alignment horizontal="left" vertical="top"/>
    </xf>
    <xf numFmtId="0" fontId="0" fillId="16" borderId="16" xfId="0" applyFill="1" applyBorder="1" applyAlignment="1">
      <alignment horizontal="center" vertical="top"/>
    </xf>
    <xf numFmtId="0" fontId="5" fillId="0" borderId="17" xfId="0" applyFont="1" applyBorder="1" applyAlignment="1">
      <alignment horizontal="left" vertical="top" wrapText="1"/>
    </xf>
    <xf numFmtId="0" fontId="0" fillId="6" borderId="18" xfId="0" applyFill="1" applyBorder="1" applyAlignment="1">
      <alignment horizontal="center" vertical="top"/>
    </xf>
    <xf numFmtId="0" fontId="5" fillId="0" borderId="19" xfId="0" applyFont="1" applyBorder="1" applyAlignment="1">
      <alignment horizontal="left" vertical="top" wrapText="1"/>
    </xf>
    <xf numFmtId="0" fontId="5" fillId="6" borderId="20" xfId="0" applyFont="1" applyFill="1" applyBorder="1" applyAlignment="1">
      <alignment horizontal="center" vertical="top"/>
    </xf>
    <xf numFmtId="49" fontId="5" fillId="11" borderId="3" xfId="0" applyNumberFormat="1" applyFont="1" applyFill="1" applyBorder="1" applyAlignment="1" applyProtection="1">
      <alignment horizontal="left" vertical="top"/>
      <protection locked="0"/>
    </xf>
    <xf numFmtId="49" fontId="5" fillId="11" borderId="0" xfId="0" applyNumberFormat="1" applyFont="1" applyFill="1" applyBorder="1" applyAlignment="1" applyProtection="1">
      <alignment horizontal="left" vertical="top"/>
      <protection locked="0"/>
    </xf>
    <xf numFmtId="49" fontId="5" fillId="11" borderId="4" xfId="0" applyNumberFormat="1" applyFont="1" applyFill="1" applyBorder="1" applyAlignment="1" applyProtection="1">
      <alignment horizontal="left" vertical="top"/>
      <protection locked="0"/>
    </xf>
    <xf numFmtId="49" fontId="5" fillId="11" borderId="0" xfId="0" applyNumberFormat="1" applyFont="1" applyFill="1" applyAlignment="1" applyProtection="1">
      <alignment horizontal="left" vertical="top"/>
      <protection locked="0"/>
    </xf>
    <xf numFmtId="0" fontId="19" fillId="17" borderId="0" xfId="0" applyFont="1" applyFill="1" applyAlignment="1" applyProtection="1">
      <alignment horizontal="center" vertical="top"/>
    </xf>
    <xf numFmtId="0" fontId="0" fillId="0" borderId="0" xfId="0" applyAlignment="1">
      <alignment horizontal="center" vertical="top"/>
    </xf>
    <xf numFmtId="0" fontId="5" fillId="18" borderId="0" xfId="0" applyFont="1" applyFill="1" applyAlignment="1">
      <alignment horizontal="left" vertical="top"/>
    </xf>
    <xf numFmtId="0" fontId="1" fillId="18" borderId="0" xfId="1" applyFill="1" applyAlignment="1">
      <alignment horizontal="left" vertical="top"/>
    </xf>
    <xf numFmtId="0" fontId="4" fillId="4" borderId="0" xfId="10" applyFont="1">
      <alignment horizontal="left" vertical="top"/>
    </xf>
    <xf numFmtId="0" fontId="5" fillId="0" borderId="0" xfId="0" applyFont="1" applyFill="1" applyAlignment="1">
      <alignment horizontal="left" vertical="top"/>
    </xf>
    <xf numFmtId="0" fontId="0" fillId="0" borderId="11" xfId="0" applyBorder="1" applyAlignment="1">
      <alignment horizontal="left" vertical="top"/>
    </xf>
    <xf numFmtId="0" fontId="10" fillId="0" borderId="0" xfId="0" applyFont="1" applyAlignment="1">
      <alignment horizontal="left" vertical="top"/>
    </xf>
    <xf numFmtId="0" fontId="31" fillId="0" borderId="0" xfId="21" applyAlignment="1">
      <alignment horizontal="left" vertical="top"/>
    </xf>
    <xf numFmtId="0" fontId="5" fillId="20" borderId="0" xfId="0" applyFont="1" applyFill="1" applyAlignment="1">
      <alignment horizontal="left" vertical="top"/>
    </xf>
    <xf numFmtId="0" fontId="2" fillId="0" borderId="0" xfId="4" applyFont="1" applyAlignment="1" applyProtection="1">
      <alignment horizontal="left" vertical="top"/>
      <protection hidden="1"/>
    </xf>
    <xf numFmtId="0" fontId="2" fillId="0" borderId="0" xfId="4" applyAlignment="1" applyProtection="1">
      <alignment horizontal="left" vertical="top"/>
      <protection hidden="1"/>
    </xf>
    <xf numFmtId="0" fontId="2" fillId="0" borderId="0" xfId="4" applyFont="1" applyAlignment="1" applyProtection="1">
      <alignment horizontal="left" vertical="top"/>
      <protection locked="0" hidden="1"/>
    </xf>
    <xf numFmtId="0" fontId="3" fillId="0" borderId="0" xfId="3" applyFont="1" applyAlignment="1" applyProtection="1">
      <alignment horizontal="left" vertical="top"/>
      <protection hidden="1"/>
    </xf>
    <xf numFmtId="0" fontId="3" fillId="0" borderId="0" xfId="3" applyAlignment="1" applyProtection="1">
      <alignment horizontal="left" vertical="top"/>
      <protection hidden="1"/>
    </xf>
    <xf numFmtId="0" fontId="3" fillId="0" borderId="0" xfId="3" applyFont="1" applyAlignment="1" applyProtection="1">
      <alignment horizontal="left" vertical="top"/>
      <protection locked="0" hidden="1"/>
    </xf>
    <xf numFmtId="0" fontId="0" fillId="0" borderId="0" xfId="0" applyAlignment="1" applyProtection="1">
      <alignment horizontal="left" vertical="top"/>
      <protection hidden="1"/>
    </xf>
    <xf numFmtId="0" fontId="1" fillId="2" borderId="0" xfId="1" applyAlignment="1" applyProtection="1">
      <alignment horizontal="left" vertical="top"/>
      <protection hidden="1"/>
    </xf>
    <xf numFmtId="0" fontId="1" fillId="2" borderId="0" xfId="1" applyProtection="1">
      <alignment horizontal="left" vertical="top" wrapText="1"/>
      <protection hidden="1"/>
    </xf>
    <xf numFmtId="0" fontId="1" fillId="8" borderId="0" xfId="3" applyFont="1" applyFill="1" applyBorder="1" applyAlignment="1" applyProtection="1">
      <alignment horizontal="left" vertical="top"/>
      <protection hidden="1"/>
    </xf>
    <xf numFmtId="0" fontId="1" fillId="4" borderId="0" xfId="10" applyFont="1" applyAlignment="1" applyProtection="1">
      <protection hidden="1"/>
    </xf>
    <xf numFmtId="0" fontId="1" fillId="4" borderId="0" xfId="10" applyFont="1" applyBorder="1" applyAlignment="1" applyProtection="1">
      <alignment horizontal="left" vertical="top"/>
      <protection hidden="1"/>
    </xf>
    <xf numFmtId="0" fontId="0" fillId="0" borderId="0" xfId="0" applyProtection="1">
      <alignment vertical="top"/>
      <protection hidden="1"/>
    </xf>
    <xf numFmtId="0" fontId="0" fillId="0" borderId="0" xfId="10" applyFont="1" applyFill="1" applyAlignment="1" applyProtection="1">
      <alignment horizontal="left" vertical="top"/>
      <protection hidden="1"/>
    </xf>
    <xf numFmtId="0" fontId="21" fillId="18" borderId="0" xfId="0" applyFont="1" applyFill="1" applyAlignment="1" applyProtection="1">
      <alignment horizontal="left" vertical="top"/>
      <protection hidden="1"/>
    </xf>
    <xf numFmtId="0" fontId="14" fillId="18" borderId="0" xfId="0" applyFont="1" applyFill="1" applyAlignment="1" applyProtection="1">
      <alignment horizontal="left" vertical="top"/>
      <protection hidden="1"/>
    </xf>
    <xf numFmtId="0" fontId="0" fillId="4" borderId="0" xfId="10" applyFont="1" applyAlignment="1" applyProtection="1">
      <alignment horizontal="left" vertical="top"/>
      <protection hidden="1"/>
    </xf>
    <xf numFmtId="0" fontId="13" fillId="9" borderId="0" xfId="0" applyFont="1" applyFill="1" applyAlignment="1" applyProtection="1">
      <alignment horizontal="left" vertical="top"/>
      <protection hidden="1"/>
    </xf>
    <xf numFmtId="0" fontId="13" fillId="10" borderId="0" xfId="0" applyFont="1" applyFill="1" applyAlignment="1" applyProtection="1">
      <alignment horizontal="left" vertical="top"/>
      <protection hidden="1"/>
    </xf>
    <xf numFmtId="0" fontId="13" fillId="10" borderId="0" xfId="0" applyFont="1" applyFill="1" applyAlignment="1" applyProtection="1">
      <alignment horizontal="left" vertical="top" wrapText="1"/>
      <protection hidden="1"/>
    </xf>
    <xf numFmtId="0" fontId="1" fillId="2" borderId="0" xfId="1" applyAlignment="1" applyProtection="1">
      <alignment horizontal="right" vertical="top" wrapText="1"/>
      <protection hidden="1"/>
    </xf>
    <xf numFmtId="0" fontId="1" fillId="4" borderId="0" xfId="10" applyFont="1" applyAlignment="1" applyProtection="1">
      <alignment horizontal="left" vertical="top" wrapText="1"/>
      <protection hidden="1"/>
    </xf>
    <xf numFmtId="0" fontId="1" fillId="9" borderId="0" xfId="1" applyFill="1" applyProtection="1">
      <alignment horizontal="left" vertical="top" wrapText="1"/>
      <protection hidden="1"/>
    </xf>
    <xf numFmtId="0" fontId="30" fillId="9" borderId="0" xfId="1" applyFont="1" applyFill="1" applyProtection="1">
      <alignment horizontal="left" vertical="top" wrapText="1"/>
      <protection hidden="1"/>
    </xf>
    <xf numFmtId="0" fontId="30" fillId="9" borderId="4" xfId="1" applyFont="1" applyFill="1" applyBorder="1" applyProtection="1">
      <alignment horizontal="left" vertical="top" wrapText="1"/>
      <protection hidden="1"/>
    </xf>
    <xf numFmtId="0" fontId="30" fillId="9" borderId="3" xfId="1" applyFont="1" applyFill="1" applyBorder="1" applyProtection="1">
      <alignment horizontal="left" vertical="top" wrapText="1"/>
      <protection hidden="1"/>
    </xf>
    <xf numFmtId="0" fontId="0" fillId="4" borderId="0" xfId="10" applyFont="1" applyAlignment="1" applyProtection="1">
      <alignment horizontal="left" vertical="top" wrapText="1"/>
      <protection hidden="1"/>
    </xf>
    <xf numFmtId="0" fontId="0" fillId="0" borderId="0" xfId="0" applyAlignment="1" applyProtection="1">
      <alignment horizontal="left" vertical="top" wrapText="1"/>
      <protection hidden="1"/>
    </xf>
    <xf numFmtId="0" fontId="25" fillId="4" borderId="0" xfId="10" applyFont="1" applyAlignment="1" applyProtection="1">
      <alignment horizontal="left" vertical="top"/>
      <protection hidden="1"/>
    </xf>
    <xf numFmtId="0" fontId="25" fillId="4" borderId="0" xfId="10" applyNumberFormat="1" applyFont="1" applyAlignment="1" applyProtection="1">
      <alignment horizontal="center" vertical="top"/>
      <protection hidden="1"/>
    </xf>
    <xf numFmtId="0" fontId="28" fillId="4" borderId="0" xfId="10" applyFont="1" applyAlignment="1" applyProtection="1">
      <alignment horizontal="left" vertical="top"/>
      <protection hidden="1"/>
    </xf>
    <xf numFmtId="0" fontId="5" fillId="0" borderId="0" xfId="0" applyFont="1" applyAlignment="1" applyProtection="1">
      <alignment horizontal="left" vertical="top"/>
      <protection hidden="1"/>
    </xf>
    <xf numFmtId="0" fontId="5" fillId="0" borderId="0" xfId="0" applyFont="1" applyAlignment="1" applyProtection="1">
      <alignment horizontal="left" vertical="top" wrapText="1"/>
      <protection hidden="1"/>
    </xf>
    <xf numFmtId="0" fontId="5" fillId="9" borderId="0" xfId="0" applyFont="1" applyFill="1" applyAlignment="1" applyProtection="1">
      <alignment horizontal="left" vertical="top"/>
      <protection hidden="1"/>
    </xf>
    <xf numFmtId="0" fontId="25" fillId="16" borderId="0" xfId="0" applyFont="1" applyFill="1" applyAlignment="1" applyProtection="1">
      <alignment horizontal="left" vertical="top" wrapText="1"/>
      <protection hidden="1"/>
    </xf>
    <xf numFmtId="0" fontId="0" fillId="0" borderId="0" xfId="0" applyNumberFormat="1" applyFill="1" applyAlignment="1" applyProtection="1">
      <alignment horizontal="left" vertical="top"/>
      <protection locked="0" hidden="1"/>
    </xf>
    <xf numFmtId="0" fontId="25" fillId="0" borderId="0" xfId="0" applyFont="1" applyFill="1" applyAlignment="1" applyProtection="1">
      <alignment horizontal="left" vertical="top"/>
      <protection locked="0" hidden="1"/>
    </xf>
    <xf numFmtId="0" fontId="8" fillId="12" borderId="9" xfId="5" applyAlignment="1" applyProtection="1">
      <alignment horizontal="left" vertical="top"/>
      <protection hidden="1"/>
    </xf>
    <xf numFmtId="0" fontId="15" fillId="4" borderId="0" xfId="0" applyFont="1" applyFill="1" applyAlignment="1" applyProtection="1">
      <alignment horizontal="center" vertical="top"/>
      <protection hidden="1"/>
    </xf>
    <xf numFmtId="0" fontId="15" fillId="4" borderId="0" xfId="14" applyAlignment="1" applyProtection="1">
      <alignment horizontal="left" vertical="top"/>
      <protection hidden="1"/>
    </xf>
    <xf numFmtId="0" fontId="5" fillId="0" borderId="0" xfId="0" applyFont="1" applyAlignment="1" applyProtection="1">
      <alignment horizontal="right" vertical="top"/>
      <protection hidden="1"/>
    </xf>
    <xf numFmtId="0" fontId="16" fillId="12" borderId="0" xfId="16" applyAlignment="1" applyProtection="1">
      <alignment horizontal="left" vertical="top" wrapText="1"/>
      <protection hidden="1"/>
    </xf>
    <xf numFmtId="0" fontId="16" fillId="11" borderId="0" xfId="15" applyAlignment="1" applyProtection="1">
      <alignment horizontal="left" vertical="top" wrapText="1"/>
      <protection locked="0" hidden="1"/>
    </xf>
    <xf numFmtId="0" fontId="16" fillId="13" borderId="0" xfId="17" applyAlignment="1" applyProtection="1">
      <alignment horizontal="left" vertical="top" wrapText="1"/>
      <protection hidden="1"/>
    </xf>
    <xf numFmtId="0" fontId="16" fillId="14" borderId="0" xfId="18" applyAlignment="1" applyProtection="1">
      <alignment horizontal="left" vertical="top" wrapText="1"/>
      <protection locked="0" hidden="1"/>
    </xf>
    <xf numFmtId="0" fontId="14" fillId="0" borderId="0" xfId="0" applyFont="1" applyAlignment="1" applyProtection="1">
      <alignment horizontal="left" vertical="top"/>
      <protection hidden="1"/>
    </xf>
    <xf numFmtId="0" fontId="17" fillId="0" borderId="0" xfId="0" applyFont="1" applyAlignment="1" applyProtection="1">
      <alignment horizontal="left" vertical="top"/>
      <protection hidden="1"/>
    </xf>
    <xf numFmtId="0" fontId="2" fillId="0" borderId="0" xfId="4"/>
    <xf numFmtId="0" fontId="5" fillId="0" borderId="0" xfId="0" applyFont="1" applyAlignment="1">
      <alignment horizontal="left" vertical="top" wrapText="1"/>
    </xf>
    <xf numFmtId="0" fontId="0" fillId="11" borderId="0" xfId="0" applyFill="1">
      <alignment vertical="top"/>
    </xf>
    <xf numFmtId="0" fontId="5" fillId="11" borderId="0" xfId="0" applyFont="1" applyFill="1">
      <alignment vertical="top"/>
    </xf>
    <xf numFmtId="0" fontId="5" fillId="11" borderId="0" xfId="0" applyFont="1" applyFill="1" applyAlignment="1">
      <alignment vertical="top" wrapText="1"/>
    </xf>
    <xf numFmtId="0" fontId="31" fillId="11" borderId="0" xfId="21" applyFill="1">
      <alignment vertical="top"/>
    </xf>
    <xf numFmtId="0" fontId="3" fillId="11" borderId="0" xfId="3" applyFill="1" applyAlignment="1">
      <alignment horizontal="left" vertical="top"/>
    </xf>
    <xf numFmtId="0" fontId="10" fillId="11" borderId="0" xfId="0" applyFont="1" applyFill="1">
      <alignment vertical="top"/>
    </xf>
    <xf numFmtId="0" fontId="0" fillId="23" borderId="0" xfId="10" applyNumberFormat="1" applyFont="1" applyFill="1" applyAlignment="1" applyProtection="1">
      <alignment horizontal="left" vertical="top"/>
      <protection hidden="1"/>
    </xf>
    <xf numFmtId="0" fontId="25" fillId="23" borderId="0" xfId="10" applyFont="1" applyFill="1" applyAlignment="1" applyProtection="1">
      <alignment horizontal="left" vertical="top"/>
      <protection hidden="1"/>
    </xf>
    <xf numFmtId="0" fontId="0" fillId="23" borderId="0" xfId="10" applyFont="1" applyFill="1" applyAlignment="1" applyProtection="1">
      <alignment horizontal="left" vertical="top"/>
      <protection hidden="1"/>
    </xf>
    <xf numFmtId="0" fontId="25" fillId="23" borderId="0" xfId="10" applyFont="1" applyFill="1" applyAlignment="1" applyProtection="1">
      <alignment horizontal="left" vertical="top" wrapText="1"/>
      <protection hidden="1"/>
    </xf>
    <xf numFmtId="0" fontId="0" fillId="23" borderId="0" xfId="0" applyFill="1" applyAlignment="1" applyProtection="1">
      <alignment horizontal="left" vertical="top"/>
      <protection hidden="1"/>
    </xf>
    <xf numFmtId="0" fontId="1" fillId="23" borderId="0" xfId="10" applyFont="1" applyFill="1" applyAlignment="1" applyProtection="1">
      <alignment horizontal="left" vertical="top" wrapText="1"/>
      <protection hidden="1"/>
    </xf>
    <xf numFmtId="0" fontId="21" fillId="24" borderId="0" xfId="0" applyFont="1" applyFill="1" applyAlignment="1" applyProtection="1">
      <alignment horizontal="left" vertical="top"/>
      <protection hidden="1"/>
    </xf>
    <xf numFmtId="0" fontId="0" fillId="24" borderId="0" xfId="10" applyFont="1" applyFill="1" applyAlignment="1" applyProtection="1">
      <alignment horizontal="left" vertical="top"/>
      <protection hidden="1"/>
    </xf>
    <xf numFmtId="0" fontId="1" fillId="24" borderId="0" xfId="10" applyFont="1" applyFill="1" applyAlignment="1" applyProtection="1">
      <alignment horizontal="left" vertical="top" wrapText="1"/>
      <protection hidden="1"/>
    </xf>
    <xf numFmtId="0" fontId="0" fillId="24" borderId="0" xfId="10" applyNumberFormat="1" applyFont="1" applyFill="1" applyAlignment="1" applyProtection="1">
      <alignment horizontal="left" vertical="top"/>
      <protection hidden="1"/>
    </xf>
    <xf numFmtId="0" fontId="25" fillId="24" borderId="0" xfId="10" applyFont="1" applyFill="1" applyAlignment="1" applyProtection="1">
      <alignment horizontal="left" vertical="top"/>
      <protection hidden="1"/>
    </xf>
    <xf numFmtId="0" fontId="1" fillId="2" borderId="0" xfId="1" applyProtection="1">
      <alignment horizontal="left" vertical="top" wrapText="1"/>
      <protection hidden="1"/>
    </xf>
    <xf numFmtId="0" fontId="21" fillId="18" borderId="0" xfId="0" applyFont="1" applyFill="1" applyAlignment="1" applyProtection="1">
      <alignment horizontal="left" vertical="top"/>
      <protection hidden="1"/>
    </xf>
    <xf numFmtId="0" fontId="10" fillId="19" borderId="0" xfId="0" applyFont="1" applyFill="1" applyAlignment="1" applyProtection="1">
      <alignment horizontal="left" vertical="top"/>
      <protection hidden="1"/>
    </xf>
    <xf numFmtId="0" fontId="30" fillId="9" borderId="0" xfId="1" applyFont="1" applyFill="1" applyBorder="1" applyProtection="1">
      <alignment horizontal="left" vertical="top" wrapText="1"/>
      <protection hidden="1"/>
    </xf>
    <xf numFmtId="0" fontId="1" fillId="2" borderId="24" xfId="1" applyBorder="1" applyProtection="1">
      <alignment horizontal="left" vertical="top" wrapText="1"/>
      <protection hidden="1"/>
    </xf>
    <xf numFmtId="0" fontId="1" fillId="2" borderId="3" xfId="1" applyBorder="1" applyProtection="1">
      <alignment horizontal="left" vertical="top" wrapText="1"/>
      <protection hidden="1"/>
    </xf>
    <xf numFmtId="0" fontId="1" fillId="2" borderId="4" xfId="1" applyBorder="1" applyProtection="1">
      <alignment horizontal="left" vertical="top" wrapText="1"/>
      <protection hidden="1"/>
    </xf>
    <xf numFmtId="0" fontId="25" fillId="4" borderId="4" xfId="10" applyNumberFormat="1" applyFont="1" applyBorder="1" applyAlignment="1" applyProtection="1">
      <alignment horizontal="center" vertical="top"/>
      <protection hidden="1"/>
    </xf>
    <xf numFmtId="0" fontId="25" fillId="4" borderId="3" xfId="10" applyFont="1" applyBorder="1" applyAlignment="1" applyProtection="1">
      <alignment horizontal="left" vertical="top"/>
      <protection hidden="1"/>
    </xf>
    <xf numFmtId="0" fontId="5" fillId="0" borderId="0" xfId="0" applyFont="1" applyAlignment="1">
      <alignment horizontal="right" vertical="center"/>
    </xf>
    <xf numFmtId="0" fontId="5" fillId="0" borderId="0" xfId="0" applyFont="1" applyAlignment="1">
      <alignment horizontal="left"/>
    </xf>
    <xf numFmtId="0" fontId="0" fillId="0" borderId="0" xfId="0" applyFill="1" applyBorder="1" applyAlignment="1" applyProtection="1">
      <alignment horizontal="left" vertical="top"/>
      <protection locked="0"/>
    </xf>
    <xf numFmtId="0" fontId="5" fillId="0" borderId="0" xfId="0" applyFont="1" applyBorder="1" applyAlignment="1">
      <alignment horizontal="left" vertical="top" wrapText="1"/>
    </xf>
    <xf numFmtId="0" fontId="0" fillId="0" borderId="7" xfId="0" applyFill="1" applyBorder="1" applyAlignment="1" applyProtection="1">
      <alignment horizontal="center" vertical="center" wrapText="1"/>
    </xf>
    <xf numFmtId="0" fontId="0" fillId="11" borderId="25" xfId="0" applyFill="1" applyBorder="1" applyAlignment="1" applyProtection="1">
      <alignment horizontal="left" vertical="center" wrapText="1"/>
      <protection locked="0"/>
    </xf>
    <xf numFmtId="0" fontId="5" fillId="0" borderId="0" xfId="0" applyFont="1" applyAlignment="1">
      <alignment horizontal="right" vertical="top"/>
    </xf>
    <xf numFmtId="0" fontId="25" fillId="0" borderId="0" xfId="0" applyFont="1" applyFill="1" applyAlignment="1" applyProtection="1">
      <alignment horizontal="left" vertical="top" wrapText="1"/>
      <protection locked="0" hidden="1"/>
    </xf>
    <xf numFmtId="0" fontId="25" fillId="24" borderId="0" xfId="10" applyFont="1" applyFill="1" applyAlignment="1" applyProtection="1">
      <alignment horizontal="left" vertical="top" wrapText="1"/>
      <protection hidden="1"/>
    </xf>
    <xf numFmtId="0" fontId="1" fillId="2" borderId="0" xfId="1" applyProtection="1">
      <alignment horizontal="left" vertical="top" wrapText="1"/>
      <protection hidden="1"/>
    </xf>
    <xf numFmtId="0" fontId="5" fillId="0" borderId="0" xfId="0" quotePrefix="1" applyFont="1" applyAlignment="1">
      <alignment horizontal="left" vertical="top"/>
    </xf>
    <xf numFmtId="0" fontId="25" fillId="4" borderId="4" xfId="10" applyFont="1" applyBorder="1" applyAlignment="1" applyProtection="1">
      <alignment horizontal="left" vertical="top"/>
      <protection hidden="1"/>
    </xf>
    <xf numFmtId="0" fontId="25" fillId="4" borderId="0" xfId="10" applyFont="1" applyAlignment="1" applyProtection="1">
      <alignment horizontal="left" vertical="top" wrapText="1"/>
      <protection hidden="1"/>
    </xf>
    <xf numFmtId="165" fontId="25" fillId="0" borderId="0" xfId="0" applyNumberFormat="1" applyFont="1" applyAlignment="1" applyProtection="1">
      <alignment horizontal="center" vertical="top" wrapText="1"/>
      <protection hidden="1"/>
    </xf>
    <xf numFmtId="0" fontId="25" fillId="21" borderId="0" xfId="0" applyFont="1" applyFill="1" applyAlignment="1" applyProtection="1">
      <alignment horizontal="center" vertical="top" wrapText="1"/>
      <protection hidden="1"/>
    </xf>
    <xf numFmtId="0" fontId="25" fillId="21" borderId="3" xfId="0" applyFont="1" applyFill="1" applyBorder="1" applyAlignment="1" applyProtection="1">
      <alignment horizontal="center" vertical="top" wrapText="1"/>
      <protection hidden="1"/>
    </xf>
    <xf numFmtId="0" fontId="25" fillId="21" borderId="3" xfId="0" applyFont="1" applyFill="1" applyBorder="1" applyAlignment="1" applyProtection="1">
      <alignment horizontal="left" vertical="top" wrapText="1"/>
      <protection hidden="1"/>
    </xf>
    <xf numFmtId="0" fontId="25" fillId="21" borderId="0" xfId="0" applyFont="1" applyFill="1" applyBorder="1" applyAlignment="1" applyProtection="1">
      <alignment horizontal="left" vertical="top" wrapText="1"/>
      <protection hidden="1"/>
    </xf>
    <xf numFmtId="0" fontId="25" fillId="21" borderId="0" xfId="0" applyFont="1" applyFill="1" applyAlignment="1" applyProtection="1">
      <alignment horizontal="left" vertical="top" wrapText="1"/>
      <protection hidden="1"/>
    </xf>
    <xf numFmtId="0" fontId="25" fillId="4" borderId="0" xfId="10" applyFont="1" applyAlignment="1" applyProtection="1">
      <alignment horizontal="center" vertical="top"/>
      <protection hidden="1"/>
    </xf>
    <xf numFmtId="166" fontId="25" fillId="4" borderId="0" xfId="10" applyNumberFormat="1" applyFont="1" applyAlignment="1" applyProtection="1">
      <alignment horizontal="center" vertical="top"/>
      <protection hidden="1"/>
    </xf>
    <xf numFmtId="164" fontId="25" fillId="4" borderId="0" xfId="10" applyNumberFormat="1" applyFont="1" applyAlignment="1" applyProtection="1">
      <alignment horizontal="center" vertical="top"/>
      <protection hidden="1"/>
    </xf>
    <xf numFmtId="165" fontId="25" fillId="4" borderId="0" xfId="10" applyNumberFormat="1" applyFont="1" applyAlignment="1" applyProtection="1">
      <alignment horizontal="center" vertical="top"/>
      <protection locked="0" hidden="1"/>
    </xf>
    <xf numFmtId="0" fontId="25" fillId="4" borderId="3" xfId="10" applyFont="1" applyBorder="1" applyAlignment="1" applyProtection="1">
      <alignment horizontal="center" vertical="top"/>
      <protection hidden="1"/>
    </xf>
    <xf numFmtId="0" fontId="25" fillId="4" borderId="0" xfId="10" applyFont="1" applyBorder="1" applyAlignment="1" applyProtection="1">
      <alignment horizontal="left" vertical="top"/>
      <protection hidden="1"/>
    </xf>
    <xf numFmtId="0" fontId="17" fillId="0" borderId="0" xfId="0" applyFont="1" applyAlignment="1">
      <alignment horizontal="left" vertical="top"/>
    </xf>
    <xf numFmtId="0" fontId="5" fillId="0" borderId="0" xfId="0" applyFont="1" applyAlignment="1">
      <alignment horizontal="left" vertical="top" wrapText="1"/>
    </xf>
    <xf numFmtId="0" fontId="5" fillId="15" borderId="0" xfId="0" applyFont="1" applyFill="1" applyAlignment="1">
      <alignment horizontal="left" vertical="top" wrapText="1"/>
    </xf>
    <xf numFmtId="49" fontId="5" fillId="11" borderId="0" xfId="0" applyNumberFormat="1" applyFont="1" applyFill="1" applyAlignment="1" applyProtection="1">
      <alignment horizontal="center" vertical="top"/>
      <protection locked="0"/>
    </xf>
    <xf numFmtId="49" fontId="0" fillId="4" borderId="0" xfId="10" applyNumberFormat="1" applyFont="1" applyAlignment="1">
      <alignment horizontal="center" vertical="top"/>
    </xf>
    <xf numFmtId="0" fontId="25" fillId="4" borderId="0" xfId="10" applyNumberFormat="1" applyFont="1" applyAlignment="1" applyProtection="1">
      <alignment horizontal="center" vertical="top"/>
    </xf>
    <xf numFmtId="0" fontId="25" fillId="4" borderId="0" xfId="10" applyFont="1" applyAlignment="1" applyProtection="1">
      <alignment horizontal="left" vertical="top"/>
    </xf>
    <xf numFmtId="0" fontId="25" fillId="4" borderId="3" xfId="10" applyFont="1" applyBorder="1" applyAlignment="1" applyProtection="1">
      <alignment horizontal="left" vertical="top"/>
    </xf>
    <xf numFmtId="0" fontId="25" fillId="4" borderId="4" xfId="10" applyFont="1" applyBorder="1" applyAlignment="1" applyProtection="1">
      <alignment horizontal="left" vertical="top"/>
    </xf>
    <xf numFmtId="0" fontId="25" fillId="4" borderId="0" xfId="10" applyFont="1" applyAlignment="1" applyProtection="1">
      <alignment horizontal="center" vertical="top"/>
    </xf>
    <xf numFmtId="49" fontId="0" fillId="0" borderId="0" xfId="0" applyNumberFormat="1" applyFill="1" applyAlignment="1" applyProtection="1">
      <alignment horizontal="center" vertical="top"/>
      <protection locked="0" hidden="1"/>
    </xf>
    <xf numFmtId="49" fontId="0" fillId="23" borderId="0" xfId="10" applyNumberFormat="1" applyFont="1" applyFill="1" applyAlignment="1" applyProtection="1">
      <alignment horizontal="center" vertical="top"/>
      <protection hidden="1"/>
    </xf>
    <xf numFmtId="167" fontId="0" fillId="16" borderId="0" xfId="0" applyNumberFormat="1" applyFill="1" applyAlignment="1" applyProtection="1">
      <alignment horizontal="left" vertical="top"/>
      <protection locked="0"/>
    </xf>
    <xf numFmtId="167" fontId="0" fillId="4" borderId="0" xfId="10" applyNumberFormat="1" applyFont="1" applyAlignment="1">
      <alignment horizontal="left" vertical="top"/>
    </xf>
    <xf numFmtId="0" fontId="25" fillId="16" borderId="0" xfId="0" applyFont="1" applyFill="1" applyBorder="1" applyAlignment="1" applyProtection="1">
      <alignment horizontal="left" vertical="top" wrapText="1"/>
      <protection hidden="1"/>
    </xf>
    <xf numFmtId="49" fontId="33" fillId="0" borderId="0" xfId="0" applyNumberFormat="1" applyFont="1" applyBorder="1" applyAlignment="1" applyProtection="1">
      <alignment horizontal="center" vertical="top" wrapText="1"/>
      <protection locked="0" hidden="1"/>
    </xf>
    <xf numFmtId="0" fontId="25" fillId="0" borderId="0" xfId="0" applyFont="1" applyFill="1" applyBorder="1" applyAlignment="1" applyProtection="1">
      <alignment horizontal="left" vertical="top" wrapText="1"/>
      <protection locked="0"/>
    </xf>
    <xf numFmtId="0" fontId="25" fillId="0" borderId="0" xfId="0" applyNumberFormat="1" applyFont="1" applyFill="1" applyBorder="1" applyAlignment="1" applyProtection="1">
      <alignment horizontal="center" vertical="top" wrapText="1"/>
      <protection locked="0"/>
    </xf>
    <xf numFmtId="0" fontId="33" fillId="20" borderId="0" xfId="0" applyNumberFormat="1" applyFont="1" applyFill="1" applyBorder="1" applyAlignment="1" applyProtection="1">
      <alignment horizontal="right" vertical="top" wrapText="1"/>
      <protection locked="0"/>
    </xf>
    <xf numFmtId="0" fontId="25" fillId="20" borderId="0" xfId="0" applyFont="1" applyFill="1" applyBorder="1" applyAlignment="1" applyProtection="1">
      <alignment horizontal="left" vertical="top" wrapText="1"/>
      <protection locked="0"/>
    </xf>
    <xf numFmtId="0" fontId="25" fillId="0" borderId="3" xfId="0" applyFont="1" applyBorder="1" applyAlignment="1" applyProtection="1">
      <alignment horizontal="left" vertical="top"/>
      <protection locked="0"/>
    </xf>
    <xf numFmtId="0" fontId="25" fillId="0" borderId="4" xfId="0" applyFont="1" applyFill="1" applyBorder="1" applyAlignment="1" applyProtection="1">
      <alignment horizontal="left" vertical="top" wrapText="1"/>
      <protection locked="0"/>
    </xf>
    <xf numFmtId="0" fontId="25" fillId="0" borderId="3" xfId="0" applyFont="1" applyFill="1" applyBorder="1" applyAlignment="1" applyProtection="1">
      <alignment horizontal="left" vertical="top" wrapText="1"/>
      <protection locked="0"/>
    </xf>
    <xf numFmtId="0" fontId="25" fillId="0" borderId="4" xfId="0" applyFont="1" applyFill="1" applyBorder="1" applyAlignment="1" applyProtection="1">
      <alignment horizontal="left" vertical="top" wrapText="1"/>
      <protection locked="0" hidden="1"/>
    </xf>
    <xf numFmtId="0" fontId="25" fillId="0" borderId="0" xfId="0" applyFont="1" applyFill="1" applyBorder="1" applyAlignment="1" applyProtection="1">
      <alignment horizontal="center" vertical="top" wrapText="1"/>
      <protection locked="0"/>
    </xf>
    <xf numFmtId="0" fontId="25" fillId="0" borderId="4" xfId="0" applyFont="1" applyBorder="1" applyAlignment="1" applyProtection="1">
      <alignment horizontal="left" vertical="top" wrapText="1"/>
      <protection locked="0" hidden="1"/>
    </xf>
    <xf numFmtId="0" fontId="25" fillId="0" borderId="3" xfId="0" applyFont="1" applyBorder="1" applyAlignment="1" applyProtection="1">
      <alignment horizontal="left" vertical="top" wrapText="1"/>
      <protection locked="0"/>
    </xf>
    <xf numFmtId="166" fontId="25" fillId="16" borderId="0" xfId="0" applyNumberFormat="1" applyFont="1" applyFill="1" applyBorder="1" applyAlignment="1" applyProtection="1">
      <alignment horizontal="center" vertical="top" wrapText="1"/>
      <protection hidden="1"/>
    </xf>
    <xf numFmtId="0" fontId="25" fillId="16" borderId="0" xfId="0" applyFont="1" applyFill="1" applyBorder="1" applyAlignment="1" applyProtection="1">
      <alignment horizontal="center" vertical="top" wrapText="1"/>
      <protection hidden="1"/>
    </xf>
    <xf numFmtId="164" fontId="25" fillId="16" borderId="0" xfId="0" applyNumberFormat="1" applyFont="1" applyFill="1" applyBorder="1" applyAlignment="1" applyProtection="1">
      <alignment horizontal="center" vertical="top" wrapText="1"/>
      <protection hidden="1"/>
    </xf>
    <xf numFmtId="0" fontId="0" fillId="16" borderId="4" xfId="0" applyFill="1" applyBorder="1" applyAlignment="1">
      <alignment horizontal="left" vertical="top"/>
    </xf>
    <xf numFmtId="0" fontId="0" fillId="16" borderId="6" xfId="0" applyFill="1" applyBorder="1" applyAlignment="1">
      <alignment horizontal="left" vertical="top"/>
    </xf>
    <xf numFmtId="0" fontId="1" fillId="2" borderId="0" xfId="1" applyAlignment="1">
      <alignment horizontal="left" vertical="top"/>
    </xf>
    <xf numFmtId="0" fontId="1" fillId="8" borderId="0" xfId="3" applyFont="1" applyFill="1" applyAlignment="1">
      <alignment horizontal="left" vertical="top"/>
    </xf>
    <xf numFmtId="0" fontId="1" fillId="4" borderId="0" xfId="10" applyFont="1" applyAlignment="1"/>
    <xf numFmtId="0" fontId="1" fillId="4" borderId="0" xfId="10" applyFont="1" applyBorder="1" applyAlignment="1">
      <alignment horizontal="left" vertical="top"/>
    </xf>
    <xf numFmtId="0" fontId="1" fillId="2" borderId="0" xfId="1" applyAlignment="1">
      <alignment horizontal="center" vertical="top"/>
    </xf>
    <xf numFmtId="0" fontId="1" fillId="8" borderId="0" xfId="3" applyFont="1" applyFill="1" applyAlignment="1">
      <alignment horizontal="center" vertical="top"/>
    </xf>
    <xf numFmtId="0" fontId="1" fillId="4" borderId="0" xfId="10" applyFont="1" applyBorder="1" applyAlignment="1">
      <alignment horizontal="center" vertical="top"/>
    </xf>
    <xf numFmtId="168" fontId="0" fillId="4" borderId="0" xfId="10" applyNumberFormat="1" applyFont="1" applyAlignment="1">
      <alignment horizontal="center" vertical="top" wrapText="1"/>
    </xf>
    <xf numFmtId="0" fontId="3" fillId="0" borderId="0" xfId="3"/>
    <xf numFmtId="0" fontId="28" fillId="16" borderId="0" xfId="0" applyFont="1" applyFill="1" applyBorder="1" applyAlignment="1" applyProtection="1">
      <alignment horizontal="left" vertical="top" wrapText="1"/>
      <protection hidden="1"/>
    </xf>
    <xf numFmtId="0" fontId="25" fillId="16" borderId="0" xfId="0" applyNumberFormat="1" applyFont="1" applyFill="1" applyBorder="1" applyAlignment="1" applyProtection="1">
      <alignment horizontal="center" vertical="top" wrapText="1"/>
      <protection hidden="1"/>
    </xf>
    <xf numFmtId="0" fontId="1" fillId="2" borderId="0" xfId="1" applyNumberFormat="1" applyProtection="1">
      <alignment horizontal="left" vertical="top" wrapText="1"/>
      <protection hidden="1"/>
    </xf>
    <xf numFmtId="0" fontId="40" fillId="0" borderId="0" xfId="0" applyFont="1" applyAlignment="1" applyProtection="1">
      <alignment horizontal="left" vertical="top"/>
      <protection hidden="1"/>
    </xf>
    <xf numFmtId="0" fontId="41" fillId="0" borderId="0" xfId="0" applyFont="1" applyAlignment="1" applyProtection="1">
      <alignment horizontal="left"/>
      <protection hidden="1"/>
    </xf>
    <xf numFmtId="169" fontId="0" fillId="0" borderId="0" xfId="0" applyNumberFormat="1" applyAlignment="1">
      <alignment horizontal="left" vertical="top"/>
    </xf>
    <xf numFmtId="169" fontId="0" fillId="4" borderId="0" xfId="10" applyNumberFormat="1" applyFont="1" applyAlignment="1">
      <alignment horizontal="left" vertical="top"/>
    </xf>
    <xf numFmtId="0" fontId="0" fillId="12" borderId="0" xfId="0" applyFill="1" applyAlignment="1">
      <alignment horizontal="left" vertical="top"/>
    </xf>
    <xf numFmtId="49" fontId="5" fillId="11" borderId="0" xfId="0" quotePrefix="1" applyNumberFormat="1" applyFont="1" applyFill="1" applyAlignment="1" applyProtection="1">
      <alignment horizontal="left" vertical="top"/>
      <protection locked="0"/>
    </xf>
    <xf numFmtId="49" fontId="5" fillId="22" borderId="0" xfId="0" applyNumberFormat="1" applyFont="1" applyFill="1" applyBorder="1" applyAlignment="1" applyProtection="1">
      <alignment horizontal="left" vertical="top"/>
      <protection locked="0"/>
    </xf>
    <xf numFmtId="49" fontId="5" fillId="22" borderId="0" xfId="0" applyNumberFormat="1" applyFont="1" applyFill="1" applyAlignment="1" applyProtection="1">
      <alignment horizontal="left" vertical="top"/>
      <protection locked="0"/>
    </xf>
    <xf numFmtId="49" fontId="5" fillId="0" borderId="0" xfId="0" applyNumberFormat="1" applyFont="1" applyFill="1" applyBorder="1" applyAlignment="1" applyProtection="1">
      <alignment horizontal="left" vertical="top"/>
      <protection locked="0"/>
    </xf>
    <xf numFmtId="49" fontId="5" fillId="11" borderId="0" xfId="0" applyNumberFormat="1" applyFont="1" applyFill="1" applyAlignment="1" applyProtection="1">
      <alignment horizontal="left" vertical="top"/>
    </xf>
    <xf numFmtId="49" fontId="5" fillId="11" borderId="0" xfId="0" quotePrefix="1" applyNumberFormat="1" applyFont="1" applyFill="1" applyBorder="1" applyAlignment="1" applyProtection="1">
      <alignment horizontal="left" vertical="top"/>
      <protection locked="0"/>
    </xf>
    <xf numFmtId="49" fontId="5" fillId="11" borderId="4" xfId="0" quotePrefix="1" applyNumberFormat="1" applyFont="1" applyFill="1" applyBorder="1" applyAlignment="1" applyProtection="1">
      <alignment horizontal="left" vertical="top"/>
      <protection locked="0"/>
    </xf>
    <xf numFmtId="11" fontId="0" fillId="0" borderId="0" xfId="0" applyNumberFormat="1" applyAlignment="1">
      <alignment horizontal="left" vertical="top"/>
    </xf>
    <xf numFmtId="49" fontId="5" fillId="11" borderId="3" xfId="0" quotePrefix="1" applyNumberFormat="1" applyFont="1" applyFill="1" applyBorder="1" applyAlignment="1" applyProtection="1">
      <alignment horizontal="left" vertical="top"/>
      <protection locked="0"/>
    </xf>
    <xf numFmtId="0" fontId="5" fillId="0" borderId="0" xfId="0" applyFont="1" applyAlignment="1">
      <alignment horizontal="left" vertical="top" wrapText="1"/>
    </xf>
    <xf numFmtId="0" fontId="5" fillId="11" borderId="0" xfId="0" applyFont="1" applyFill="1" applyAlignment="1">
      <alignment vertical="top" wrapText="1"/>
    </xf>
    <xf numFmtId="0" fontId="0" fillId="11" borderId="1" xfId="0" applyFill="1" applyBorder="1">
      <alignment vertical="top"/>
    </xf>
    <xf numFmtId="0" fontId="0" fillId="11" borderId="7" xfId="0" applyFill="1" applyBorder="1">
      <alignment vertical="top"/>
    </xf>
    <xf numFmtId="0" fontId="0" fillId="11" borderId="2" xfId="0" applyFill="1" applyBorder="1">
      <alignment vertical="top"/>
    </xf>
    <xf numFmtId="0" fontId="0" fillId="11" borderId="3" xfId="0" applyFill="1" applyBorder="1">
      <alignment vertical="top"/>
    </xf>
    <xf numFmtId="0" fontId="0" fillId="11" borderId="0" xfId="0" applyFill="1" applyBorder="1">
      <alignment vertical="top"/>
    </xf>
    <xf numFmtId="0" fontId="0" fillId="11" borderId="4" xfId="0" applyFill="1" applyBorder="1">
      <alignment vertical="top"/>
    </xf>
    <xf numFmtId="0" fontId="0" fillId="11" borderId="5" xfId="0" applyFill="1" applyBorder="1">
      <alignment vertical="top"/>
    </xf>
    <xf numFmtId="0" fontId="0" fillId="11" borderId="8" xfId="0" applyFill="1" applyBorder="1">
      <alignment vertical="top"/>
    </xf>
    <xf numFmtId="0" fontId="0" fillId="11" borderId="6" xfId="0" applyFill="1" applyBorder="1">
      <alignment vertical="top"/>
    </xf>
    <xf numFmtId="0" fontId="4" fillId="22" borderId="21" xfId="3" applyFont="1" applyFill="1" applyBorder="1" applyAlignment="1">
      <alignment horizontal="left" vertical="top"/>
    </xf>
    <xf numFmtId="0" fontId="4" fillId="22" borderId="22" xfId="3" applyFont="1" applyFill="1" applyBorder="1" applyAlignment="1">
      <alignment horizontal="left" vertical="top"/>
    </xf>
    <xf numFmtId="0" fontId="4" fillId="22" borderId="23" xfId="3" applyFont="1" applyFill="1" applyBorder="1" applyAlignment="1">
      <alignment horizontal="left" vertical="top"/>
    </xf>
    <xf numFmtId="0" fontId="34" fillId="11" borderId="0" xfId="0" applyFont="1" applyFill="1" applyAlignment="1">
      <alignment vertical="top" wrapText="1"/>
    </xf>
    <xf numFmtId="0" fontId="34" fillId="11" borderId="0" xfId="0" applyFont="1" applyFill="1" applyAlignment="1">
      <alignment horizontal="center" vertical="top" wrapText="1"/>
    </xf>
    <xf numFmtId="0" fontId="10" fillId="11" borderId="0" xfId="0" applyFont="1" applyFill="1" applyAlignment="1">
      <alignment vertical="top" wrapText="1"/>
    </xf>
    <xf numFmtId="0" fontId="39" fillId="11" borderId="0" xfId="0" applyFont="1" applyFill="1" applyAlignment="1">
      <alignment horizontal="center" vertical="top" wrapText="1"/>
    </xf>
    <xf numFmtId="0" fontId="5" fillId="0" borderId="1" xfId="0" applyFont="1" applyBorder="1" applyAlignment="1" applyProtection="1">
      <alignment horizontal="center" vertical="center" wrapText="1"/>
      <protection hidden="1"/>
    </xf>
    <xf numFmtId="0" fontId="0" fillId="0" borderId="7" xfId="0" applyBorder="1" applyAlignment="1" applyProtection="1">
      <alignment horizontal="center" vertical="center" wrapText="1"/>
      <protection hidden="1"/>
    </xf>
    <xf numFmtId="0" fontId="0" fillId="0" borderId="2" xfId="0" applyBorder="1" applyAlignment="1" applyProtection="1">
      <alignment horizontal="center" vertical="center" wrapText="1"/>
      <protection hidden="1"/>
    </xf>
    <xf numFmtId="0" fontId="0" fillId="0" borderId="3" xfId="0" applyBorder="1" applyAlignment="1" applyProtection="1">
      <alignment horizontal="center" vertical="center" wrapText="1"/>
      <protection hidden="1"/>
    </xf>
    <xf numFmtId="0" fontId="0" fillId="0" borderId="0" xfId="0" applyBorder="1" applyAlignment="1" applyProtection="1">
      <alignment horizontal="center" vertical="center" wrapText="1"/>
      <protection hidden="1"/>
    </xf>
    <xf numFmtId="0" fontId="0" fillId="0" borderId="4" xfId="0" applyBorder="1" applyAlignment="1" applyProtection="1">
      <alignment horizontal="center" vertical="center" wrapText="1"/>
      <protection hidden="1"/>
    </xf>
    <xf numFmtId="0" fontId="0" fillId="0" borderId="5" xfId="0" applyBorder="1" applyAlignment="1" applyProtection="1">
      <alignment horizontal="center" vertical="center" wrapText="1"/>
      <protection hidden="1"/>
    </xf>
    <xf numFmtId="0" fontId="0" fillId="0" borderId="8" xfId="0" applyBorder="1" applyAlignment="1" applyProtection="1">
      <alignment horizontal="center" vertical="center" wrapText="1"/>
      <protection hidden="1"/>
    </xf>
    <xf numFmtId="0" fontId="0" fillId="0" borderId="6" xfId="0" applyBorder="1" applyAlignment="1" applyProtection="1">
      <alignment horizontal="center" vertical="center" wrapText="1"/>
      <protection hidden="1"/>
    </xf>
    <xf numFmtId="0" fontId="10" fillId="19" borderId="0" xfId="0" applyFont="1" applyFill="1" applyAlignment="1" applyProtection="1">
      <alignment horizontal="center" vertical="top"/>
      <protection hidden="1"/>
    </xf>
    <xf numFmtId="0" fontId="21" fillId="18" borderId="0" xfId="0" applyFont="1" applyFill="1" applyAlignment="1" applyProtection="1">
      <alignment horizontal="left" vertical="top"/>
      <protection hidden="1"/>
    </xf>
    <xf numFmtId="0" fontId="10" fillId="19" borderId="0" xfId="0" applyFont="1" applyFill="1" applyAlignment="1" applyProtection="1">
      <alignment horizontal="left" vertical="top"/>
      <protection hidden="1"/>
    </xf>
    <xf numFmtId="0" fontId="36" fillId="23" borderId="0" xfId="0" applyFont="1" applyFill="1" applyProtection="1">
      <alignment vertical="top"/>
      <protection hidden="1"/>
    </xf>
    <xf numFmtId="0" fontId="36" fillId="24" borderId="0" xfId="0" applyFont="1" applyFill="1" applyProtection="1">
      <alignment vertical="top"/>
      <protection hidden="1"/>
    </xf>
    <xf numFmtId="0" fontId="5" fillId="11" borderId="21" xfId="0" applyFont="1" applyFill="1" applyBorder="1" applyAlignment="1" applyProtection="1">
      <alignment horizontal="left" vertical="top"/>
      <protection locked="0"/>
    </xf>
    <xf numFmtId="0" fontId="0" fillId="11" borderId="7" xfId="0" applyFill="1" applyBorder="1" applyAlignment="1" applyProtection="1">
      <alignment horizontal="left" vertical="top"/>
      <protection locked="0"/>
    </xf>
    <xf numFmtId="0" fontId="0" fillId="11" borderId="2" xfId="0" applyFill="1" applyBorder="1" applyAlignment="1" applyProtection="1">
      <alignment horizontal="left" vertical="top"/>
      <protection locked="0"/>
    </xf>
    <xf numFmtId="0" fontId="5" fillId="11" borderId="1" xfId="0" applyFont="1" applyFill="1" applyBorder="1" applyAlignment="1" applyProtection="1">
      <alignment horizontal="left" vertical="top" wrapText="1"/>
      <protection locked="0"/>
    </xf>
    <xf numFmtId="0" fontId="5" fillId="11" borderId="7" xfId="0" applyFont="1" applyFill="1" applyBorder="1" applyAlignment="1" applyProtection="1">
      <alignment horizontal="left" vertical="top" wrapText="1"/>
      <protection locked="0"/>
    </xf>
    <xf numFmtId="0" fontId="5" fillId="11" borderId="2" xfId="0" applyFont="1" applyFill="1" applyBorder="1" applyAlignment="1" applyProtection="1">
      <alignment horizontal="left" vertical="top" wrapText="1"/>
      <protection locked="0"/>
    </xf>
    <xf numFmtId="0" fontId="5" fillId="11" borderId="3" xfId="0" applyFont="1" applyFill="1" applyBorder="1" applyAlignment="1" applyProtection="1">
      <alignment horizontal="left" vertical="top" wrapText="1"/>
      <protection locked="0"/>
    </xf>
    <xf numFmtId="0" fontId="5" fillId="11" borderId="0" xfId="0" applyFont="1" applyFill="1" applyBorder="1" applyAlignment="1" applyProtection="1">
      <alignment horizontal="left" vertical="top" wrapText="1"/>
      <protection locked="0"/>
    </xf>
    <xf numFmtId="0" fontId="5" fillId="11" borderId="4" xfId="0" applyFont="1" applyFill="1" applyBorder="1" applyAlignment="1" applyProtection="1">
      <alignment horizontal="left" vertical="top" wrapText="1"/>
      <protection locked="0"/>
    </xf>
    <xf numFmtId="0" fontId="5" fillId="11" borderId="5" xfId="0" applyFont="1" applyFill="1" applyBorder="1" applyAlignment="1" applyProtection="1">
      <alignment horizontal="left" vertical="top" wrapText="1"/>
      <protection locked="0"/>
    </xf>
    <xf numFmtId="0" fontId="5" fillId="11" borderId="8" xfId="0" applyFont="1" applyFill="1" applyBorder="1" applyAlignment="1" applyProtection="1">
      <alignment horizontal="left" vertical="top" wrapText="1"/>
      <protection locked="0"/>
    </xf>
    <xf numFmtId="0" fontId="5" fillId="11" borderId="6" xfId="0" applyFont="1" applyFill="1" applyBorder="1" applyAlignment="1" applyProtection="1">
      <alignment horizontal="left" vertical="top" wrapText="1"/>
      <protection locked="0"/>
    </xf>
    <xf numFmtId="0" fontId="0" fillId="0" borderId="8" xfId="0" applyBorder="1" applyAlignment="1">
      <alignment horizontal="left" vertical="top"/>
    </xf>
    <xf numFmtId="0" fontId="5" fillId="11" borderId="22" xfId="0" applyFont="1" applyFill="1" applyBorder="1" applyAlignment="1" applyProtection="1">
      <alignment horizontal="left" vertical="top"/>
      <protection locked="0"/>
    </xf>
    <xf numFmtId="0" fontId="5" fillId="11" borderId="23" xfId="0" applyFont="1" applyFill="1" applyBorder="1" applyAlignment="1" applyProtection="1">
      <alignment horizontal="left" vertical="top"/>
      <protection locked="0"/>
    </xf>
    <xf numFmtId="0" fontId="5" fillId="25" borderId="1" xfId="3" applyFont="1" applyFill="1" applyBorder="1" applyAlignment="1">
      <alignment horizontal="left" vertical="top" wrapText="1"/>
    </xf>
    <xf numFmtId="0" fontId="5" fillId="25" borderId="7" xfId="3" applyFont="1" applyFill="1" applyBorder="1" applyAlignment="1">
      <alignment horizontal="left" vertical="top" wrapText="1"/>
    </xf>
    <xf numFmtId="0" fontId="5" fillId="25" borderId="26" xfId="3" applyFont="1" applyFill="1" applyBorder="1" applyAlignment="1">
      <alignment horizontal="left" vertical="top" wrapText="1"/>
    </xf>
    <xf numFmtId="0" fontId="5" fillId="25" borderId="3" xfId="3" applyFont="1" applyFill="1" applyBorder="1" applyAlignment="1">
      <alignment horizontal="left" vertical="top" wrapText="1"/>
    </xf>
    <xf numFmtId="0" fontId="5" fillId="25" borderId="0" xfId="3" applyFont="1" applyFill="1" applyBorder="1" applyAlignment="1">
      <alignment horizontal="left" vertical="top" wrapText="1"/>
    </xf>
    <xf numFmtId="0" fontId="5" fillId="25" borderId="27" xfId="3" applyFont="1" applyFill="1" applyBorder="1" applyAlignment="1">
      <alignment horizontal="left" vertical="top" wrapText="1"/>
    </xf>
    <xf numFmtId="0" fontId="5" fillId="25" borderId="28" xfId="3" applyFont="1" applyFill="1" applyBorder="1" applyAlignment="1">
      <alignment horizontal="left" vertical="top" wrapText="1"/>
    </xf>
    <xf numFmtId="0" fontId="5" fillId="25" borderId="29" xfId="3" applyFont="1" applyFill="1" applyBorder="1" applyAlignment="1">
      <alignment horizontal="left" vertical="top" wrapText="1"/>
    </xf>
    <xf numFmtId="0" fontId="5" fillId="25" borderId="30" xfId="3" applyFont="1" applyFill="1" applyBorder="1" applyAlignment="1">
      <alignment horizontal="left" vertical="top" wrapText="1"/>
    </xf>
    <xf numFmtId="0" fontId="5" fillId="11" borderId="21" xfId="0" applyFont="1" applyFill="1" applyBorder="1" applyAlignment="1" applyProtection="1">
      <alignment horizontal="left" vertical="top" wrapText="1"/>
      <protection locked="0"/>
    </xf>
    <xf numFmtId="0" fontId="5" fillId="0" borderId="8" xfId="0" applyFont="1" applyBorder="1" applyAlignment="1">
      <alignment wrapText="1"/>
    </xf>
    <xf numFmtId="0" fontId="5" fillId="0" borderId="0" xfId="0" applyFont="1" applyBorder="1" applyAlignment="1">
      <alignment wrapText="1"/>
    </xf>
    <xf numFmtId="0" fontId="0" fillId="11" borderId="10" xfId="0" applyFill="1" applyBorder="1" applyAlignment="1" applyProtection="1">
      <alignment horizontal="center" vertical="center" wrapText="1"/>
      <protection locked="0"/>
    </xf>
    <xf numFmtId="0" fontId="0" fillId="11" borderId="12" xfId="0" applyFill="1" applyBorder="1" applyAlignment="1" applyProtection="1">
      <alignment horizontal="center" vertical="center" wrapText="1"/>
      <protection locked="0"/>
    </xf>
    <xf numFmtId="0" fontId="4" fillId="3" borderId="7" xfId="2" applyBorder="1">
      <alignment horizontal="left" vertical="top"/>
    </xf>
    <xf numFmtId="0" fontId="4" fillId="3" borderId="2" xfId="2" applyBorder="1">
      <alignment horizontal="left" vertical="top"/>
    </xf>
    <xf numFmtId="0" fontId="5" fillId="6" borderId="4" xfId="0" applyFont="1" applyFill="1" applyBorder="1" applyAlignment="1" applyProtection="1">
      <alignment horizontal="left" vertical="top"/>
      <protection locked="0"/>
    </xf>
    <xf numFmtId="0" fontId="0" fillId="6" borderId="4" xfId="0" applyFill="1" applyBorder="1" applyAlignment="1" applyProtection="1">
      <alignment horizontal="left" vertical="top"/>
      <protection locked="0"/>
    </xf>
    <xf numFmtId="22" fontId="5" fillId="6" borderId="4" xfId="0" applyNumberFormat="1" applyFont="1" applyFill="1" applyBorder="1" applyAlignment="1" applyProtection="1">
      <alignment horizontal="left" vertical="top"/>
      <protection locked="0"/>
    </xf>
    <xf numFmtId="22" fontId="0" fillId="6" borderId="4" xfId="0" applyNumberFormat="1" applyFill="1" applyBorder="1" applyAlignment="1" applyProtection="1">
      <alignment horizontal="left" vertical="top"/>
      <protection locked="0"/>
    </xf>
    <xf numFmtId="0" fontId="5" fillId="6" borderId="8" xfId="0" applyFont="1" applyFill="1" applyBorder="1" applyAlignment="1" applyProtection="1">
      <alignment horizontal="left" vertical="top"/>
      <protection locked="0"/>
    </xf>
    <xf numFmtId="0" fontId="0" fillId="6" borderId="6" xfId="0" applyFill="1" applyBorder="1" applyAlignment="1" applyProtection="1">
      <alignment horizontal="left" vertical="top"/>
      <protection locked="0"/>
    </xf>
  </cellXfs>
  <cellStyles count="22">
    <cellStyle name="Calculé" xfId="13" xr:uid="{00000000-0005-0000-0000-000000000000}"/>
    <cellStyle name="Data Header" xfId="14" xr:uid="{00000000-0005-0000-0000-000001000000}"/>
    <cellStyle name="Data RO" xfId="16" xr:uid="{00000000-0005-0000-0000-000002000000}"/>
    <cellStyle name="Data RO 2" xfId="17" xr:uid="{00000000-0005-0000-0000-000003000000}"/>
    <cellStyle name="Data UserField" xfId="15" xr:uid="{00000000-0005-0000-0000-000004000000}"/>
    <cellStyle name="Data UserField 2" xfId="18" xr:uid="{00000000-0005-0000-0000-000005000000}"/>
    <cellStyle name="Footer" xfId="10" xr:uid="{00000000-0005-0000-0000-000006000000}"/>
    <cellStyle name="header" xfId="1" xr:uid="{00000000-0005-0000-0000-000007000000}"/>
    <cellStyle name="Header dark" xfId="11" xr:uid="{00000000-0005-0000-0000-000008000000}"/>
    <cellStyle name="Lien hypertexte" xfId="21" builtinId="8"/>
    <cellStyle name="Normal" xfId="0" builtinId="0" customBuiltin="1"/>
    <cellStyle name="Paramètre" xfId="12" xr:uid="{00000000-0005-0000-0000-00000B000000}"/>
    <cellStyle name="Programme" xfId="2" xr:uid="{00000000-0005-0000-0000-00000C000000}"/>
    <cellStyle name="Quantité" xfId="19" xr:uid="{00000000-0005-0000-0000-00000D000000}"/>
    <cellStyle name="Sujet" xfId="3" xr:uid="{00000000-0005-0000-0000-00000E000000}"/>
    <cellStyle name="Titre" xfId="4" builtinId="15" customBuiltin="1"/>
    <cellStyle name="Titre 1" xfId="5" builtinId="16" customBuiltin="1"/>
    <cellStyle name="Titre 2" xfId="6" builtinId="17" customBuiltin="1"/>
    <cellStyle name="Titre 3" xfId="7" builtinId="18" customBuiltin="1"/>
    <cellStyle name="Titre 4" xfId="8" builtinId="19" customBuiltin="1"/>
    <cellStyle name="Total" xfId="9" builtinId="25" customBuiltin="1"/>
    <cellStyle name="UID" xfId="20" xr:uid="{00000000-0005-0000-0000-000015000000}"/>
  </cellStyles>
  <dxfs count="27">
    <dxf>
      <font>
        <color rgb="FF008000"/>
      </font>
    </dxf>
    <dxf>
      <font>
        <color theme="0" tint="-0.499984740745262"/>
      </font>
    </dxf>
    <dxf>
      <font>
        <color rgb="FF008000"/>
      </font>
    </dxf>
    <dxf>
      <font>
        <color theme="0" tint="-0.499984740745262"/>
      </font>
    </dxf>
    <dxf>
      <font>
        <color rgb="FF008000"/>
      </font>
    </dxf>
    <dxf>
      <font>
        <color theme="0" tint="-0.499984740745262"/>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theme="5" tint="0.39994506668294322"/>
        </patternFill>
      </fill>
    </dxf>
    <dxf>
      <fill>
        <patternFill>
          <bgColor theme="7" tint="0.79998168889431442"/>
        </patternFill>
      </fill>
    </dxf>
    <dxf>
      <fill>
        <patternFill>
          <bgColor theme="7" tint="0.79998168889431442"/>
        </patternFill>
      </fill>
    </dxf>
    <dxf>
      <fill>
        <patternFill>
          <bgColor rgb="FFFF0000"/>
        </patternFill>
      </fill>
    </dxf>
    <dxf>
      <fill>
        <patternFill>
          <bgColor theme="5" tint="0.59996337778862885"/>
        </patternFill>
      </fill>
    </dxf>
    <dxf>
      <fill>
        <patternFill>
          <bgColor theme="5" tint="0.59996337778862885"/>
        </patternFill>
      </fill>
    </dxf>
    <dxf>
      <font>
        <color rgb="FFFF0000"/>
      </font>
      <fill>
        <patternFill patternType="darkUp">
          <fgColor theme="0" tint="-0.499984740745262"/>
        </patternFill>
      </fill>
    </dxf>
    <dxf>
      <font>
        <b val="0"/>
        <i/>
        <color theme="0" tint="-0.34998626667073579"/>
      </font>
    </dxf>
    <dxf>
      <fill>
        <patternFill>
          <bgColor theme="5" tint="0.79998168889431442"/>
        </patternFill>
      </fill>
    </dxf>
    <dxf>
      <font>
        <color rgb="FFFF0000"/>
      </font>
      <fill>
        <patternFill patternType="darkUp">
          <fgColor theme="0" tint="-0.499984740745262"/>
          <bgColor auto="1"/>
        </patternFill>
      </fill>
      <border>
        <left style="hair">
          <color theme="0" tint="-0.24994659260841701"/>
        </left>
        <right style="hair">
          <color theme="0" tint="-0.24994659260841701"/>
        </right>
        <top style="hair">
          <color theme="0" tint="-0.24994659260841701"/>
        </top>
        <bottom style="hair">
          <color theme="0" tint="-0.24994659260841701"/>
        </bottom>
      </border>
    </dxf>
    <dxf>
      <font>
        <color rgb="FFFF0000"/>
      </font>
      <fill>
        <patternFill patternType="darkUp">
          <fgColor theme="0" tint="-0.499984740745262"/>
          <bgColor auto="1"/>
        </patternFill>
      </fill>
      <border>
        <left style="hair">
          <color theme="0" tint="-0.24994659260841701"/>
        </left>
        <right style="hair">
          <color theme="0" tint="-0.24994659260841701"/>
        </right>
        <top style="hair">
          <color theme="0" tint="-0.24994659260841701"/>
        </top>
        <bottom style="hair">
          <color theme="0" tint="-0.24994659260841701"/>
        </bottom>
      </border>
    </dxf>
    <dxf>
      <fill>
        <patternFill>
          <bgColor rgb="FFFF0000"/>
        </patternFill>
      </fill>
    </dxf>
    <dxf>
      <fill>
        <patternFill>
          <bgColor rgb="FFFF0000"/>
        </patternFill>
      </fill>
    </dxf>
    <dxf>
      <fill>
        <patternFill>
          <bgColor rgb="FF92D050"/>
        </patternFill>
      </fill>
    </dxf>
    <dxf>
      <fill>
        <patternFill>
          <bgColor theme="5" tint="0.39994506668294322"/>
        </patternFill>
      </fill>
    </dxf>
    <dxf>
      <fill>
        <patternFill>
          <bgColor rgb="FFFF0000"/>
        </patternFill>
      </fill>
    </dxf>
  </dxfs>
  <tableStyles count="0" defaultTableStyle="TableStyleMedium2" defaultPivotStyle="PivotStyleLight16"/>
  <colors>
    <mruColors>
      <color rgb="FFCCCCFF"/>
      <color rgb="FFFFFFCC"/>
      <color rgb="FF800080"/>
      <color rgb="FF006600"/>
      <color rgb="FF008000"/>
      <color rgb="FF57D3FF"/>
      <color rgb="FFCCFFCC"/>
      <color rgb="FFFFCCCC"/>
      <color rgb="FFF9F7AD"/>
      <color rgb="FFFFFF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vbaProject.bin.rels><?xml version="1.0" encoding="UTF-8" standalone="yes"?>
<Relationships xmlns="http://schemas.openxmlformats.org/package/2006/relationships"><Relationship Id="rId3" Type="http://schemas.microsoft.com/office/2020/07/relationships/vbaProjectSignatureV3" Target="vbaProjectSignatureV3.bin"/><Relationship Id="rId2" Type="http://schemas.microsoft.com/office/2014/relationships/vbaProjectSignatureAgile" Target="vbaProjectSignatureAgile.bin"/><Relationship Id="rId1" Type="http://schemas.microsoft.com/office/2006/relationships/vbaProjectSignature" Target="vbaProjectSignature.bin"/></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13</xdr:row>
      <xdr:rowOff>38100</xdr:rowOff>
    </xdr:from>
    <xdr:to>
      <xdr:col>6</xdr:col>
      <xdr:colOff>695325</xdr:colOff>
      <xdr:row>14</xdr:row>
      <xdr:rowOff>152400</xdr:rowOff>
    </xdr:to>
    <xdr:pic>
      <xdr:nvPicPr>
        <xdr:cNvPr id="3" name="HelpImage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04775" y="876300"/>
          <a:ext cx="5105400" cy="304800"/>
        </a:xfrm>
        <a:prstGeom prst="rect">
          <a:avLst/>
        </a:prstGeom>
      </xdr:spPr>
    </xdr:pic>
    <xdr:clientData/>
  </xdr:twoCellAnchor>
  <xdr:twoCellAnchor editAs="oneCell">
    <xdr:from>
      <xdr:col>0</xdr:col>
      <xdr:colOff>552450</xdr:colOff>
      <xdr:row>19</xdr:row>
      <xdr:rowOff>57150</xdr:rowOff>
    </xdr:from>
    <xdr:to>
      <xdr:col>8</xdr:col>
      <xdr:colOff>523875</xdr:colOff>
      <xdr:row>27</xdr:row>
      <xdr:rowOff>42069</xdr:rowOff>
    </xdr:to>
    <xdr:pic>
      <xdr:nvPicPr>
        <xdr:cNvPr id="10" name="HelpImage2">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a:stretch>
          <a:fillRect/>
        </a:stretch>
      </xdr:blipFill>
      <xdr:spPr>
        <a:xfrm>
          <a:off x="552450" y="2038350"/>
          <a:ext cx="6010275" cy="1508919"/>
        </a:xfrm>
        <a:prstGeom prst="rect">
          <a:avLst/>
        </a:prstGeom>
      </xdr:spPr>
    </xdr:pic>
    <xdr:clientData/>
  </xdr:twoCellAnchor>
  <xdr:twoCellAnchor editAs="oneCell">
    <xdr:from>
      <xdr:col>0</xdr:col>
      <xdr:colOff>47625</xdr:colOff>
      <xdr:row>29</xdr:row>
      <xdr:rowOff>152400</xdr:rowOff>
    </xdr:from>
    <xdr:to>
      <xdr:col>5</xdr:col>
      <xdr:colOff>658820</xdr:colOff>
      <xdr:row>48</xdr:row>
      <xdr:rowOff>57150</xdr:rowOff>
    </xdr:to>
    <xdr:pic>
      <xdr:nvPicPr>
        <xdr:cNvPr id="7" name="HelpImage3">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7625" y="5600700"/>
          <a:ext cx="4354520" cy="3943350"/>
        </a:xfrm>
        <a:prstGeom prst="rect">
          <a:avLst/>
        </a:prstGeom>
        <a:noFill/>
      </xdr:spPr>
    </xdr:pic>
    <xdr:clientData/>
  </xdr:twoCellAnchor>
  <xdr:twoCellAnchor editAs="oneCell">
    <xdr:from>
      <xdr:col>6</xdr:col>
      <xdr:colOff>9525</xdr:colOff>
      <xdr:row>35</xdr:row>
      <xdr:rowOff>95250</xdr:rowOff>
    </xdr:from>
    <xdr:to>
      <xdr:col>8</xdr:col>
      <xdr:colOff>1197610</xdr:colOff>
      <xdr:row>52</xdr:row>
      <xdr:rowOff>72390</xdr:rowOff>
    </xdr:to>
    <xdr:pic>
      <xdr:nvPicPr>
        <xdr:cNvPr id="8" name="HelpImage4">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4"/>
        <a:stretch>
          <a:fillRect/>
        </a:stretch>
      </xdr:blipFill>
      <xdr:spPr>
        <a:xfrm>
          <a:off x="4514850" y="7086600"/>
          <a:ext cx="2712085" cy="323469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0</xdr:colOff>
          <xdr:row>64</xdr:row>
          <xdr:rowOff>0</xdr:rowOff>
        </xdr:from>
        <xdr:to>
          <xdr:col>8</xdr:col>
          <xdr:colOff>333375</xdr:colOff>
          <xdr:row>113</xdr:row>
          <xdr:rowOff>85725</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152400</xdr:colOff>
          <xdr:row>7</xdr:row>
          <xdr:rowOff>85725</xdr:rowOff>
        </xdr:from>
        <xdr:to>
          <xdr:col>3</xdr:col>
          <xdr:colOff>47625</xdr:colOff>
          <xdr:row>10</xdr:row>
          <xdr:rowOff>66675</xdr:rowOff>
        </xdr:to>
        <xdr:sp macro="" textlink="">
          <xdr:nvSpPr>
            <xdr:cNvPr id="2049" name="ButtonLogin" descr="Connexion"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H" sz="1000" b="1" i="0" u="none" strike="noStrike" baseline="0">
                  <a:solidFill>
                    <a:srgbClr val="000000"/>
                  </a:solidFill>
                  <a:latin typeface="Arial"/>
                  <a:cs typeface="Arial"/>
                </a:rPr>
                <a:t>Login pour reprendre les données du GESDEC</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38100</xdr:colOff>
          <xdr:row>2</xdr:row>
          <xdr:rowOff>47625</xdr:rowOff>
        </xdr:from>
        <xdr:to>
          <xdr:col>1</xdr:col>
          <xdr:colOff>1143000</xdr:colOff>
          <xdr:row>4</xdr:row>
          <xdr:rowOff>114300</xdr:rowOff>
        </xdr:to>
        <xdr:sp macro="" textlink="">
          <xdr:nvSpPr>
            <xdr:cNvPr id="5122" name="Button_BuildPasswords" hidden="1">
              <a:extLst>
                <a:ext uri="{63B3BB69-23CF-44E3-9099-C40C66FF867C}">
                  <a14:compatExt spid="_x0000_s5122"/>
                </a:ext>
                <a:ext uri="{FF2B5EF4-FFF2-40B4-BE49-F238E27FC236}">
                  <a16:creationId xmlns:a16="http://schemas.microsoft.com/office/drawing/2014/main" id="{00000000-0008-0000-0500-000002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H" sz="1000" b="0" i="0" u="none" strike="noStrike" baseline="0">
                  <a:solidFill>
                    <a:srgbClr val="000000"/>
                  </a:solidFill>
                  <a:latin typeface="Arial"/>
                  <a:cs typeface="Arial"/>
                </a:rPr>
                <a:t>Générer les mots de passe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161925</xdr:colOff>
          <xdr:row>1</xdr:row>
          <xdr:rowOff>66675</xdr:rowOff>
        </xdr:from>
        <xdr:to>
          <xdr:col>3</xdr:col>
          <xdr:colOff>533400</xdr:colOff>
          <xdr:row>4</xdr:row>
          <xdr:rowOff>104775</xdr:rowOff>
        </xdr:to>
        <xdr:sp macro="" textlink="">
          <xdr:nvSpPr>
            <xdr:cNvPr id="5124" name="Button_SendEmail" hidden="1">
              <a:extLst>
                <a:ext uri="{63B3BB69-23CF-44E3-9099-C40C66FF867C}">
                  <a14:compatExt spid="_x0000_s5124"/>
                </a:ext>
                <a:ext uri="{FF2B5EF4-FFF2-40B4-BE49-F238E27FC236}">
                  <a16:creationId xmlns:a16="http://schemas.microsoft.com/office/drawing/2014/main" id="{00000000-0008-0000-0500-000004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H" sz="1000" b="0" i="0" u="none" strike="noStrike" baseline="0">
                  <a:solidFill>
                    <a:srgbClr val="000000"/>
                  </a:solidFill>
                  <a:latin typeface="Arial"/>
                  <a:cs typeface="Arial"/>
                </a:rPr>
                <a:t>Envoyer un mail aux lignes sélectionnées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161925</xdr:colOff>
          <xdr:row>233</xdr:row>
          <xdr:rowOff>66675</xdr:rowOff>
        </xdr:from>
        <xdr:to>
          <xdr:col>0</xdr:col>
          <xdr:colOff>1295400</xdr:colOff>
          <xdr:row>236</xdr:row>
          <xdr:rowOff>142875</xdr:rowOff>
        </xdr:to>
        <xdr:sp macro="" textlink="">
          <xdr:nvSpPr>
            <xdr:cNvPr id="5130" name="Button 10" hidden="1">
              <a:extLst>
                <a:ext uri="{63B3BB69-23CF-44E3-9099-C40C66FF867C}">
                  <a14:compatExt spid="_x0000_s5130"/>
                </a:ext>
                <a:ext uri="{FF2B5EF4-FFF2-40B4-BE49-F238E27FC236}">
                  <a16:creationId xmlns:a16="http://schemas.microsoft.com/office/drawing/2014/main" id="{00000000-0008-0000-0500-00000A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H" sz="1000" b="0" i="0" u="none" strike="noStrike" baseline="0">
                  <a:solidFill>
                    <a:srgbClr val="000000"/>
                  </a:solidFill>
                  <a:latin typeface="Arial"/>
                  <a:cs typeface="Arial"/>
                </a:rPr>
                <a:t>Envoyer un mail aux lignes sélectionnées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288</xdr:row>
          <xdr:rowOff>85725</xdr:rowOff>
        </xdr:from>
        <xdr:to>
          <xdr:col>0</xdr:col>
          <xdr:colOff>1381125</xdr:colOff>
          <xdr:row>291</xdr:row>
          <xdr:rowOff>28575</xdr:rowOff>
        </xdr:to>
        <xdr:sp macro="" textlink="">
          <xdr:nvSpPr>
            <xdr:cNvPr id="5143" name="Button_ReuseEmailTemplate1" hidden="1">
              <a:extLst>
                <a:ext uri="{63B3BB69-23CF-44E3-9099-C40C66FF867C}">
                  <a14:compatExt spid="_x0000_s5143"/>
                </a:ext>
                <a:ext uri="{FF2B5EF4-FFF2-40B4-BE49-F238E27FC236}">
                  <a16:creationId xmlns:a16="http://schemas.microsoft.com/office/drawing/2014/main" id="{00000000-0008-0000-0500-000017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H" sz="1000" b="0" i="0" u="none" strike="noStrike" baseline="0">
                  <a:solidFill>
                    <a:srgbClr val="000000"/>
                  </a:solidFill>
                  <a:latin typeface="Arial"/>
                  <a:cs typeface="Arial"/>
                </a:rPr>
                <a:t>Reprendre ce modèle (2)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152400</xdr:colOff>
          <xdr:row>304</xdr:row>
          <xdr:rowOff>104775</xdr:rowOff>
        </xdr:from>
        <xdr:to>
          <xdr:col>0</xdr:col>
          <xdr:colOff>1362075</xdr:colOff>
          <xdr:row>307</xdr:row>
          <xdr:rowOff>38100</xdr:rowOff>
        </xdr:to>
        <xdr:sp macro="" textlink="">
          <xdr:nvSpPr>
            <xdr:cNvPr id="5144" name="Button_ReuseEmailTemplate1" hidden="1">
              <a:extLst>
                <a:ext uri="{63B3BB69-23CF-44E3-9099-C40C66FF867C}">
                  <a14:compatExt spid="_x0000_s5144"/>
                </a:ext>
                <a:ext uri="{FF2B5EF4-FFF2-40B4-BE49-F238E27FC236}">
                  <a16:creationId xmlns:a16="http://schemas.microsoft.com/office/drawing/2014/main" id="{00000000-0008-0000-0500-000018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H" sz="1000" b="0" i="0" u="none" strike="noStrike" baseline="0">
                  <a:solidFill>
                    <a:srgbClr val="000000"/>
                  </a:solidFill>
                  <a:latin typeface="Arial"/>
                  <a:cs typeface="Arial"/>
                </a:rPr>
                <a:t>Reprendre ce modèle (3)</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180975</xdr:colOff>
          <xdr:row>272</xdr:row>
          <xdr:rowOff>104775</xdr:rowOff>
        </xdr:from>
        <xdr:to>
          <xdr:col>0</xdr:col>
          <xdr:colOff>1400175</xdr:colOff>
          <xdr:row>275</xdr:row>
          <xdr:rowOff>47625</xdr:rowOff>
        </xdr:to>
        <xdr:sp macro="" textlink="">
          <xdr:nvSpPr>
            <xdr:cNvPr id="5147" name="Button 27" hidden="1">
              <a:extLst>
                <a:ext uri="{63B3BB69-23CF-44E3-9099-C40C66FF867C}">
                  <a14:compatExt spid="_x0000_s5147"/>
                </a:ext>
                <a:ext uri="{FF2B5EF4-FFF2-40B4-BE49-F238E27FC236}">
                  <a16:creationId xmlns:a16="http://schemas.microsoft.com/office/drawing/2014/main" id="{00000000-0008-0000-0500-00001B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H" sz="1000" b="0" i="0" u="none" strike="noStrike" baseline="0">
                  <a:solidFill>
                    <a:srgbClr val="000000"/>
                  </a:solidFill>
                  <a:latin typeface="Arial"/>
                  <a:cs typeface="Arial"/>
                </a:rPr>
                <a:t>Reprendre ce modèle (1)</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962025</xdr:colOff>
          <xdr:row>0</xdr:row>
          <xdr:rowOff>114300</xdr:rowOff>
        </xdr:from>
        <xdr:to>
          <xdr:col>3</xdr:col>
          <xdr:colOff>142875</xdr:colOff>
          <xdr:row>2</xdr:row>
          <xdr:rowOff>38100</xdr:rowOff>
        </xdr:to>
        <xdr:sp macro="" textlink="">
          <xdr:nvSpPr>
            <xdr:cNvPr id="29699" name="ClearCache_Button" hidden="1">
              <a:extLst>
                <a:ext uri="{63B3BB69-23CF-44E3-9099-C40C66FF867C}">
                  <a14:compatExt spid="_x0000_s29699"/>
                </a:ext>
                <a:ext uri="{FF2B5EF4-FFF2-40B4-BE49-F238E27FC236}">
                  <a16:creationId xmlns:a16="http://schemas.microsoft.com/office/drawing/2014/main" id="{00000000-0008-0000-0A00-0000037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fr-CH" sz="1000" b="0" i="0" u="none" strike="noStrike" baseline="0">
                  <a:solidFill>
                    <a:srgbClr val="000000"/>
                  </a:solidFill>
                  <a:latin typeface="Arial"/>
                  <a:cs typeface="Arial"/>
                </a:rPr>
                <a:t>Réinitialiser les caches</a:t>
              </a:r>
            </a:p>
          </xdr:txBody>
        </xdr:sp>
        <xdr:clientData fPrintsWithSheet="0"/>
      </xdr:twoCellAnchor>
    </mc:Choice>
    <mc:Fallback/>
  </mc:AlternateContent>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1.bin"/><Relationship Id="rId3" Type="http://schemas.openxmlformats.org/officeDocument/2006/relationships/hyperlink" Target="https://support.microsoft.com/fr-fr/office/ajouter-supprimer-ou-afficher-un-%C3%A9diteur-approuv%C3%A9-87b3d5a3-b68c-4023-87c4-7cc78a44d7ed" TargetMode="External"/><Relationship Id="rId7" Type="http://schemas.openxmlformats.org/officeDocument/2006/relationships/vmlDrawing" Target="../drawings/vmlDrawing1.vml"/><Relationship Id="rId2" Type="http://schemas.openxmlformats.org/officeDocument/2006/relationships/hyperlink" Target="https://support.microsoft.com/fr-fr/office/activer-ou-d%C3%A9sactiver-les-macros-dans-les-fichiers-office-12b036fd-d140-4e74-b45e-16fed1a7e5c6" TargetMode="External"/><Relationship Id="rId1" Type="http://schemas.openxmlformats.org/officeDocument/2006/relationships/hyperlink" Target="mailto:gesdec-inventaire@etat.ge.ch"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upport.microsoft.com/fr-fr/office/ajouter-supprimer-ou-afficher-un-%C3%A9diteur-approuv%C3%A9-87b3d5a3-b68c-4023-87c4-7cc78a44d7ed" TargetMode="External"/><Relationship Id="rId9" Type="http://schemas.openxmlformats.org/officeDocument/2006/relationships/image" Target="../media/image1.emf"/></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4.xml"/><Relationship Id="rId1" Type="http://schemas.openxmlformats.org/officeDocument/2006/relationships/printerSettings" Target="../printerSettings/printerSettings11.bin"/><Relationship Id="rId5" Type="http://schemas.openxmlformats.org/officeDocument/2006/relationships/comments" Target="../comments8.xml"/><Relationship Id="rId4" Type="http://schemas.openxmlformats.org/officeDocument/2006/relationships/ctrlProp" Target="../ctrlProps/ctrlProp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vmlDrawing" Target="../drawings/vmlDrawing6.vml"/><Relationship Id="rId7" Type="http://schemas.openxmlformats.org/officeDocument/2006/relationships/ctrlProp" Target="../ctrlProps/ctrlProp5.x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trlProp" Target="../ctrlProps/ctrlProp4.xml"/><Relationship Id="rId5" Type="http://schemas.openxmlformats.org/officeDocument/2006/relationships/ctrlProp" Target="../ctrlProps/ctrlProp3.xml"/><Relationship Id="rId10" Type="http://schemas.openxmlformats.org/officeDocument/2006/relationships/comments" Target="../comments4.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Help">
    <outlinePr summaryBelow="0" summaryRight="0"/>
    <pageSetUpPr fitToPage="1"/>
  </sheetPr>
  <dimension ref="A1:J962"/>
  <sheetViews>
    <sheetView showGridLines="0" tabSelected="1" workbookViewId="0">
      <pane ySplit="1" topLeftCell="A2" activePane="bottomLeft" state="frozen"/>
      <selection pane="bottomLeft" activeCell="A2" sqref="A2"/>
    </sheetView>
  </sheetViews>
  <sheetFormatPr baseColWidth="10" defaultColWidth="11.42578125" defaultRowHeight="12.75"/>
  <cols>
    <col min="1" max="1" width="10.42578125" style="3" customWidth="1"/>
    <col min="2" max="2" width="11.42578125" style="3" customWidth="1"/>
    <col min="3" max="8" width="11.42578125" style="3"/>
    <col min="9" max="9" width="20.7109375" style="3" customWidth="1"/>
    <col min="10" max="10" width="4.85546875" style="3" customWidth="1"/>
    <col min="11" max="16384" width="11.42578125" style="3"/>
  </cols>
  <sheetData>
    <row r="1" spans="1:10" s="1" customFormat="1" ht="20.25">
      <c r="A1" s="4" t="s">
        <v>2442</v>
      </c>
    </row>
    <row r="2" spans="1:10" customFormat="1" ht="8.25" customHeight="1"/>
    <row r="3" spans="1:10" customFormat="1">
      <c r="A3" s="28" t="s">
        <v>2443</v>
      </c>
      <c r="B3" s="3"/>
      <c r="C3" s="3"/>
      <c r="D3" s="3"/>
      <c r="E3" s="3"/>
      <c r="F3" s="3"/>
      <c r="G3" s="3"/>
      <c r="H3" s="3"/>
    </row>
    <row r="4" spans="1:10" customFormat="1">
      <c r="B4" s="3"/>
      <c r="C4" s="3"/>
      <c r="D4" s="3"/>
      <c r="E4" s="3"/>
      <c r="F4" s="3"/>
      <c r="G4" s="3"/>
      <c r="H4" s="3"/>
    </row>
    <row r="5" spans="1:10" customFormat="1">
      <c r="A5" s="3"/>
      <c r="B5" s="85" t="s">
        <v>2578</v>
      </c>
      <c r="C5" s="3"/>
      <c r="D5" s="3"/>
      <c r="E5" s="3"/>
      <c r="F5" s="3"/>
      <c r="G5" s="3"/>
      <c r="H5" s="3"/>
    </row>
    <row r="6" spans="1:10" customFormat="1">
      <c r="A6" s="3"/>
      <c r="B6" s="28" t="s">
        <v>2579</v>
      </c>
      <c r="C6" s="3" t="s">
        <v>2580</v>
      </c>
      <c r="D6" s="3"/>
      <c r="E6" s="3"/>
      <c r="F6" s="3"/>
      <c r="G6" s="3"/>
      <c r="H6" s="3"/>
    </row>
    <row r="7" spans="1:10" customFormat="1" ht="12.75" customHeight="1">
      <c r="A7" s="3"/>
      <c r="B7" s="28" t="s">
        <v>2444</v>
      </c>
      <c r="C7" s="246" t="s">
        <v>2581</v>
      </c>
      <c r="D7" s="246"/>
      <c r="E7" s="246"/>
      <c r="F7" s="3"/>
      <c r="G7" s="3"/>
      <c r="H7" s="3"/>
    </row>
    <row r="8" spans="1:10" customFormat="1" ht="12.75" customHeight="1">
      <c r="A8" s="3"/>
      <c r="B8" s="28"/>
      <c r="C8" s="246"/>
      <c r="D8" s="246"/>
      <c r="E8" s="246"/>
      <c r="F8" s="3"/>
      <c r="G8" s="3"/>
      <c r="H8" s="3"/>
    </row>
    <row r="9" spans="1:10" customFormat="1" ht="12.75" customHeight="1">
      <c r="A9" s="3"/>
      <c r="B9" s="28"/>
      <c r="C9" s="246"/>
      <c r="D9" s="246"/>
      <c r="E9" s="246"/>
      <c r="F9" s="3"/>
      <c r="G9" s="3"/>
      <c r="H9" s="3"/>
    </row>
    <row r="10" spans="1:10" customFormat="1">
      <c r="A10" s="3"/>
      <c r="B10" s="28" t="s">
        <v>2445</v>
      </c>
      <c r="C10" s="86" t="s">
        <v>2467</v>
      </c>
      <c r="D10" s="3"/>
      <c r="E10" s="3"/>
      <c r="F10" s="3"/>
      <c r="G10" s="3"/>
      <c r="H10" s="3"/>
    </row>
    <row r="11" spans="1:10" customFormat="1">
      <c r="A11" s="3"/>
      <c r="B11" s="3"/>
      <c r="C11" s="3"/>
      <c r="D11" s="3"/>
      <c r="E11" s="3"/>
      <c r="F11" s="3"/>
      <c r="G11" s="3"/>
      <c r="H11" s="3"/>
    </row>
    <row r="12" spans="1:10" s="2" customFormat="1" ht="15.75">
      <c r="A12" s="257" t="s">
        <v>2480</v>
      </c>
      <c r="B12" s="258"/>
      <c r="C12" s="258"/>
      <c r="D12" s="258"/>
      <c r="E12" s="258"/>
      <c r="F12" s="258"/>
      <c r="G12" s="258"/>
      <c r="H12" s="258"/>
      <c r="I12" s="258"/>
      <c r="J12" s="259"/>
    </row>
    <row r="13" spans="1:10" s="2" customFormat="1" ht="15" customHeight="1">
      <c r="A13" s="248" t="s">
        <v>2478</v>
      </c>
      <c r="B13" s="249"/>
      <c r="C13" s="249"/>
      <c r="D13" s="249"/>
      <c r="E13" s="249"/>
      <c r="F13" s="249"/>
      <c r="G13" s="249"/>
      <c r="H13" s="249"/>
      <c r="I13" s="249"/>
      <c r="J13" s="250"/>
    </row>
    <row r="14" spans="1:10" s="2" customFormat="1" ht="15">
      <c r="A14" s="251"/>
      <c r="B14" s="252"/>
      <c r="C14" s="252"/>
      <c r="D14" s="252"/>
      <c r="E14" s="252"/>
      <c r="F14" s="252"/>
      <c r="G14" s="252"/>
      <c r="H14" s="252"/>
      <c r="I14" s="252"/>
      <c r="J14" s="253"/>
    </row>
    <row r="15" spans="1:10" s="2" customFormat="1" ht="15">
      <c r="A15" s="251"/>
      <c r="B15" s="252"/>
      <c r="C15" s="252"/>
      <c r="D15" s="252"/>
      <c r="E15" s="252"/>
      <c r="F15" s="252"/>
      <c r="G15" s="252"/>
      <c r="H15" s="252"/>
      <c r="I15" s="252"/>
      <c r="J15" s="253"/>
    </row>
    <row r="16" spans="1:10" s="2" customFormat="1" ht="15">
      <c r="A16" s="254"/>
      <c r="B16" s="255"/>
      <c r="C16" s="255"/>
      <c r="D16" s="255"/>
      <c r="E16" s="255"/>
      <c r="F16" s="255"/>
      <c r="G16" s="255"/>
      <c r="H16" s="255"/>
      <c r="I16" s="255"/>
      <c r="J16" s="256"/>
    </row>
    <row r="17" spans="1:10" s="2" customFormat="1" ht="15">
      <c r="A17" s="138" t="s">
        <v>2481</v>
      </c>
      <c r="B17" s="137"/>
      <c r="C17" s="137"/>
      <c r="D17" s="137"/>
      <c r="E17" s="137"/>
      <c r="F17" s="137"/>
      <c r="G17" s="137"/>
      <c r="H17" s="137"/>
      <c r="I17" s="137"/>
      <c r="J17" s="137"/>
    </row>
    <row r="18" spans="1:10" s="2" customFormat="1" ht="15">
      <c r="A18" s="247" t="s">
        <v>2491</v>
      </c>
      <c r="B18" s="247"/>
      <c r="C18" s="247"/>
      <c r="D18" s="247"/>
      <c r="E18" s="247"/>
      <c r="F18" s="247"/>
      <c r="G18" s="247"/>
      <c r="H18" s="247"/>
      <c r="I18" s="247"/>
      <c r="J18" s="247"/>
    </row>
    <row r="19" spans="1:10" s="2" customFormat="1" ht="15" customHeight="1">
      <c r="A19" s="247" t="s">
        <v>2482</v>
      </c>
      <c r="B19" s="247"/>
      <c r="C19" s="247"/>
      <c r="D19" s="247"/>
      <c r="E19" s="247"/>
      <c r="F19" s="247"/>
      <c r="G19" s="247"/>
      <c r="H19" s="247"/>
      <c r="I19" s="247"/>
      <c r="J19" s="247"/>
    </row>
    <row r="20" spans="1:10" s="2" customFormat="1" ht="15">
      <c r="A20" s="139"/>
      <c r="B20" s="139"/>
      <c r="C20" s="139"/>
      <c r="D20" s="139"/>
      <c r="E20" s="139"/>
      <c r="F20" s="139"/>
      <c r="G20" s="139"/>
      <c r="H20" s="139"/>
      <c r="I20" s="139"/>
      <c r="J20" s="139"/>
    </row>
    <row r="21" spans="1:10" s="2" customFormat="1" ht="15">
      <c r="A21" s="139"/>
      <c r="B21" s="139"/>
      <c r="C21" s="139"/>
      <c r="D21" s="139"/>
      <c r="E21" s="139"/>
      <c r="F21" s="139"/>
      <c r="G21" s="139"/>
      <c r="H21" s="139"/>
      <c r="I21" s="139"/>
      <c r="J21" s="139"/>
    </row>
    <row r="22" spans="1:10" s="2" customFormat="1" ht="15">
      <c r="A22" s="139"/>
      <c r="B22" s="139"/>
      <c r="C22" s="139"/>
      <c r="D22" s="139"/>
      <c r="E22" s="139"/>
      <c r="F22" s="139"/>
      <c r="G22" s="139"/>
      <c r="H22" s="139"/>
      <c r="I22" s="139"/>
      <c r="J22" s="139"/>
    </row>
    <row r="23" spans="1:10" s="2" customFormat="1" ht="15">
      <c r="A23" s="139"/>
      <c r="B23" s="139"/>
      <c r="C23" s="139"/>
      <c r="D23" s="139"/>
      <c r="E23" s="139"/>
      <c r="F23" s="139"/>
      <c r="G23" s="139"/>
      <c r="H23" s="139"/>
      <c r="I23" s="139"/>
      <c r="J23" s="139"/>
    </row>
    <row r="24" spans="1:10" s="2" customFormat="1" ht="15">
      <c r="A24" s="139"/>
      <c r="B24" s="139"/>
      <c r="C24" s="139"/>
      <c r="D24" s="139"/>
      <c r="E24" s="139"/>
      <c r="F24" s="139"/>
      <c r="G24" s="139"/>
      <c r="H24" s="139"/>
      <c r="I24" s="139"/>
      <c r="J24" s="139"/>
    </row>
    <row r="25" spans="1:10" s="2" customFormat="1" ht="15">
      <c r="A25" s="139"/>
      <c r="B25" s="139"/>
      <c r="C25" s="139"/>
      <c r="D25" s="139"/>
      <c r="E25" s="139"/>
      <c r="F25" s="139"/>
      <c r="G25" s="139"/>
      <c r="H25" s="139"/>
      <c r="I25" s="139"/>
      <c r="J25" s="139"/>
    </row>
    <row r="26" spans="1:10" s="2" customFormat="1" ht="15">
      <c r="A26" s="139"/>
      <c r="B26" s="139"/>
      <c r="C26" s="139"/>
      <c r="D26" s="139"/>
      <c r="E26" s="139"/>
      <c r="F26" s="139"/>
      <c r="G26" s="139"/>
      <c r="H26" s="139"/>
      <c r="I26" s="139"/>
      <c r="J26" s="139"/>
    </row>
    <row r="27" spans="1:10" s="2" customFormat="1" ht="15">
      <c r="A27" s="139"/>
      <c r="B27" s="139"/>
      <c r="C27" s="139"/>
      <c r="D27" s="139"/>
      <c r="E27" s="139"/>
      <c r="F27" s="139"/>
      <c r="G27" s="139"/>
      <c r="H27" s="139"/>
      <c r="I27" s="139"/>
      <c r="J27" s="139"/>
    </row>
    <row r="28" spans="1:10" s="2" customFormat="1" ht="15">
      <c r="A28" s="139"/>
      <c r="B28" s="139"/>
      <c r="C28" s="139"/>
      <c r="D28" s="139"/>
      <c r="E28" s="139"/>
      <c r="F28" s="139"/>
      <c r="G28" s="139"/>
      <c r="H28" s="139"/>
      <c r="I28" s="139"/>
      <c r="J28" s="139"/>
    </row>
    <row r="29" spans="1:10" s="2" customFormat="1" ht="15">
      <c r="A29" s="247" t="s">
        <v>2483</v>
      </c>
      <c r="B29" s="247"/>
      <c r="C29" s="247"/>
      <c r="D29" s="247"/>
      <c r="E29" s="247"/>
      <c r="F29" s="247"/>
      <c r="G29" s="247"/>
      <c r="H29" s="247"/>
      <c r="I29" s="247"/>
      <c r="J29" s="247"/>
    </row>
    <row r="30" spans="1:10" s="2" customFormat="1" ht="15">
      <c r="A30" s="139"/>
      <c r="B30" s="139"/>
      <c r="C30" s="139"/>
      <c r="D30" s="139"/>
      <c r="E30" s="139"/>
      <c r="F30" s="139"/>
      <c r="G30" s="139"/>
      <c r="H30" s="139"/>
      <c r="I30" s="139"/>
      <c r="J30" s="139"/>
    </row>
    <row r="31" spans="1:10" s="2" customFormat="1" ht="14.25" customHeight="1">
      <c r="A31" s="139"/>
      <c r="B31" s="139"/>
      <c r="C31" s="139"/>
      <c r="D31" s="139"/>
      <c r="E31" s="139"/>
      <c r="F31" s="139"/>
      <c r="G31" s="261" t="s">
        <v>2487</v>
      </c>
      <c r="H31" s="261"/>
      <c r="I31" s="261"/>
      <c r="J31" s="139"/>
    </row>
    <row r="32" spans="1:10" s="2" customFormat="1" ht="18" customHeight="1">
      <c r="A32" s="139"/>
      <c r="B32" s="139"/>
      <c r="C32" s="139"/>
      <c r="D32" s="139"/>
      <c r="E32" s="139"/>
      <c r="F32" s="139"/>
      <c r="G32" s="263" t="s">
        <v>2588</v>
      </c>
      <c r="H32" s="263"/>
      <c r="I32" s="263"/>
      <c r="J32" s="139"/>
    </row>
    <row r="33" spans="1:10" s="2" customFormat="1" ht="25.5" customHeight="1">
      <c r="A33" s="139"/>
      <c r="B33" s="139"/>
      <c r="C33" s="139"/>
      <c r="D33" s="139"/>
      <c r="E33" s="139"/>
      <c r="F33" s="139"/>
      <c r="G33" s="139" t="s">
        <v>2484</v>
      </c>
      <c r="H33" s="260" t="s">
        <v>2485</v>
      </c>
      <c r="I33" s="260"/>
      <c r="J33" s="139"/>
    </row>
    <row r="34" spans="1:10" s="2" customFormat="1" ht="35.25" customHeight="1">
      <c r="A34" s="139"/>
      <c r="B34" s="139"/>
      <c r="C34" s="139"/>
      <c r="D34" s="139"/>
      <c r="E34" s="139"/>
      <c r="F34" s="139"/>
      <c r="G34" s="139" t="s">
        <v>2486</v>
      </c>
      <c r="H34" s="260" t="s">
        <v>2587</v>
      </c>
      <c r="I34" s="260"/>
      <c r="J34" s="139"/>
    </row>
    <row r="35" spans="1:10" s="2" customFormat="1" ht="13.5" customHeight="1">
      <c r="A35" s="139"/>
      <c r="B35" s="139"/>
      <c r="C35" s="139"/>
      <c r="D35" s="139"/>
      <c r="E35" s="139"/>
      <c r="F35" s="139"/>
      <c r="G35" s="262" t="s">
        <v>2489</v>
      </c>
      <c r="H35" s="262"/>
      <c r="I35" s="262"/>
      <c r="J35" s="139"/>
    </row>
    <row r="36" spans="1:10" s="2" customFormat="1" ht="16.5" customHeight="1">
      <c r="A36" s="139"/>
      <c r="B36" s="139"/>
      <c r="C36" s="139"/>
      <c r="D36" s="139"/>
      <c r="E36" s="139"/>
      <c r="F36" s="139"/>
      <c r="G36" s="139"/>
      <c r="H36" s="139"/>
      <c r="I36" s="139"/>
      <c r="J36" s="139"/>
    </row>
    <row r="37" spans="1:10" s="2" customFormat="1" ht="15">
      <c r="A37" s="139"/>
      <c r="B37" s="139"/>
      <c r="C37" s="139"/>
      <c r="D37" s="139"/>
      <c r="E37" s="139"/>
      <c r="F37" s="139"/>
      <c r="G37" s="141"/>
      <c r="H37" s="139"/>
      <c r="I37" s="139"/>
      <c r="J37" s="139"/>
    </row>
    <row r="38" spans="1:10" s="2" customFormat="1" ht="15">
      <c r="A38" s="139"/>
      <c r="B38" s="139"/>
      <c r="C38" s="139"/>
      <c r="D38" s="139"/>
      <c r="E38" s="139"/>
      <c r="F38" s="139"/>
      <c r="G38" s="139"/>
      <c r="H38" s="139"/>
      <c r="I38" s="139"/>
      <c r="J38" s="139"/>
    </row>
    <row r="39" spans="1:10" s="2" customFormat="1" ht="15">
      <c r="A39" s="139"/>
      <c r="B39" s="139"/>
      <c r="C39" s="139"/>
      <c r="D39" s="139"/>
      <c r="E39" s="139"/>
      <c r="F39" s="139"/>
      <c r="G39" s="139"/>
      <c r="H39" s="139"/>
      <c r="I39" s="139"/>
      <c r="J39" s="139"/>
    </row>
    <row r="40" spans="1:10" s="2" customFormat="1" ht="15">
      <c r="A40" s="139"/>
      <c r="B40" s="139"/>
      <c r="C40" s="139"/>
      <c r="D40" s="139"/>
      <c r="E40" s="139"/>
      <c r="F40" s="139"/>
      <c r="G40" s="139"/>
      <c r="H40" s="139"/>
      <c r="I40" s="139"/>
      <c r="J40" s="139"/>
    </row>
    <row r="41" spans="1:10" s="2" customFormat="1" ht="15">
      <c r="A41" s="139"/>
      <c r="B41" s="139"/>
      <c r="C41" s="139"/>
      <c r="D41" s="139"/>
      <c r="E41" s="139"/>
      <c r="F41" s="139"/>
      <c r="G41" s="139"/>
      <c r="H41" s="139"/>
      <c r="I41" s="139"/>
      <c r="J41" s="139"/>
    </row>
    <row r="42" spans="1:10" s="2" customFormat="1" ht="15">
      <c r="A42" s="139"/>
      <c r="B42" s="139"/>
      <c r="C42" s="139"/>
      <c r="D42" s="139"/>
      <c r="E42" s="139"/>
      <c r="F42" s="139"/>
      <c r="G42" s="139"/>
      <c r="H42" s="139"/>
      <c r="I42" s="139"/>
      <c r="J42" s="139"/>
    </row>
    <row r="43" spans="1:10" s="2" customFormat="1" ht="15">
      <c r="A43" s="139"/>
      <c r="B43" s="139"/>
      <c r="C43" s="139"/>
      <c r="D43" s="139"/>
      <c r="E43" s="139"/>
      <c r="F43" s="139"/>
      <c r="G43" s="139"/>
      <c r="H43" s="139"/>
      <c r="I43" s="139"/>
      <c r="J43" s="139"/>
    </row>
    <row r="44" spans="1:10" s="2" customFormat="1" ht="15">
      <c r="A44" s="139"/>
      <c r="B44" s="139"/>
      <c r="C44" s="139"/>
      <c r="D44" s="139"/>
      <c r="E44" s="139"/>
      <c r="F44" s="139"/>
      <c r="G44" s="139"/>
      <c r="H44" s="139"/>
      <c r="I44" s="139"/>
      <c r="J44" s="139"/>
    </row>
    <row r="45" spans="1:10" s="2" customFormat="1" ht="15">
      <c r="A45" s="139"/>
      <c r="B45" s="139"/>
      <c r="C45" s="139"/>
      <c r="D45" s="139"/>
      <c r="E45" s="139"/>
      <c r="F45" s="139"/>
      <c r="G45" s="139"/>
      <c r="H45" s="139"/>
      <c r="I45" s="139"/>
      <c r="J45" s="139"/>
    </row>
    <row r="46" spans="1:10" s="2" customFormat="1" ht="15">
      <c r="A46" s="139"/>
      <c r="B46" s="139"/>
      <c r="C46" s="139"/>
      <c r="D46" s="139"/>
      <c r="E46" s="139"/>
      <c r="F46" s="139"/>
      <c r="G46" s="139"/>
      <c r="H46" s="139"/>
      <c r="I46" s="139"/>
      <c r="J46" s="139"/>
    </row>
    <row r="47" spans="1:10" s="2" customFormat="1" ht="15">
      <c r="A47" s="139"/>
      <c r="B47" s="139"/>
      <c r="C47" s="139"/>
      <c r="D47" s="139"/>
      <c r="E47" s="139"/>
      <c r="F47" s="139"/>
      <c r="G47" s="139"/>
      <c r="H47" s="139"/>
      <c r="I47" s="139"/>
      <c r="J47" s="139"/>
    </row>
    <row r="48" spans="1:10" s="2" customFormat="1" ht="15">
      <c r="A48" s="139"/>
      <c r="B48" s="139"/>
      <c r="C48" s="139"/>
      <c r="D48" s="139"/>
      <c r="E48" s="139"/>
      <c r="F48" s="139"/>
      <c r="G48" s="139"/>
      <c r="H48" s="139"/>
      <c r="I48" s="139"/>
      <c r="J48" s="139"/>
    </row>
    <row r="49" spans="1:10" s="2" customFormat="1" ht="15">
      <c r="A49" s="139"/>
      <c r="B49" s="139"/>
      <c r="C49" s="139"/>
      <c r="D49" s="139"/>
      <c r="E49" s="139"/>
      <c r="F49" s="139"/>
      <c r="G49" s="139"/>
      <c r="H49" s="139"/>
      <c r="I49" s="139"/>
      <c r="J49" s="139"/>
    </row>
    <row r="50" spans="1:10" s="2" customFormat="1" ht="15">
      <c r="A50" s="139"/>
      <c r="B50" s="139"/>
      <c r="C50" s="139"/>
      <c r="D50" s="139"/>
      <c r="E50" s="139"/>
      <c r="F50" s="139"/>
      <c r="G50" s="139"/>
      <c r="H50" s="139"/>
      <c r="I50" s="139"/>
      <c r="J50" s="139"/>
    </row>
    <row r="51" spans="1:10" s="2" customFormat="1" ht="15">
      <c r="A51" s="139"/>
      <c r="B51" s="139"/>
      <c r="C51" s="139"/>
      <c r="D51" s="139"/>
      <c r="E51" s="139"/>
      <c r="F51" s="139"/>
      <c r="G51" s="139"/>
      <c r="H51" s="139"/>
      <c r="I51" s="139"/>
      <c r="J51" s="139"/>
    </row>
    <row r="52" spans="1:10" s="2" customFormat="1" ht="15">
      <c r="A52" s="139"/>
      <c r="B52" s="139"/>
      <c r="C52" s="139"/>
      <c r="D52" s="139"/>
      <c r="E52" s="139"/>
      <c r="F52" s="139"/>
      <c r="G52" s="139"/>
      <c r="H52" s="139"/>
      <c r="I52" s="139"/>
      <c r="J52" s="139"/>
    </row>
    <row r="53" spans="1:10" s="2" customFormat="1" ht="15">
      <c r="A53" s="139"/>
      <c r="B53" s="139"/>
      <c r="C53" s="139"/>
      <c r="D53" s="139"/>
      <c r="E53" s="139"/>
      <c r="F53" s="139"/>
      <c r="G53" s="139"/>
      <c r="H53" s="139"/>
      <c r="I53" s="139"/>
      <c r="J53" s="139"/>
    </row>
    <row r="54" spans="1:10" s="2" customFormat="1" ht="27.75" customHeight="1">
      <c r="A54" s="247" t="s">
        <v>2488</v>
      </c>
      <c r="B54" s="247"/>
      <c r="C54" s="247"/>
      <c r="D54" s="247"/>
      <c r="E54" s="247"/>
      <c r="F54" s="247"/>
      <c r="G54" s="247"/>
      <c r="H54" s="247"/>
      <c r="I54" s="247"/>
      <c r="J54" s="247"/>
    </row>
    <row r="55" spans="1:10" s="2" customFormat="1" ht="15">
      <c r="A55" s="140" t="s">
        <v>2479</v>
      </c>
      <c r="B55" s="137"/>
      <c r="C55" s="137"/>
      <c r="D55" s="137"/>
      <c r="E55" s="137"/>
      <c r="F55" s="137"/>
      <c r="G55" s="137"/>
      <c r="H55" s="137"/>
      <c r="I55" s="137"/>
      <c r="J55" s="137"/>
    </row>
    <row r="56" spans="1:10" s="2" customFormat="1" ht="15">
      <c r="A56" s="140"/>
      <c r="B56" s="137"/>
      <c r="C56" s="137"/>
      <c r="D56" s="137"/>
      <c r="E56" s="137"/>
      <c r="F56" s="137"/>
      <c r="G56" s="137"/>
      <c r="H56" s="137"/>
      <c r="I56" s="137"/>
      <c r="J56" s="137"/>
    </row>
    <row r="57" spans="1:10" s="2" customFormat="1" ht="15">
      <c r="A57" s="137"/>
      <c r="B57" s="137"/>
      <c r="C57" s="137"/>
      <c r="D57" s="137"/>
      <c r="E57" s="137"/>
      <c r="F57" s="137"/>
      <c r="G57" s="137"/>
      <c r="H57" s="137"/>
      <c r="I57" s="137"/>
      <c r="J57" s="137"/>
    </row>
    <row r="58" spans="1:10" s="2" customFormat="1" ht="15">
      <c r="A58" s="142" t="s">
        <v>2490</v>
      </c>
      <c r="B58" s="137"/>
      <c r="C58" s="137"/>
      <c r="D58" s="137"/>
      <c r="E58" s="137"/>
      <c r="F58" s="137"/>
      <c r="G58" s="137"/>
      <c r="H58" s="137"/>
      <c r="I58" s="137"/>
      <c r="J58" s="137"/>
    </row>
    <row r="59" spans="1:10" s="2" customFormat="1" ht="15">
      <c r="A59" s="140" t="s">
        <v>2477</v>
      </c>
      <c r="B59" s="137"/>
      <c r="C59" s="137"/>
      <c r="D59" s="137"/>
      <c r="E59" s="137"/>
      <c r="F59" s="137"/>
      <c r="G59" s="137"/>
      <c r="H59" s="137"/>
      <c r="I59" s="137"/>
      <c r="J59" s="137"/>
    </row>
    <row r="60" spans="1:10" s="2" customFormat="1" ht="15">
      <c r="A60" s="140" t="s">
        <v>2479</v>
      </c>
      <c r="B60" s="137"/>
      <c r="C60" s="137"/>
      <c r="D60" s="137"/>
      <c r="E60" s="137"/>
      <c r="F60" s="137"/>
      <c r="G60" s="137"/>
      <c r="H60" s="137"/>
      <c r="I60" s="137"/>
      <c r="J60" s="137"/>
    </row>
    <row r="61" spans="1:10" s="2" customFormat="1" ht="15">
      <c r="A61" s="137"/>
      <c r="B61" s="137"/>
      <c r="C61" s="137"/>
      <c r="D61" s="137"/>
      <c r="E61" s="137"/>
      <c r="F61" s="137"/>
      <c r="G61" s="137"/>
      <c r="H61" s="137"/>
      <c r="I61" s="137"/>
      <c r="J61" s="137"/>
    </row>
    <row r="62" spans="1:10" s="2" customFormat="1" ht="15">
      <c r="A62" s="5"/>
    </row>
    <row r="63" spans="1:10">
      <c r="A63" s="28" t="s">
        <v>2511</v>
      </c>
    </row>
    <row r="64" spans="1:10">
      <c r="A64"/>
    </row>
    <row r="164" ht="12.75" customHeight="1"/>
    <row r="210" spans="1:1">
      <c r="A210"/>
    </row>
    <row r="211" spans="1:1">
      <c r="A211"/>
    </row>
    <row r="212" spans="1:1">
      <c r="A212"/>
    </row>
    <row r="213" spans="1:1">
      <c r="A213"/>
    </row>
    <row r="214" spans="1:1">
      <c r="A214"/>
    </row>
    <row r="215" spans="1:1">
      <c r="A215"/>
    </row>
    <row r="216" spans="1:1">
      <c r="A216"/>
    </row>
    <row r="217" spans="1:1">
      <c r="A217"/>
    </row>
    <row r="218" spans="1:1">
      <c r="A218"/>
    </row>
    <row r="219" spans="1:1">
      <c r="A219"/>
    </row>
    <row r="220" spans="1:1">
      <c r="A220"/>
    </row>
    <row r="221" spans="1:1">
      <c r="A221"/>
    </row>
    <row r="222" spans="1:1">
      <c r="A222"/>
    </row>
    <row r="223" spans="1:1">
      <c r="A223"/>
    </row>
    <row r="224" spans="1:1">
      <c r="A224"/>
    </row>
    <row r="225" spans="1:1">
      <c r="A225"/>
    </row>
    <row r="226" spans="1:1">
      <c r="A226"/>
    </row>
    <row r="227" spans="1:1">
      <c r="A227"/>
    </row>
    <row r="228" spans="1:1">
      <c r="A228"/>
    </row>
    <row r="229" spans="1:1">
      <c r="A229"/>
    </row>
    <row r="230" spans="1:1">
      <c r="A230"/>
    </row>
    <row r="231" spans="1:1">
      <c r="A231"/>
    </row>
    <row r="232" spans="1:1">
      <c r="A232"/>
    </row>
    <row r="233" spans="1:1">
      <c r="A233"/>
    </row>
    <row r="234" spans="1:1">
      <c r="A234"/>
    </row>
    <row r="235" spans="1:1">
      <c r="A235"/>
    </row>
    <row r="236" spans="1:1">
      <c r="A236"/>
    </row>
    <row r="237" spans="1:1">
      <c r="A237"/>
    </row>
    <row r="238" spans="1:1">
      <c r="A238"/>
    </row>
    <row r="239" spans="1:1">
      <c r="A239"/>
    </row>
    <row r="240" spans="1:1">
      <c r="A240"/>
    </row>
    <row r="241" spans="1:1">
      <c r="A241"/>
    </row>
    <row r="242" spans="1:1">
      <c r="A242"/>
    </row>
    <row r="243" spans="1:1">
      <c r="A243"/>
    </row>
    <row r="244" spans="1:1">
      <c r="A244"/>
    </row>
    <row r="245" spans="1:1">
      <c r="A245"/>
    </row>
    <row r="246" spans="1:1">
      <c r="A246"/>
    </row>
    <row r="247" spans="1:1">
      <c r="A247"/>
    </row>
    <row r="248" spans="1:1">
      <c r="A248"/>
    </row>
    <row r="249" spans="1:1">
      <c r="A249"/>
    </row>
    <row r="250" spans="1:1">
      <c r="A250"/>
    </row>
    <row r="251" spans="1:1">
      <c r="A251"/>
    </row>
    <row r="252" spans="1:1">
      <c r="A252"/>
    </row>
    <row r="253" spans="1:1">
      <c r="A253"/>
    </row>
    <row r="254" spans="1:1">
      <c r="A254"/>
    </row>
    <row r="255" spans="1:1">
      <c r="A255"/>
    </row>
    <row r="256" spans="1:1">
      <c r="A256"/>
    </row>
    <row r="257" spans="1:1">
      <c r="A257"/>
    </row>
    <row r="258" spans="1:1">
      <c r="A258"/>
    </row>
    <row r="259" spans="1:1">
      <c r="A259"/>
    </row>
    <row r="260" spans="1:1">
      <c r="A260"/>
    </row>
    <row r="261" spans="1:1">
      <c r="A261"/>
    </row>
    <row r="262" spans="1:1">
      <c r="A262"/>
    </row>
    <row r="263" spans="1:1">
      <c r="A263"/>
    </row>
    <row r="264" spans="1:1">
      <c r="A264"/>
    </row>
    <row r="265" spans="1:1">
      <c r="A265"/>
    </row>
    <row r="266" spans="1:1">
      <c r="A266"/>
    </row>
    <row r="267" spans="1:1">
      <c r="A267"/>
    </row>
    <row r="268" spans="1:1">
      <c r="A268"/>
    </row>
    <row r="269" spans="1:1">
      <c r="A269"/>
    </row>
    <row r="270" spans="1:1">
      <c r="A270"/>
    </row>
    <row r="271" spans="1:1">
      <c r="A271"/>
    </row>
    <row r="272" spans="1:1">
      <c r="A272"/>
    </row>
    <row r="273" spans="1:1">
      <c r="A273"/>
    </row>
    <row r="274" spans="1:1">
      <c r="A274"/>
    </row>
    <row r="275" spans="1:1">
      <c r="A275"/>
    </row>
    <row r="276" spans="1:1">
      <c r="A276"/>
    </row>
    <row r="277" spans="1:1">
      <c r="A277"/>
    </row>
    <row r="278" spans="1:1">
      <c r="A278"/>
    </row>
    <row r="279" spans="1:1">
      <c r="A279"/>
    </row>
    <row r="280" spans="1:1">
      <c r="A280"/>
    </row>
    <row r="281" spans="1:1">
      <c r="A281"/>
    </row>
    <row r="282" spans="1:1">
      <c r="A282"/>
    </row>
    <row r="283" spans="1:1">
      <c r="A283"/>
    </row>
    <row r="284" spans="1:1">
      <c r="A284"/>
    </row>
    <row r="285" spans="1:1">
      <c r="A285"/>
    </row>
    <row r="286" spans="1:1">
      <c r="A286"/>
    </row>
    <row r="287" spans="1:1">
      <c r="A287"/>
    </row>
    <row r="288" spans="1:1">
      <c r="A288"/>
    </row>
    <row r="289" spans="1:1">
      <c r="A289"/>
    </row>
    <row r="290" spans="1:1">
      <c r="A290"/>
    </row>
    <row r="291" spans="1:1">
      <c r="A291"/>
    </row>
    <row r="292" spans="1:1">
      <c r="A292"/>
    </row>
    <row r="293" spans="1:1">
      <c r="A293"/>
    </row>
    <row r="294" spans="1:1">
      <c r="A294"/>
    </row>
    <row r="295" spans="1:1">
      <c r="A295"/>
    </row>
    <row r="296" spans="1:1">
      <c r="A296"/>
    </row>
    <row r="297" spans="1:1">
      <c r="A297"/>
    </row>
    <row r="298" spans="1:1">
      <c r="A298"/>
    </row>
    <row r="299" spans="1:1">
      <c r="A299"/>
    </row>
    <row r="300" spans="1:1">
      <c r="A300"/>
    </row>
    <row r="301" spans="1:1">
      <c r="A301"/>
    </row>
    <row r="302" spans="1:1">
      <c r="A302"/>
    </row>
    <row r="303" spans="1:1">
      <c r="A303"/>
    </row>
    <row r="304" spans="1:1">
      <c r="A304"/>
    </row>
    <row r="305" spans="1:1">
      <c r="A305"/>
    </row>
    <row r="306" spans="1:1">
      <c r="A306"/>
    </row>
    <row r="307" spans="1:1">
      <c r="A307"/>
    </row>
    <row r="308" spans="1:1">
      <c r="A308"/>
    </row>
    <row r="309" spans="1:1">
      <c r="A309"/>
    </row>
    <row r="310" spans="1:1">
      <c r="A310"/>
    </row>
    <row r="311" spans="1:1">
      <c r="A311"/>
    </row>
    <row r="312" spans="1:1">
      <c r="A312"/>
    </row>
    <row r="313" spans="1:1">
      <c r="A313"/>
    </row>
    <row r="314" spans="1:1">
      <c r="A314"/>
    </row>
    <row r="315" spans="1:1">
      <c r="A315"/>
    </row>
    <row r="316" spans="1:1">
      <c r="A316"/>
    </row>
    <row r="317" spans="1:1">
      <c r="A317"/>
    </row>
    <row r="318" spans="1:1">
      <c r="A318"/>
    </row>
    <row r="319" spans="1:1">
      <c r="A319"/>
    </row>
    <row r="320" spans="1:1">
      <c r="A320"/>
    </row>
    <row r="321" spans="1:1">
      <c r="A321"/>
    </row>
    <row r="322" spans="1:1">
      <c r="A322"/>
    </row>
    <row r="323" spans="1:1">
      <c r="A323"/>
    </row>
    <row r="324" spans="1:1">
      <c r="A324"/>
    </row>
    <row r="325" spans="1:1">
      <c r="A325"/>
    </row>
    <row r="326" spans="1:1">
      <c r="A326"/>
    </row>
    <row r="327" spans="1:1">
      <c r="A327"/>
    </row>
    <row r="328" spans="1:1">
      <c r="A328"/>
    </row>
    <row r="329" spans="1:1">
      <c r="A329"/>
    </row>
    <row r="330" spans="1:1">
      <c r="A330"/>
    </row>
    <row r="331" spans="1:1">
      <c r="A331"/>
    </row>
    <row r="332" spans="1:1">
      <c r="A332"/>
    </row>
    <row r="333" spans="1:1">
      <c r="A333"/>
    </row>
    <row r="334" spans="1:1">
      <c r="A334"/>
    </row>
    <row r="335" spans="1:1">
      <c r="A335"/>
    </row>
    <row r="336" spans="1:1">
      <c r="A336"/>
    </row>
    <row r="337" spans="1:1">
      <c r="A337"/>
    </row>
    <row r="338" spans="1:1">
      <c r="A338"/>
    </row>
    <row r="339" spans="1:1">
      <c r="A339"/>
    </row>
    <row r="340" spans="1:1">
      <c r="A340"/>
    </row>
    <row r="341" spans="1:1">
      <c r="A341"/>
    </row>
    <row r="342" spans="1:1">
      <c r="A342"/>
    </row>
    <row r="343" spans="1:1">
      <c r="A343"/>
    </row>
    <row r="344" spans="1:1">
      <c r="A344"/>
    </row>
    <row r="345" spans="1:1">
      <c r="A345"/>
    </row>
    <row r="346" spans="1:1">
      <c r="A346"/>
    </row>
    <row r="347" spans="1:1">
      <c r="A347"/>
    </row>
    <row r="348" spans="1:1">
      <c r="A348"/>
    </row>
    <row r="349" spans="1:1">
      <c r="A349"/>
    </row>
    <row r="350" spans="1:1">
      <c r="A350"/>
    </row>
    <row r="351" spans="1:1">
      <c r="A351"/>
    </row>
    <row r="352" spans="1:1">
      <c r="A352"/>
    </row>
    <row r="353" spans="1:1">
      <c r="A353"/>
    </row>
    <row r="354" spans="1:1">
      <c r="A354"/>
    </row>
    <row r="355" spans="1:1">
      <c r="A355"/>
    </row>
    <row r="356" spans="1:1">
      <c r="A356"/>
    </row>
    <row r="357" spans="1:1">
      <c r="A357"/>
    </row>
    <row r="358" spans="1:1">
      <c r="A358"/>
    </row>
    <row r="359" spans="1:1">
      <c r="A359"/>
    </row>
    <row r="360" spans="1:1">
      <c r="A360"/>
    </row>
    <row r="361" spans="1:1">
      <c r="A361"/>
    </row>
    <row r="362" spans="1:1">
      <c r="A362"/>
    </row>
    <row r="363" spans="1:1">
      <c r="A363"/>
    </row>
    <row r="364" spans="1:1">
      <c r="A364"/>
    </row>
    <row r="365" spans="1:1">
      <c r="A365"/>
    </row>
    <row r="366" spans="1:1">
      <c r="A366"/>
    </row>
    <row r="367" spans="1:1">
      <c r="A367"/>
    </row>
    <row r="368" spans="1:1">
      <c r="A368"/>
    </row>
    <row r="369" spans="1:1">
      <c r="A369"/>
    </row>
    <row r="370" spans="1:1">
      <c r="A370"/>
    </row>
    <row r="371" spans="1:1">
      <c r="A371"/>
    </row>
    <row r="372" spans="1:1">
      <c r="A372"/>
    </row>
    <row r="373" spans="1:1">
      <c r="A373"/>
    </row>
    <row r="374" spans="1:1">
      <c r="A374"/>
    </row>
    <row r="375" spans="1:1">
      <c r="A375"/>
    </row>
    <row r="376" spans="1:1">
      <c r="A376"/>
    </row>
    <row r="377" spans="1:1">
      <c r="A377"/>
    </row>
    <row r="378" spans="1:1">
      <c r="A378"/>
    </row>
    <row r="379" spans="1:1">
      <c r="A379"/>
    </row>
    <row r="380" spans="1:1">
      <c r="A380"/>
    </row>
    <row r="381" spans="1:1">
      <c r="A381"/>
    </row>
    <row r="382" spans="1:1">
      <c r="A382"/>
    </row>
    <row r="383" spans="1:1">
      <c r="A383"/>
    </row>
    <row r="384" spans="1:1">
      <c r="A384"/>
    </row>
    <row r="385" spans="1:1">
      <c r="A385"/>
    </row>
    <row r="386" spans="1:1">
      <c r="A386"/>
    </row>
    <row r="387" spans="1:1">
      <c r="A387"/>
    </row>
    <row r="388" spans="1:1">
      <c r="A388"/>
    </row>
    <row r="389" spans="1:1">
      <c r="A389"/>
    </row>
    <row r="390" spans="1:1">
      <c r="A390"/>
    </row>
    <row r="391" spans="1:1">
      <c r="A391"/>
    </row>
    <row r="392" spans="1:1">
      <c r="A392"/>
    </row>
    <row r="393" spans="1:1">
      <c r="A393"/>
    </row>
    <row r="394" spans="1:1">
      <c r="A394"/>
    </row>
    <row r="395" spans="1:1">
      <c r="A395"/>
    </row>
    <row r="396" spans="1:1">
      <c r="A396"/>
    </row>
    <row r="397" spans="1:1">
      <c r="A397"/>
    </row>
    <row r="398" spans="1:1">
      <c r="A398"/>
    </row>
    <row r="399" spans="1:1">
      <c r="A399"/>
    </row>
    <row r="400" spans="1:1">
      <c r="A400"/>
    </row>
    <row r="401" spans="1:1">
      <c r="A401"/>
    </row>
    <row r="402" spans="1:1">
      <c r="A402"/>
    </row>
    <row r="403" spans="1:1">
      <c r="A403"/>
    </row>
    <row r="404" spans="1:1">
      <c r="A404"/>
    </row>
    <row r="405" spans="1:1">
      <c r="A405"/>
    </row>
    <row r="406" spans="1:1">
      <c r="A406"/>
    </row>
    <row r="407" spans="1:1">
      <c r="A407"/>
    </row>
    <row r="408" spans="1:1">
      <c r="A408"/>
    </row>
    <row r="409" spans="1:1">
      <c r="A409"/>
    </row>
    <row r="410" spans="1:1">
      <c r="A410"/>
    </row>
    <row r="411" spans="1:1">
      <c r="A411"/>
    </row>
    <row r="412" spans="1:1">
      <c r="A412"/>
    </row>
    <row r="413" spans="1:1">
      <c r="A413"/>
    </row>
    <row r="414" spans="1:1">
      <c r="A414"/>
    </row>
    <row r="415" spans="1:1">
      <c r="A415"/>
    </row>
    <row r="416" spans="1:1">
      <c r="A416"/>
    </row>
    <row r="417" spans="1:1">
      <c r="A417"/>
    </row>
    <row r="418" spans="1:1">
      <c r="A418"/>
    </row>
    <row r="419" spans="1:1">
      <c r="A419"/>
    </row>
    <row r="420" spans="1:1">
      <c r="A420"/>
    </row>
    <row r="421" spans="1:1">
      <c r="A421"/>
    </row>
    <row r="422" spans="1:1">
      <c r="A422"/>
    </row>
    <row r="423" spans="1:1">
      <c r="A423"/>
    </row>
    <row r="424" spans="1:1">
      <c r="A424"/>
    </row>
    <row r="425" spans="1:1">
      <c r="A425"/>
    </row>
    <row r="426" spans="1:1">
      <c r="A426"/>
    </row>
    <row r="427" spans="1:1">
      <c r="A427"/>
    </row>
    <row r="428" spans="1:1">
      <c r="A428"/>
    </row>
    <row r="429" spans="1:1">
      <c r="A429"/>
    </row>
    <row r="430" spans="1:1">
      <c r="A430"/>
    </row>
    <row r="431" spans="1:1">
      <c r="A431"/>
    </row>
    <row r="432" spans="1:1">
      <c r="A432"/>
    </row>
    <row r="433" spans="1:1">
      <c r="A433"/>
    </row>
    <row r="434" spans="1:1">
      <c r="A434"/>
    </row>
    <row r="435" spans="1:1">
      <c r="A435"/>
    </row>
    <row r="436" spans="1:1">
      <c r="A436"/>
    </row>
    <row r="437" spans="1:1">
      <c r="A437"/>
    </row>
    <row r="438" spans="1:1">
      <c r="A438"/>
    </row>
    <row r="439" spans="1:1">
      <c r="A439"/>
    </row>
    <row r="440" spans="1:1">
      <c r="A440"/>
    </row>
    <row r="441" spans="1:1">
      <c r="A441"/>
    </row>
    <row r="442" spans="1:1">
      <c r="A442"/>
    </row>
    <row r="443" spans="1:1">
      <c r="A443"/>
    </row>
    <row r="444" spans="1:1">
      <c r="A444"/>
    </row>
    <row r="445" spans="1:1">
      <c r="A445"/>
    </row>
    <row r="446" spans="1:1">
      <c r="A446"/>
    </row>
    <row r="447" spans="1:1">
      <c r="A447"/>
    </row>
    <row r="448" spans="1:1">
      <c r="A448"/>
    </row>
    <row r="449" spans="1:1">
      <c r="A449"/>
    </row>
    <row r="450" spans="1:1">
      <c r="A450"/>
    </row>
    <row r="451" spans="1:1">
      <c r="A451"/>
    </row>
    <row r="452" spans="1:1">
      <c r="A452"/>
    </row>
    <row r="453" spans="1:1">
      <c r="A453"/>
    </row>
    <row r="454" spans="1:1">
      <c r="A454"/>
    </row>
    <row r="455" spans="1:1">
      <c r="A455"/>
    </row>
    <row r="456" spans="1:1">
      <c r="A456"/>
    </row>
    <row r="457" spans="1:1">
      <c r="A457"/>
    </row>
    <row r="458" spans="1:1">
      <c r="A458"/>
    </row>
    <row r="459" spans="1:1">
      <c r="A459"/>
    </row>
    <row r="460" spans="1:1">
      <c r="A460"/>
    </row>
    <row r="461" spans="1:1">
      <c r="A461"/>
    </row>
    <row r="462" spans="1:1">
      <c r="A462"/>
    </row>
    <row r="463" spans="1:1">
      <c r="A463"/>
    </row>
    <row r="464" spans="1:1">
      <c r="A464"/>
    </row>
    <row r="465" spans="1:1">
      <c r="A465"/>
    </row>
    <row r="466" spans="1:1">
      <c r="A466"/>
    </row>
    <row r="467" spans="1:1">
      <c r="A467"/>
    </row>
    <row r="468" spans="1:1">
      <c r="A468"/>
    </row>
    <row r="469" spans="1:1">
      <c r="A469"/>
    </row>
    <row r="470" spans="1:1">
      <c r="A470"/>
    </row>
    <row r="471" spans="1:1">
      <c r="A471"/>
    </row>
    <row r="472" spans="1:1">
      <c r="A472"/>
    </row>
    <row r="473" spans="1:1">
      <c r="A473"/>
    </row>
    <row r="474" spans="1:1">
      <c r="A474"/>
    </row>
    <row r="475" spans="1:1">
      <c r="A475"/>
    </row>
    <row r="476" spans="1:1">
      <c r="A476"/>
    </row>
    <row r="477" spans="1:1">
      <c r="A477"/>
    </row>
    <row r="478" spans="1:1">
      <c r="A478"/>
    </row>
    <row r="479" spans="1:1">
      <c r="A479"/>
    </row>
    <row r="480" spans="1:1">
      <c r="A480"/>
    </row>
    <row r="481" spans="1:1">
      <c r="A481"/>
    </row>
    <row r="482" spans="1:1">
      <c r="A482"/>
    </row>
    <row r="483" spans="1:1">
      <c r="A483"/>
    </row>
    <row r="484" spans="1:1">
      <c r="A484"/>
    </row>
    <row r="485" spans="1:1">
      <c r="A485"/>
    </row>
    <row r="486" spans="1:1">
      <c r="A486"/>
    </row>
    <row r="487" spans="1:1">
      <c r="A487"/>
    </row>
    <row r="488" spans="1:1">
      <c r="A488"/>
    </row>
    <row r="489" spans="1:1">
      <c r="A489"/>
    </row>
    <row r="490" spans="1:1">
      <c r="A490"/>
    </row>
    <row r="491" spans="1:1">
      <c r="A491"/>
    </row>
    <row r="492" spans="1:1">
      <c r="A492"/>
    </row>
    <row r="493" spans="1:1">
      <c r="A493"/>
    </row>
    <row r="494" spans="1:1">
      <c r="A494"/>
    </row>
    <row r="495" spans="1:1">
      <c r="A495"/>
    </row>
    <row r="496" spans="1:1">
      <c r="A496"/>
    </row>
    <row r="497" spans="1:1">
      <c r="A497"/>
    </row>
    <row r="498" spans="1:1">
      <c r="A498"/>
    </row>
    <row r="499" spans="1:1">
      <c r="A499"/>
    </row>
    <row r="500" spans="1:1">
      <c r="A500"/>
    </row>
    <row r="501" spans="1:1">
      <c r="A501"/>
    </row>
    <row r="502" spans="1:1">
      <c r="A502"/>
    </row>
    <row r="503" spans="1:1">
      <c r="A503"/>
    </row>
    <row r="504" spans="1:1">
      <c r="A504"/>
    </row>
    <row r="505" spans="1:1">
      <c r="A505"/>
    </row>
    <row r="506" spans="1:1">
      <c r="A506"/>
    </row>
    <row r="507" spans="1:1">
      <c r="A507"/>
    </row>
    <row r="508" spans="1:1">
      <c r="A508"/>
    </row>
    <row r="509" spans="1:1">
      <c r="A509"/>
    </row>
    <row r="510" spans="1:1">
      <c r="A510"/>
    </row>
    <row r="511" spans="1:1">
      <c r="A511"/>
    </row>
    <row r="512" spans="1:1">
      <c r="A512"/>
    </row>
    <row r="513" spans="1:1">
      <c r="A513"/>
    </row>
    <row r="514" spans="1:1">
      <c r="A514"/>
    </row>
    <row r="515" spans="1:1">
      <c r="A515"/>
    </row>
    <row r="516" spans="1:1">
      <c r="A516"/>
    </row>
    <row r="517" spans="1:1">
      <c r="A517"/>
    </row>
    <row r="518" spans="1:1">
      <c r="A518"/>
    </row>
    <row r="519" spans="1:1">
      <c r="A519"/>
    </row>
    <row r="520" spans="1:1">
      <c r="A520"/>
    </row>
    <row r="521" spans="1:1">
      <c r="A521"/>
    </row>
    <row r="522" spans="1:1">
      <c r="A522"/>
    </row>
    <row r="523" spans="1:1">
      <c r="A523"/>
    </row>
    <row r="524" spans="1:1">
      <c r="A524"/>
    </row>
    <row r="525" spans="1:1">
      <c r="A525"/>
    </row>
    <row r="526" spans="1:1">
      <c r="A526"/>
    </row>
    <row r="527" spans="1:1">
      <c r="A527"/>
    </row>
    <row r="528" spans="1:1">
      <c r="A528"/>
    </row>
    <row r="529" spans="1:1">
      <c r="A529"/>
    </row>
    <row r="530" spans="1:1">
      <c r="A530"/>
    </row>
    <row r="531" spans="1:1">
      <c r="A531"/>
    </row>
    <row r="532" spans="1:1">
      <c r="A532"/>
    </row>
    <row r="533" spans="1:1">
      <c r="A533"/>
    </row>
    <row r="534" spans="1:1">
      <c r="A534"/>
    </row>
    <row r="535" spans="1:1">
      <c r="A535"/>
    </row>
    <row r="536" spans="1:1">
      <c r="A536"/>
    </row>
    <row r="537" spans="1:1">
      <c r="A537"/>
    </row>
    <row r="538" spans="1:1">
      <c r="A538"/>
    </row>
    <row r="539" spans="1:1">
      <c r="A539"/>
    </row>
    <row r="540" spans="1:1">
      <c r="A540"/>
    </row>
    <row r="541" spans="1:1">
      <c r="A541"/>
    </row>
    <row r="542" spans="1:1">
      <c r="A542"/>
    </row>
    <row r="543" spans="1:1">
      <c r="A543"/>
    </row>
    <row r="544" spans="1:1">
      <c r="A544"/>
    </row>
    <row r="545" spans="1:1">
      <c r="A545"/>
    </row>
    <row r="546" spans="1:1">
      <c r="A546"/>
    </row>
    <row r="547" spans="1:1">
      <c r="A547"/>
    </row>
    <row r="548" spans="1:1">
      <c r="A548"/>
    </row>
    <row r="549" spans="1:1">
      <c r="A549"/>
    </row>
    <row r="550" spans="1:1">
      <c r="A550"/>
    </row>
    <row r="551" spans="1:1">
      <c r="A551"/>
    </row>
    <row r="552" spans="1:1">
      <c r="A552"/>
    </row>
    <row r="553" spans="1:1">
      <c r="A553"/>
    </row>
    <row r="554" spans="1:1">
      <c r="A554"/>
    </row>
    <row r="555" spans="1:1">
      <c r="A555"/>
    </row>
    <row r="556" spans="1:1">
      <c r="A556"/>
    </row>
    <row r="557" spans="1:1">
      <c r="A557"/>
    </row>
    <row r="558" spans="1:1">
      <c r="A558"/>
    </row>
    <row r="559" spans="1:1">
      <c r="A559"/>
    </row>
    <row r="560" spans="1:1">
      <c r="A560"/>
    </row>
    <row r="561" spans="1:1">
      <c r="A561"/>
    </row>
    <row r="562" spans="1:1">
      <c r="A562"/>
    </row>
    <row r="563" spans="1:1">
      <c r="A563"/>
    </row>
    <row r="564" spans="1:1">
      <c r="A564"/>
    </row>
    <row r="565" spans="1:1">
      <c r="A565"/>
    </row>
    <row r="566" spans="1:1">
      <c r="A566"/>
    </row>
    <row r="567" spans="1:1">
      <c r="A567"/>
    </row>
    <row r="568" spans="1:1">
      <c r="A568"/>
    </row>
    <row r="569" spans="1:1">
      <c r="A569"/>
    </row>
    <row r="570" spans="1:1">
      <c r="A570"/>
    </row>
    <row r="571" spans="1:1">
      <c r="A571"/>
    </row>
    <row r="572" spans="1:1">
      <c r="A572"/>
    </row>
    <row r="573" spans="1:1">
      <c r="A573"/>
    </row>
    <row r="574" spans="1:1">
      <c r="A574"/>
    </row>
    <row r="575" spans="1:1">
      <c r="A575"/>
    </row>
    <row r="576" spans="1:1">
      <c r="A576"/>
    </row>
    <row r="577" spans="1:1">
      <c r="A577"/>
    </row>
    <row r="578" spans="1:1">
      <c r="A578"/>
    </row>
    <row r="579" spans="1:1">
      <c r="A579"/>
    </row>
    <row r="580" spans="1:1">
      <c r="A580"/>
    </row>
    <row r="581" spans="1:1">
      <c r="A581"/>
    </row>
    <row r="582" spans="1:1">
      <c r="A582"/>
    </row>
    <row r="583" spans="1:1">
      <c r="A583"/>
    </row>
    <row r="584" spans="1:1">
      <c r="A584"/>
    </row>
    <row r="585" spans="1:1">
      <c r="A585"/>
    </row>
    <row r="586" spans="1:1">
      <c r="A586"/>
    </row>
    <row r="587" spans="1:1">
      <c r="A587"/>
    </row>
    <row r="588" spans="1:1">
      <c r="A588"/>
    </row>
    <row r="589" spans="1:1">
      <c r="A589"/>
    </row>
    <row r="590" spans="1:1">
      <c r="A590"/>
    </row>
    <row r="591" spans="1:1">
      <c r="A591"/>
    </row>
    <row r="592" spans="1:1">
      <c r="A592"/>
    </row>
    <row r="593" spans="1:1">
      <c r="A593"/>
    </row>
    <row r="594" spans="1:1">
      <c r="A594"/>
    </row>
    <row r="595" spans="1:1">
      <c r="A595"/>
    </row>
    <row r="596" spans="1:1">
      <c r="A596"/>
    </row>
    <row r="597" spans="1:1">
      <c r="A597"/>
    </row>
    <row r="598" spans="1:1">
      <c r="A598"/>
    </row>
    <row r="599" spans="1:1">
      <c r="A599"/>
    </row>
    <row r="600" spans="1:1">
      <c r="A600"/>
    </row>
    <row r="601" spans="1:1">
      <c r="A601"/>
    </row>
    <row r="602" spans="1:1">
      <c r="A602"/>
    </row>
    <row r="603" spans="1:1">
      <c r="A603"/>
    </row>
    <row r="604" spans="1:1">
      <c r="A604"/>
    </row>
    <row r="605" spans="1:1">
      <c r="A605"/>
    </row>
    <row r="606" spans="1:1">
      <c r="A606"/>
    </row>
    <row r="607" spans="1:1">
      <c r="A607"/>
    </row>
    <row r="608" spans="1:1">
      <c r="A608"/>
    </row>
    <row r="609" spans="1:1">
      <c r="A609"/>
    </row>
    <row r="610" spans="1:1">
      <c r="A610"/>
    </row>
    <row r="611" spans="1:1">
      <c r="A611"/>
    </row>
    <row r="612" spans="1:1">
      <c r="A612"/>
    </row>
    <row r="613" spans="1:1">
      <c r="A613"/>
    </row>
    <row r="614" spans="1:1">
      <c r="A614"/>
    </row>
    <row r="615" spans="1:1">
      <c r="A615"/>
    </row>
    <row r="616" spans="1:1">
      <c r="A616"/>
    </row>
    <row r="617" spans="1:1">
      <c r="A617"/>
    </row>
    <row r="618" spans="1:1">
      <c r="A618"/>
    </row>
    <row r="619" spans="1:1">
      <c r="A619"/>
    </row>
    <row r="620" spans="1:1">
      <c r="A620"/>
    </row>
    <row r="621" spans="1:1">
      <c r="A621"/>
    </row>
    <row r="622" spans="1:1">
      <c r="A622"/>
    </row>
    <row r="623" spans="1:1">
      <c r="A623"/>
    </row>
    <row r="624" spans="1:1">
      <c r="A624"/>
    </row>
    <row r="625" spans="1:1">
      <c r="A625"/>
    </row>
    <row r="626" spans="1:1">
      <c r="A626"/>
    </row>
    <row r="627" spans="1:1">
      <c r="A627"/>
    </row>
    <row r="628" spans="1:1">
      <c r="A628"/>
    </row>
    <row r="629" spans="1:1">
      <c r="A629"/>
    </row>
    <row r="630" spans="1:1">
      <c r="A630"/>
    </row>
    <row r="631" spans="1:1">
      <c r="A631"/>
    </row>
    <row r="632" spans="1:1">
      <c r="A632"/>
    </row>
    <row r="633" spans="1:1">
      <c r="A633"/>
    </row>
    <row r="634" spans="1:1">
      <c r="A634"/>
    </row>
    <row r="635" spans="1:1">
      <c r="A635"/>
    </row>
    <row r="636" spans="1:1">
      <c r="A636"/>
    </row>
    <row r="637" spans="1:1">
      <c r="A637"/>
    </row>
    <row r="638" spans="1:1">
      <c r="A638"/>
    </row>
    <row r="639" spans="1:1">
      <c r="A639"/>
    </row>
    <row r="640" spans="1:1">
      <c r="A640"/>
    </row>
    <row r="641" spans="1:1">
      <c r="A641"/>
    </row>
    <row r="642" spans="1:1">
      <c r="A642"/>
    </row>
    <row r="643" spans="1:1">
      <c r="A643"/>
    </row>
    <row r="644" spans="1:1">
      <c r="A644"/>
    </row>
    <row r="645" spans="1:1">
      <c r="A645"/>
    </row>
    <row r="646" spans="1:1">
      <c r="A646"/>
    </row>
    <row r="647" spans="1:1">
      <c r="A647"/>
    </row>
    <row r="648" spans="1:1">
      <c r="A648"/>
    </row>
    <row r="649" spans="1:1">
      <c r="A649"/>
    </row>
    <row r="650" spans="1:1">
      <c r="A650"/>
    </row>
    <row r="651" spans="1:1">
      <c r="A651"/>
    </row>
    <row r="652" spans="1:1">
      <c r="A652"/>
    </row>
    <row r="653" spans="1:1">
      <c r="A653"/>
    </row>
    <row r="654" spans="1:1">
      <c r="A654"/>
    </row>
    <row r="655" spans="1:1">
      <c r="A655"/>
    </row>
    <row r="656" spans="1:1">
      <c r="A656"/>
    </row>
    <row r="657" spans="1:1">
      <c r="A657"/>
    </row>
    <row r="658" spans="1:1">
      <c r="A658"/>
    </row>
    <row r="659" spans="1:1">
      <c r="A659"/>
    </row>
    <row r="660" spans="1:1">
      <c r="A660"/>
    </row>
    <row r="661" spans="1:1">
      <c r="A661"/>
    </row>
    <row r="662" spans="1:1">
      <c r="A662"/>
    </row>
    <row r="663" spans="1:1">
      <c r="A663"/>
    </row>
    <row r="664" spans="1:1">
      <c r="A664"/>
    </row>
    <row r="665" spans="1:1">
      <c r="A665"/>
    </row>
    <row r="666" spans="1:1">
      <c r="A666"/>
    </row>
    <row r="667" spans="1:1">
      <c r="A667"/>
    </row>
    <row r="668" spans="1:1">
      <c r="A668"/>
    </row>
    <row r="669" spans="1:1">
      <c r="A669"/>
    </row>
    <row r="670" spans="1:1">
      <c r="A670"/>
    </row>
    <row r="671" spans="1:1">
      <c r="A671"/>
    </row>
    <row r="672" spans="1:1">
      <c r="A672"/>
    </row>
    <row r="673" spans="1:1">
      <c r="A673"/>
    </row>
    <row r="674" spans="1:1">
      <c r="A674"/>
    </row>
    <row r="675" spans="1:1">
      <c r="A675"/>
    </row>
    <row r="676" spans="1:1">
      <c r="A676"/>
    </row>
    <row r="677" spans="1:1">
      <c r="A677"/>
    </row>
    <row r="678" spans="1:1">
      <c r="A678"/>
    </row>
    <row r="679" spans="1:1">
      <c r="A679"/>
    </row>
    <row r="680" spans="1:1">
      <c r="A680"/>
    </row>
    <row r="681" spans="1:1">
      <c r="A681"/>
    </row>
    <row r="682" spans="1:1">
      <c r="A682"/>
    </row>
    <row r="683" spans="1:1">
      <c r="A683"/>
    </row>
    <row r="684" spans="1:1">
      <c r="A684"/>
    </row>
    <row r="685" spans="1:1">
      <c r="A685"/>
    </row>
    <row r="686" spans="1:1">
      <c r="A686"/>
    </row>
    <row r="687" spans="1:1">
      <c r="A687"/>
    </row>
    <row r="688" spans="1:1">
      <c r="A688"/>
    </row>
    <row r="689" spans="1:1">
      <c r="A689"/>
    </row>
    <row r="690" spans="1:1">
      <c r="A690"/>
    </row>
    <row r="691" spans="1:1">
      <c r="A691"/>
    </row>
    <row r="692" spans="1:1">
      <c r="A692"/>
    </row>
    <row r="693" spans="1:1">
      <c r="A693"/>
    </row>
    <row r="694" spans="1:1">
      <c r="A694"/>
    </row>
    <row r="695" spans="1:1">
      <c r="A695"/>
    </row>
    <row r="696" spans="1:1">
      <c r="A696"/>
    </row>
    <row r="697" spans="1:1">
      <c r="A697"/>
    </row>
    <row r="698" spans="1:1">
      <c r="A698"/>
    </row>
    <row r="699" spans="1:1">
      <c r="A699"/>
    </row>
    <row r="700" spans="1:1">
      <c r="A700"/>
    </row>
    <row r="701" spans="1:1">
      <c r="A701"/>
    </row>
    <row r="702" spans="1:1">
      <c r="A702"/>
    </row>
    <row r="703" spans="1:1">
      <c r="A703"/>
    </row>
    <row r="704" spans="1:1">
      <c r="A704"/>
    </row>
    <row r="705" spans="1:1">
      <c r="A705"/>
    </row>
    <row r="706" spans="1:1">
      <c r="A706"/>
    </row>
    <row r="707" spans="1:1">
      <c r="A707"/>
    </row>
    <row r="708" spans="1:1">
      <c r="A708"/>
    </row>
    <row r="709" spans="1:1">
      <c r="A709"/>
    </row>
    <row r="710" spans="1:1">
      <c r="A710"/>
    </row>
    <row r="711" spans="1:1">
      <c r="A711"/>
    </row>
    <row r="712" spans="1:1">
      <c r="A712"/>
    </row>
    <row r="713" spans="1:1">
      <c r="A713"/>
    </row>
    <row r="714" spans="1:1">
      <c r="A714"/>
    </row>
    <row r="715" spans="1:1">
      <c r="A715"/>
    </row>
    <row r="716" spans="1:1">
      <c r="A716"/>
    </row>
    <row r="717" spans="1:1">
      <c r="A717"/>
    </row>
    <row r="718" spans="1:1">
      <c r="A718"/>
    </row>
    <row r="719" spans="1:1">
      <c r="A719"/>
    </row>
    <row r="720" spans="1:1">
      <c r="A720"/>
    </row>
    <row r="721" spans="1:1">
      <c r="A721"/>
    </row>
    <row r="722" spans="1:1">
      <c r="A722"/>
    </row>
    <row r="723" spans="1:1">
      <c r="A723"/>
    </row>
    <row r="724" spans="1:1">
      <c r="A724"/>
    </row>
    <row r="725" spans="1:1">
      <c r="A725"/>
    </row>
    <row r="726" spans="1:1">
      <c r="A726"/>
    </row>
    <row r="727" spans="1:1">
      <c r="A727"/>
    </row>
    <row r="728" spans="1:1">
      <c r="A728"/>
    </row>
    <row r="729" spans="1:1">
      <c r="A729"/>
    </row>
    <row r="730" spans="1:1">
      <c r="A730"/>
    </row>
    <row r="731" spans="1:1">
      <c r="A731"/>
    </row>
    <row r="732" spans="1:1">
      <c r="A732"/>
    </row>
    <row r="733" spans="1:1">
      <c r="A733"/>
    </row>
    <row r="734" spans="1:1">
      <c r="A734"/>
    </row>
    <row r="735" spans="1:1">
      <c r="A735"/>
    </row>
    <row r="736" spans="1:1">
      <c r="A736"/>
    </row>
    <row r="737" spans="1:1">
      <c r="A737"/>
    </row>
    <row r="738" spans="1:1">
      <c r="A738"/>
    </row>
    <row r="739" spans="1:1">
      <c r="A739"/>
    </row>
    <row r="740" spans="1:1">
      <c r="A740"/>
    </row>
    <row r="741" spans="1:1">
      <c r="A741"/>
    </row>
    <row r="742" spans="1:1">
      <c r="A742"/>
    </row>
    <row r="743" spans="1:1">
      <c r="A743"/>
    </row>
    <row r="744" spans="1:1">
      <c r="A744"/>
    </row>
    <row r="745" spans="1:1">
      <c r="A745"/>
    </row>
    <row r="746" spans="1:1">
      <c r="A746"/>
    </row>
    <row r="747" spans="1:1">
      <c r="A747"/>
    </row>
    <row r="748" spans="1:1">
      <c r="A748"/>
    </row>
    <row r="749" spans="1:1">
      <c r="A749"/>
    </row>
    <row r="750" spans="1:1">
      <c r="A750"/>
    </row>
    <row r="751" spans="1:1">
      <c r="A751"/>
    </row>
    <row r="752" spans="1:1">
      <c r="A752"/>
    </row>
    <row r="753" spans="1:1">
      <c r="A753"/>
    </row>
    <row r="754" spans="1:1">
      <c r="A754"/>
    </row>
    <row r="755" spans="1:1">
      <c r="A755"/>
    </row>
    <row r="756" spans="1:1">
      <c r="A756"/>
    </row>
    <row r="757" spans="1:1">
      <c r="A757"/>
    </row>
    <row r="758" spans="1:1">
      <c r="A758"/>
    </row>
    <row r="759" spans="1:1">
      <c r="A759"/>
    </row>
    <row r="760" spans="1:1">
      <c r="A760"/>
    </row>
    <row r="761" spans="1:1">
      <c r="A761"/>
    </row>
    <row r="762" spans="1:1">
      <c r="A762"/>
    </row>
    <row r="763" spans="1:1">
      <c r="A763"/>
    </row>
    <row r="764" spans="1:1">
      <c r="A764"/>
    </row>
    <row r="765" spans="1:1">
      <c r="A765"/>
    </row>
    <row r="766" spans="1:1">
      <c r="A766"/>
    </row>
    <row r="767" spans="1:1">
      <c r="A767"/>
    </row>
    <row r="768" spans="1:1">
      <c r="A768"/>
    </row>
    <row r="769" spans="1:1">
      <c r="A769"/>
    </row>
    <row r="770" spans="1:1">
      <c r="A770"/>
    </row>
    <row r="771" spans="1:1">
      <c r="A771"/>
    </row>
    <row r="772" spans="1:1">
      <c r="A772"/>
    </row>
    <row r="773" spans="1:1">
      <c r="A773"/>
    </row>
    <row r="774" spans="1:1">
      <c r="A774"/>
    </row>
    <row r="775" spans="1:1">
      <c r="A775"/>
    </row>
    <row r="776" spans="1:1">
      <c r="A776"/>
    </row>
    <row r="777" spans="1:1">
      <c r="A777"/>
    </row>
    <row r="778" spans="1:1">
      <c r="A778"/>
    </row>
    <row r="779" spans="1:1">
      <c r="A779"/>
    </row>
    <row r="780" spans="1:1">
      <c r="A780"/>
    </row>
    <row r="781" spans="1:1">
      <c r="A781"/>
    </row>
    <row r="782" spans="1:1">
      <c r="A782"/>
    </row>
    <row r="783" spans="1:1">
      <c r="A783"/>
    </row>
    <row r="784" spans="1:1">
      <c r="A784"/>
    </row>
    <row r="785" spans="1:1">
      <c r="A785"/>
    </row>
    <row r="786" spans="1:1">
      <c r="A786"/>
    </row>
    <row r="787" spans="1:1">
      <c r="A787"/>
    </row>
    <row r="788" spans="1:1">
      <c r="A788"/>
    </row>
    <row r="789" spans="1:1">
      <c r="A789"/>
    </row>
    <row r="790" spans="1:1">
      <c r="A790"/>
    </row>
    <row r="791" spans="1:1">
      <c r="A791"/>
    </row>
    <row r="792" spans="1:1">
      <c r="A792"/>
    </row>
    <row r="793" spans="1:1">
      <c r="A793"/>
    </row>
    <row r="794" spans="1:1">
      <c r="A794"/>
    </row>
    <row r="795" spans="1:1">
      <c r="A795"/>
    </row>
    <row r="796" spans="1:1">
      <c r="A796"/>
    </row>
    <row r="797" spans="1:1">
      <c r="A797"/>
    </row>
    <row r="798" spans="1:1">
      <c r="A798"/>
    </row>
    <row r="799" spans="1:1">
      <c r="A799"/>
    </row>
    <row r="800" spans="1:1">
      <c r="A800"/>
    </row>
    <row r="801" spans="1:1">
      <c r="A801"/>
    </row>
    <row r="802" spans="1:1">
      <c r="A802"/>
    </row>
    <row r="803" spans="1:1">
      <c r="A803"/>
    </row>
    <row r="804" spans="1:1">
      <c r="A804"/>
    </row>
    <row r="805" spans="1:1">
      <c r="A805"/>
    </row>
    <row r="806" spans="1:1">
      <c r="A806"/>
    </row>
    <row r="807" spans="1:1">
      <c r="A807"/>
    </row>
    <row r="808" spans="1:1">
      <c r="A808"/>
    </row>
    <row r="809" spans="1:1">
      <c r="A809"/>
    </row>
    <row r="810" spans="1:1">
      <c r="A810"/>
    </row>
    <row r="811" spans="1:1">
      <c r="A811"/>
    </row>
    <row r="812" spans="1:1">
      <c r="A812"/>
    </row>
    <row r="813" spans="1:1">
      <c r="A813"/>
    </row>
    <row r="814" spans="1:1">
      <c r="A814"/>
    </row>
    <row r="815" spans="1:1">
      <c r="A815"/>
    </row>
    <row r="816" spans="1:1">
      <c r="A816"/>
    </row>
    <row r="817" spans="1:1">
      <c r="A817"/>
    </row>
    <row r="818" spans="1:1">
      <c r="A818"/>
    </row>
    <row r="819" spans="1:1">
      <c r="A819"/>
    </row>
    <row r="820" spans="1:1">
      <c r="A820"/>
    </row>
    <row r="821" spans="1:1">
      <c r="A821"/>
    </row>
    <row r="822" spans="1:1">
      <c r="A822"/>
    </row>
    <row r="823" spans="1:1">
      <c r="A823"/>
    </row>
    <row r="824" spans="1:1">
      <c r="A824"/>
    </row>
    <row r="825" spans="1:1">
      <c r="A825"/>
    </row>
    <row r="826" spans="1:1">
      <c r="A826"/>
    </row>
    <row r="827" spans="1:1">
      <c r="A827"/>
    </row>
    <row r="828" spans="1:1">
      <c r="A828"/>
    </row>
    <row r="829" spans="1:1">
      <c r="A829"/>
    </row>
    <row r="830" spans="1:1">
      <c r="A830"/>
    </row>
    <row r="831" spans="1:1">
      <c r="A831"/>
    </row>
    <row r="832" spans="1:1">
      <c r="A832"/>
    </row>
    <row r="833" spans="1:1">
      <c r="A833"/>
    </row>
    <row r="834" spans="1:1">
      <c r="A834"/>
    </row>
    <row r="835" spans="1:1">
      <c r="A835"/>
    </row>
    <row r="836" spans="1:1">
      <c r="A836"/>
    </row>
    <row r="837" spans="1:1">
      <c r="A837"/>
    </row>
    <row r="838" spans="1:1">
      <c r="A838"/>
    </row>
    <row r="839" spans="1:1">
      <c r="A839"/>
    </row>
    <row r="840" spans="1:1">
      <c r="A840"/>
    </row>
    <row r="841" spans="1:1">
      <c r="A841"/>
    </row>
    <row r="842" spans="1:1">
      <c r="A842"/>
    </row>
    <row r="843" spans="1:1">
      <c r="A843"/>
    </row>
    <row r="844" spans="1:1">
      <c r="A844"/>
    </row>
    <row r="845" spans="1:1">
      <c r="A845"/>
    </row>
    <row r="846" spans="1:1">
      <c r="A846"/>
    </row>
    <row r="847" spans="1:1">
      <c r="A847"/>
    </row>
    <row r="848" spans="1:1">
      <c r="A848"/>
    </row>
    <row r="849" spans="1:1">
      <c r="A849"/>
    </row>
    <row r="850" spans="1:1">
      <c r="A850"/>
    </row>
    <row r="851" spans="1:1">
      <c r="A851"/>
    </row>
    <row r="852" spans="1:1">
      <c r="A852"/>
    </row>
    <row r="853" spans="1:1">
      <c r="A853"/>
    </row>
    <row r="854" spans="1:1">
      <c r="A854"/>
    </row>
    <row r="855" spans="1:1">
      <c r="A855"/>
    </row>
    <row r="856" spans="1:1">
      <c r="A856"/>
    </row>
    <row r="857" spans="1:1">
      <c r="A857"/>
    </row>
    <row r="858" spans="1:1">
      <c r="A858"/>
    </row>
    <row r="859" spans="1:1">
      <c r="A859"/>
    </row>
    <row r="860" spans="1:1">
      <c r="A860"/>
    </row>
    <row r="861" spans="1:1">
      <c r="A861"/>
    </row>
    <row r="862" spans="1:1">
      <c r="A862"/>
    </row>
    <row r="863" spans="1:1">
      <c r="A863"/>
    </row>
    <row r="864" spans="1:1">
      <c r="A864"/>
    </row>
    <row r="865" spans="1:1">
      <c r="A865"/>
    </row>
    <row r="866" spans="1:1">
      <c r="A866"/>
    </row>
    <row r="867" spans="1:1">
      <c r="A867"/>
    </row>
    <row r="868" spans="1:1">
      <c r="A868"/>
    </row>
    <row r="869" spans="1:1">
      <c r="A869"/>
    </row>
    <row r="870" spans="1:1">
      <c r="A870"/>
    </row>
    <row r="871" spans="1:1">
      <c r="A871"/>
    </row>
    <row r="872" spans="1:1">
      <c r="A872"/>
    </row>
    <row r="873" spans="1:1">
      <c r="A873"/>
    </row>
    <row r="874" spans="1:1">
      <c r="A874"/>
    </row>
    <row r="875" spans="1:1">
      <c r="A875"/>
    </row>
    <row r="876" spans="1:1">
      <c r="A876"/>
    </row>
    <row r="877" spans="1:1">
      <c r="A877"/>
    </row>
    <row r="878" spans="1:1">
      <c r="A878"/>
    </row>
    <row r="879" spans="1:1">
      <c r="A879"/>
    </row>
    <row r="880" spans="1:1">
      <c r="A880"/>
    </row>
    <row r="881" spans="1:1">
      <c r="A881"/>
    </row>
    <row r="882" spans="1:1">
      <c r="A882"/>
    </row>
    <row r="883" spans="1:1">
      <c r="A883"/>
    </row>
    <row r="884" spans="1:1">
      <c r="A884"/>
    </row>
    <row r="885" spans="1:1">
      <c r="A885"/>
    </row>
    <row r="886" spans="1:1">
      <c r="A886"/>
    </row>
    <row r="887" spans="1:1">
      <c r="A887"/>
    </row>
    <row r="888" spans="1:1">
      <c r="A888"/>
    </row>
    <row r="889" spans="1:1">
      <c r="A889"/>
    </row>
    <row r="890" spans="1:1">
      <c r="A890"/>
    </row>
    <row r="891" spans="1:1">
      <c r="A891"/>
    </row>
    <row r="892" spans="1:1">
      <c r="A892"/>
    </row>
    <row r="893" spans="1:1">
      <c r="A893"/>
    </row>
    <row r="894" spans="1:1">
      <c r="A894"/>
    </row>
    <row r="895" spans="1:1">
      <c r="A895"/>
    </row>
    <row r="896" spans="1:1">
      <c r="A896"/>
    </row>
    <row r="897" spans="1:1">
      <c r="A897"/>
    </row>
    <row r="898" spans="1:1">
      <c r="A898"/>
    </row>
    <row r="899" spans="1:1">
      <c r="A899"/>
    </row>
    <row r="900" spans="1:1">
      <c r="A900"/>
    </row>
    <row r="901" spans="1:1">
      <c r="A901"/>
    </row>
    <row r="902" spans="1:1">
      <c r="A902"/>
    </row>
    <row r="903" spans="1:1">
      <c r="A903"/>
    </row>
    <row r="904" spans="1:1">
      <c r="A904"/>
    </row>
    <row r="905" spans="1:1">
      <c r="A905"/>
    </row>
    <row r="906" spans="1:1">
      <c r="A906"/>
    </row>
    <row r="907" spans="1:1">
      <c r="A907"/>
    </row>
    <row r="908" spans="1:1">
      <c r="A908"/>
    </row>
    <row r="909" spans="1:1">
      <c r="A909"/>
    </row>
    <row r="910" spans="1:1">
      <c r="A910"/>
    </row>
    <row r="911" spans="1:1">
      <c r="A911"/>
    </row>
    <row r="912" spans="1:1">
      <c r="A912"/>
    </row>
    <row r="913" spans="1:1">
      <c r="A913"/>
    </row>
    <row r="914" spans="1:1">
      <c r="A914"/>
    </row>
    <row r="915" spans="1:1">
      <c r="A915"/>
    </row>
    <row r="916" spans="1:1">
      <c r="A916"/>
    </row>
    <row r="917" spans="1:1">
      <c r="A917"/>
    </row>
    <row r="918" spans="1:1">
      <c r="A918"/>
    </row>
    <row r="919" spans="1:1">
      <c r="A919"/>
    </row>
    <row r="920" spans="1:1">
      <c r="A920"/>
    </row>
    <row r="921" spans="1:1">
      <c r="A921"/>
    </row>
    <row r="922" spans="1:1">
      <c r="A922"/>
    </row>
    <row r="923" spans="1:1">
      <c r="A923"/>
    </row>
    <row r="924" spans="1:1">
      <c r="A924"/>
    </row>
    <row r="925" spans="1:1">
      <c r="A925"/>
    </row>
    <row r="926" spans="1:1">
      <c r="A926"/>
    </row>
    <row r="927" spans="1:1">
      <c r="A927"/>
    </row>
    <row r="928" spans="1:1">
      <c r="A928"/>
    </row>
    <row r="929" spans="1:1">
      <c r="A929"/>
    </row>
    <row r="930" spans="1:1">
      <c r="A930"/>
    </row>
    <row r="931" spans="1:1">
      <c r="A931"/>
    </row>
    <row r="932" spans="1:1">
      <c r="A932"/>
    </row>
    <row r="933" spans="1:1">
      <c r="A933"/>
    </row>
    <row r="934" spans="1:1">
      <c r="A934"/>
    </row>
    <row r="935" spans="1:1">
      <c r="A935"/>
    </row>
    <row r="936" spans="1:1">
      <c r="A936"/>
    </row>
    <row r="937" spans="1:1">
      <c r="A937"/>
    </row>
    <row r="938" spans="1:1">
      <c r="A938"/>
    </row>
    <row r="939" spans="1:1">
      <c r="A939"/>
    </row>
    <row r="940" spans="1:1">
      <c r="A940"/>
    </row>
    <row r="941" spans="1:1">
      <c r="A941"/>
    </row>
    <row r="942" spans="1:1">
      <c r="A942"/>
    </row>
    <row r="943" spans="1:1">
      <c r="A943"/>
    </row>
    <row r="944" spans="1:1">
      <c r="A944"/>
    </row>
    <row r="945" spans="1:1">
      <c r="A945"/>
    </row>
    <row r="946" spans="1:1">
      <c r="A946"/>
    </row>
    <row r="947" spans="1:1">
      <c r="A947"/>
    </row>
    <row r="948" spans="1:1">
      <c r="A948"/>
    </row>
    <row r="949" spans="1:1">
      <c r="A949"/>
    </row>
    <row r="950" spans="1:1">
      <c r="A950"/>
    </row>
    <row r="951" spans="1:1">
      <c r="A951"/>
    </row>
    <row r="952" spans="1:1">
      <c r="A952"/>
    </row>
    <row r="953" spans="1:1">
      <c r="A953"/>
    </row>
    <row r="954" spans="1:1">
      <c r="A954"/>
    </row>
    <row r="955" spans="1:1">
      <c r="A955"/>
    </row>
    <row r="956" spans="1:1">
      <c r="A956"/>
    </row>
    <row r="957" spans="1:1">
      <c r="A957"/>
    </row>
    <row r="958" spans="1:1">
      <c r="A958"/>
    </row>
    <row r="959" spans="1:1">
      <c r="A959"/>
    </row>
    <row r="960" spans="1:1">
      <c r="A960"/>
    </row>
    <row r="961" spans="1:1">
      <c r="A961"/>
    </row>
    <row r="962" spans="1:1">
      <c r="A962"/>
    </row>
  </sheetData>
  <sheetProtection algorithmName="SHA-512" hashValue="xnyjXnl5AoYQ8nnccOjJqk0Doqb7v5wcU7g1YTmYMIlRP7qd12c8JUuLyQM4UnZ3A4tuTwvrAQjJLwS1cP5ykg==" saltValue="He8l9YfYQILOmsyziPLp9w==" spinCount="100000" sheet="1" formatCells="0" formatColumns="0" formatRows="0" autoFilter="0"/>
  <mergeCells count="12">
    <mergeCell ref="C7:E9"/>
    <mergeCell ref="A54:J54"/>
    <mergeCell ref="A13:J16"/>
    <mergeCell ref="A12:J12"/>
    <mergeCell ref="A18:J18"/>
    <mergeCell ref="A19:J19"/>
    <mergeCell ref="A29:J29"/>
    <mergeCell ref="H34:I34"/>
    <mergeCell ref="G31:I31"/>
    <mergeCell ref="H33:I33"/>
    <mergeCell ref="G35:I35"/>
    <mergeCell ref="G32:I32"/>
  </mergeCells>
  <hyperlinks>
    <hyperlink ref="C10" r:id="rId1" xr:uid="{00000000-0004-0000-0000-000000000000}"/>
    <hyperlink ref="A59" r:id="rId2" xr:uid="{00000000-0004-0000-0000-000001000000}"/>
    <hyperlink ref="A55" r:id="rId3" location="__toc311529721" xr:uid="{00000000-0004-0000-0000-000002000000}"/>
    <hyperlink ref="A60" r:id="rId4" location="__toc311529721" xr:uid="{00000000-0004-0000-0000-000003000000}"/>
  </hyperlinks>
  <pageMargins left="0.62992125984251968" right="0.59055118110236227" top="0.98425196850393704" bottom="0.59055118110236227" header="0.31496062992125984" footer="0.35433070866141736"/>
  <pageSetup paperSize="9" fitToHeight="0" orientation="landscape" r:id="rId5"/>
  <headerFooter alignWithMargins="0">
    <oddHeader>&amp;L&amp;09REPUBLIQUE ET CANTON DE GENEVE
&amp;09Département du territoire
&amp;10&amp;BService de la gestion des déchets&amp;R&amp;10&amp;BDocument confidentiel</oddHeader>
    <oddFooter>&amp;L&amp;6&amp;F&amp;R&amp;10Page &amp;P/&amp;N</oddFooter>
  </headerFooter>
  <drawing r:id="rId6"/>
  <legacyDrawing r:id="rId7"/>
  <oleObjects>
    <mc:AlternateContent xmlns:mc="http://schemas.openxmlformats.org/markup-compatibility/2006">
      <mc:Choice Requires="x14">
        <oleObject progId="Acrobat Document" shapeId="1030" r:id="rId8">
          <objectPr defaultSize="0" r:id="rId9">
            <anchor moveWithCells="1">
              <from>
                <xdr:col>1</xdr:col>
                <xdr:colOff>0</xdr:colOff>
                <xdr:row>64</xdr:row>
                <xdr:rowOff>0</xdr:rowOff>
              </from>
              <to>
                <xdr:col>8</xdr:col>
                <xdr:colOff>333375</xdr:colOff>
                <xdr:row>113</xdr:row>
                <xdr:rowOff>85725</xdr:rowOff>
              </to>
            </anchor>
          </objectPr>
        </oleObject>
      </mc:Choice>
      <mc:Fallback>
        <oleObject progId="Acrobat Document" shapeId="1030"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Archives">
    <tabColor rgb="FF7030A0"/>
    <outlinePr summaryBelow="0" summaryRight="0"/>
    <pageSetUpPr fitToPage="1"/>
  </sheetPr>
  <dimension ref="A1:H831"/>
  <sheetViews>
    <sheetView workbookViewId="0">
      <selection activeCell="A9" sqref="A9:G11"/>
    </sheetView>
  </sheetViews>
  <sheetFormatPr baseColWidth="10" defaultColWidth="11.42578125" defaultRowHeight="12.75"/>
  <cols>
    <col min="1" max="1" width="19.140625" style="3" customWidth="1"/>
    <col min="2" max="2" width="11.42578125" style="3" customWidth="1"/>
    <col min="3" max="3" width="11.42578125" style="3"/>
    <col min="4" max="4" width="32.7109375" style="3" customWidth="1"/>
    <col min="5" max="5" width="19.28515625" style="3" customWidth="1"/>
    <col min="6" max="6" width="27" style="3" customWidth="1"/>
    <col min="7" max="7" width="41.140625" style="3" bestFit="1" customWidth="1"/>
    <col min="8" max="8" width="0.5703125" style="3" customWidth="1"/>
    <col min="9" max="16384" width="11.42578125" style="3"/>
  </cols>
  <sheetData>
    <row r="1" spans="1:8" s="1" customFormat="1" ht="20.25">
      <c r="A1" s="4" t="s">
        <v>2616</v>
      </c>
    </row>
    <row r="2" spans="1:8" s="2" customFormat="1" ht="15">
      <c r="A2" s="5"/>
    </row>
    <row r="4" spans="1:8" ht="15">
      <c r="A4" s="5" t="s">
        <v>2633</v>
      </c>
    </row>
    <row r="5" spans="1:8">
      <c r="A5" s="28" t="s">
        <v>2634</v>
      </c>
    </row>
    <row r="6" spans="1:8">
      <c r="A6" s="28"/>
    </row>
    <row r="7" spans="1:8" hidden="1">
      <c r="A7" s="27" t="s">
        <v>2622</v>
      </c>
      <c r="B7" s="27" t="s">
        <v>2623</v>
      </c>
      <c r="C7" s="27" t="s">
        <v>2624</v>
      </c>
      <c r="D7" s="27" t="s">
        <v>2625</v>
      </c>
      <c r="E7" s="27" t="s">
        <v>2626</v>
      </c>
      <c r="F7" s="27" t="s">
        <v>2627</v>
      </c>
      <c r="G7" s="27" t="s">
        <v>2632</v>
      </c>
      <c r="H7" s="45" t="s">
        <v>10</v>
      </c>
    </row>
    <row r="8" spans="1:8" ht="22.5">
      <c r="A8" s="6" t="s">
        <v>2617</v>
      </c>
      <c r="B8" s="6" t="s">
        <v>2619</v>
      </c>
      <c r="C8" s="6" t="s">
        <v>2618</v>
      </c>
      <c r="D8" s="6" t="s">
        <v>2629</v>
      </c>
      <c r="E8" s="6" t="s">
        <v>2620</v>
      </c>
      <c r="F8" s="6" t="s">
        <v>2621</v>
      </c>
      <c r="G8" s="6" t="s">
        <v>2631</v>
      </c>
      <c r="H8" s="7"/>
    </row>
    <row r="9" spans="1:8">
      <c r="A9" s="234"/>
      <c r="G9" s="236"/>
      <c r="H9" s="7"/>
    </row>
    <row r="10" spans="1:8">
      <c r="A10" s="234"/>
      <c r="G10" s="236"/>
      <c r="H10" s="7"/>
    </row>
    <row r="11" spans="1:8">
      <c r="A11" s="234"/>
      <c r="G11" s="236"/>
      <c r="H11" s="7"/>
    </row>
    <row r="12" spans="1:8">
      <c r="A12" s="235"/>
      <c r="B12" s="7"/>
      <c r="C12" s="7"/>
      <c r="D12" s="7"/>
      <c r="E12" s="7"/>
      <c r="F12" s="7"/>
      <c r="G12" s="7" t="str">
        <f>IF(OR(C12="",D12=""),"",C12&amp;"-"&amp;D12)</f>
        <v/>
      </c>
      <c r="H12" s="7"/>
    </row>
    <row r="32" spans="1:1">
      <c r="A32"/>
    </row>
    <row r="79" spans="1:1">
      <c r="A79"/>
    </row>
    <row r="80" spans="1:1">
      <c r="A80"/>
    </row>
    <row r="81" spans="1:1">
      <c r="A81"/>
    </row>
    <row r="82" spans="1:1">
      <c r="A82"/>
    </row>
    <row r="83" spans="1:1">
      <c r="A83"/>
    </row>
    <row r="84" spans="1:1">
      <c r="A84"/>
    </row>
    <row r="85" spans="1:1">
      <c r="A85"/>
    </row>
    <row r="86" spans="1:1">
      <c r="A86"/>
    </row>
    <row r="87" spans="1:1">
      <c r="A87"/>
    </row>
    <row r="88" spans="1:1">
      <c r="A88"/>
    </row>
    <row r="89" spans="1:1">
      <c r="A89"/>
    </row>
    <row r="90" spans="1:1">
      <c r="A90"/>
    </row>
    <row r="91" spans="1:1">
      <c r="A91"/>
    </row>
    <row r="92" spans="1:1">
      <c r="A92"/>
    </row>
    <row r="93" spans="1:1">
      <c r="A93"/>
    </row>
    <row r="94" spans="1:1">
      <c r="A94"/>
    </row>
    <row r="95" spans="1:1">
      <c r="A95"/>
    </row>
    <row r="96" spans="1:1">
      <c r="A96"/>
    </row>
    <row r="97" spans="1:1">
      <c r="A97"/>
    </row>
    <row r="98" spans="1:1">
      <c r="A98"/>
    </row>
    <row r="99" spans="1:1">
      <c r="A99"/>
    </row>
    <row r="100" spans="1:1">
      <c r="A100"/>
    </row>
    <row r="101" spans="1:1">
      <c r="A101"/>
    </row>
    <row r="102" spans="1:1">
      <c r="A102"/>
    </row>
    <row r="103" spans="1:1">
      <c r="A103"/>
    </row>
    <row r="104" spans="1:1">
      <c r="A104"/>
    </row>
    <row r="105" spans="1:1">
      <c r="A105"/>
    </row>
    <row r="106" spans="1:1">
      <c r="A106"/>
    </row>
    <row r="107" spans="1:1">
      <c r="A107"/>
    </row>
    <row r="108" spans="1:1">
      <c r="A108"/>
    </row>
    <row r="109" spans="1:1">
      <c r="A109"/>
    </row>
    <row r="110" spans="1:1">
      <c r="A110"/>
    </row>
    <row r="111" spans="1:1">
      <c r="A111"/>
    </row>
    <row r="112" spans="1:1">
      <c r="A112"/>
    </row>
    <row r="113" spans="1:1">
      <c r="A113"/>
    </row>
    <row r="114" spans="1:1">
      <c r="A114"/>
    </row>
    <row r="115" spans="1:1">
      <c r="A115"/>
    </row>
    <row r="116" spans="1:1">
      <c r="A116"/>
    </row>
    <row r="117" spans="1:1">
      <c r="A117"/>
    </row>
    <row r="118" spans="1:1">
      <c r="A118"/>
    </row>
    <row r="119" spans="1:1">
      <c r="A119"/>
    </row>
    <row r="120" spans="1:1">
      <c r="A120"/>
    </row>
    <row r="121" spans="1:1">
      <c r="A121"/>
    </row>
    <row r="122" spans="1:1">
      <c r="A122"/>
    </row>
    <row r="123" spans="1:1">
      <c r="A123"/>
    </row>
    <row r="124" spans="1:1">
      <c r="A124"/>
    </row>
    <row r="125" spans="1:1">
      <c r="A125"/>
    </row>
    <row r="126" spans="1:1">
      <c r="A126"/>
    </row>
    <row r="127" spans="1:1">
      <c r="A127"/>
    </row>
    <row r="128" spans="1:1">
      <c r="A128"/>
    </row>
    <row r="129" spans="1:1">
      <c r="A129"/>
    </row>
    <row r="130" spans="1:1">
      <c r="A130"/>
    </row>
    <row r="131" spans="1:1">
      <c r="A131"/>
    </row>
    <row r="132" spans="1:1">
      <c r="A132"/>
    </row>
    <row r="133" spans="1:1">
      <c r="A133"/>
    </row>
    <row r="134" spans="1:1">
      <c r="A134"/>
    </row>
    <row r="135" spans="1:1">
      <c r="A135"/>
    </row>
    <row r="136" spans="1:1">
      <c r="A136"/>
    </row>
    <row r="137" spans="1:1">
      <c r="A137"/>
    </row>
    <row r="138" spans="1:1">
      <c r="A138"/>
    </row>
    <row r="139" spans="1:1">
      <c r="A139"/>
    </row>
    <row r="140" spans="1:1">
      <c r="A140"/>
    </row>
    <row r="141" spans="1:1">
      <c r="A141"/>
    </row>
    <row r="142" spans="1:1">
      <c r="A142"/>
    </row>
    <row r="143" spans="1:1">
      <c r="A143"/>
    </row>
    <row r="144" spans="1:1">
      <c r="A144"/>
    </row>
    <row r="145" spans="1:1">
      <c r="A145"/>
    </row>
    <row r="146" spans="1:1">
      <c r="A146"/>
    </row>
    <row r="147" spans="1:1">
      <c r="A147"/>
    </row>
    <row r="148" spans="1:1">
      <c r="A148"/>
    </row>
    <row r="149" spans="1:1">
      <c r="A149"/>
    </row>
    <row r="150" spans="1:1">
      <c r="A150"/>
    </row>
    <row r="151" spans="1:1">
      <c r="A151"/>
    </row>
    <row r="152" spans="1:1">
      <c r="A152"/>
    </row>
    <row r="153" spans="1:1">
      <c r="A153"/>
    </row>
    <row r="154" spans="1:1">
      <c r="A154"/>
    </row>
    <row r="155" spans="1:1">
      <c r="A155"/>
    </row>
    <row r="156" spans="1:1">
      <c r="A156"/>
    </row>
    <row r="157" spans="1:1">
      <c r="A157"/>
    </row>
    <row r="158" spans="1:1">
      <c r="A158"/>
    </row>
    <row r="159" spans="1:1">
      <c r="A159"/>
    </row>
    <row r="160" spans="1:1">
      <c r="A160"/>
    </row>
    <row r="161" spans="1:1">
      <c r="A161"/>
    </row>
    <row r="162" spans="1:1">
      <c r="A162"/>
    </row>
    <row r="163" spans="1:1">
      <c r="A163"/>
    </row>
    <row r="164" spans="1:1">
      <c r="A164"/>
    </row>
    <row r="165" spans="1:1">
      <c r="A165"/>
    </row>
    <row r="166" spans="1:1">
      <c r="A166"/>
    </row>
    <row r="167" spans="1:1">
      <c r="A167"/>
    </row>
    <row r="168" spans="1:1">
      <c r="A168"/>
    </row>
    <row r="169" spans="1:1">
      <c r="A169"/>
    </row>
    <row r="170" spans="1:1">
      <c r="A170"/>
    </row>
    <row r="171" spans="1:1">
      <c r="A171"/>
    </row>
    <row r="172" spans="1:1">
      <c r="A172"/>
    </row>
    <row r="173" spans="1:1">
      <c r="A173"/>
    </row>
    <row r="174" spans="1:1">
      <c r="A174"/>
    </row>
    <row r="175" spans="1:1">
      <c r="A175"/>
    </row>
    <row r="176" spans="1:1">
      <c r="A176"/>
    </row>
    <row r="177" spans="1:1">
      <c r="A177"/>
    </row>
    <row r="178" spans="1:1">
      <c r="A178"/>
    </row>
    <row r="179" spans="1:1">
      <c r="A179"/>
    </row>
    <row r="180" spans="1:1">
      <c r="A180"/>
    </row>
    <row r="181" spans="1:1">
      <c r="A181"/>
    </row>
    <row r="182" spans="1:1">
      <c r="A182"/>
    </row>
    <row r="183" spans="1:1">
      <c r="A183"/>
    </row>
    <row r="184" spans="1:1">
      <c r="A184"/>
    </row>
    <row r="185" spans="1:1">
      <c r="A185"/>
    </row>
    <row r="186" spans="1:1">
      <c r="A186"/>
    </row>
    <row r="187" spans="1:1">
      <c r="A187"/>
    </row>
    <row r="188" spans="1:1">
      <c r="A188"/>
    </row>
    <row r="189" spans="1:1">
      <c r="A189"/>
    </row>
    <row r="190" spans="1:1">
      <c r="A190"/>
    </row>
    <row r="191" spans="1:1">
      <c r="A191"/>
    </row>
    <row r="192" spans="1:1">
      <c r="A192"/>
    </row>
    <row r="193" spans="1:1">
      <c r="A193"/>
    </row>
    <row r="194" spans="1:1">
      <c r="A194"/>
    </row>
    <row r="195" spans="1:1">
      <c r="A195"/>
    </row>
    <row r="196" spans="1:1">
      <c r="A196"/>
    </row>
    <row r="197" spans="1:1">
      <c r="A197"/>
    </row>
    <row r="198" spans="1:1">
      <c r="A198"/>
    </row>
    <row r="199" spans="1:1">
      <c r="A199"/>
    </row>
    <row r="200" spans="1:1">
      <c r="A200"/>
    </row>
    <row r="201" spans="1:1">
      <c r="A201"/>
    </row>
    <row r="202" spans="1:1">
      <c r="A202"/>
    </row>
    <row r="203" spans="1:1">
      <c r="A203"/>
    </row>
    <row r="204" spans="1:1">
      <c r="A204"/>
    </row>
    <row r="205" spans="1:1">
      <c r="A205"/>
    </row>
    <row r="206" spans="1:1">
      <c r="A206"/>
    </row>
    <row r="207" spans="1:1">
      <c r="A207"/>
    </row>
    <row r="208" spans="1:1">
      <c r="A208"/>
    </row>
    <row r="209" spans="1:1">
      <c r="A209"/>
    </row>
    <row r="210" spans="1:1">
      <c r="A210"/>
    </row>
    <row r="211" spans="1:1">
      <c r="A211"/>
    </row>
    <row r="212" spans="1:1">
      <c r="A212"/>
    </row>
    <row r="213" spans="1:1">
      <c r="A213"/>
    </row>
    <row r="214" spans="1:1">
      <c r="A214"/>
    </row>
    <row r="215" spans="1:1">
      <c r="A215"/>
    </row>
    <row r="216" spans="1:1">
      <c r="A216"/>
    </row>
    <row r="217" spans="1:1">
      <c r="A217"/>
    </row>
    <row r="218" spans="1:1">
      <c r="A218"/>
    </row>
    <row r="219" spans="1:1">
      <c r="A219"/>
    </row>
    <row r="220" spans="1:1">
      <c r="A220"/>
    </row>
    <row r="221" spans="1:1">
      <c r="A221"/>
    </row>
    <row r="222" spans="1:1">
      <c r="A222"/>
    </row>
    <row r="223" spans="1:1">
      <c r="A223"/>
    </row>
    <row r="224" spans="1:1">
      <c r="A224"/>
    </row>
    <row r="225" spans="1:1">
      <c r="A225"/>
    </row>
    <row r="226" spans="1:1">
      <c r="A226"/>
    </row>
    <row r="227" spans="1:1">
      <c r="A227"/>
    </row>
    <row r="228" spans="1:1">
      <c r="A228"/>
    </row>
    <row r="229" spans="1:1">
      <c r="A229"/>
    </row>
    <row r="230" spans="1:1">
      <c r="A230"/>
    </row>
    <row r="231" spans="1:1">
      <c r="A231"/>
    </row>
    <row r="232" spans="1:1">
      <c r="A232"/>
    </row>
    <row r="233" spans="1:1">
      <c r="A233"/>
    </row>
    <row r="234" spans="1:1">
      <c r="A234"/>
    </row>
    <row r="235" spans="1:1">
      <c r="A235"/>
    </row>
    <row r="236" spans="1:1">
      <c r="A236"/>
    </row>
    <row r="237" spans="1:1">
      <c r="A237"/>
    </row>
    <row r="238" spans="1:1">
      <c r="A238"/>
    </row>
    <row r="239" spans="1:1">
      <c r="A239"/>
    </row>
    <row r="240" spans="1:1">
      <c r="A240"/>
    </row>
    <row r="241" spans="1:1">
      <c r="A241"/>
    </row>
    <row r="242" spans="1:1">
      <c r="A242"/>
    </row>
    <row r="243" spans="1:1">
      <c r="A243"/>
    </row>
    <row r="244" spans="1:1">
      <c r="A244"/>
    </row>
    <row r="245" spans="1:1">
      <c r="A245"/>
    </row>
    <row r="246" spans="1:1">
      <c r="A246"/>
    </row>
    <row r="247" spans="1:1">
      <c r="A247"/>
    </row>
    <row r="248" spans="1:1">
      <c r="A248"/>
    </row>
    <row r="249" spans="1:1">
      <c r="A249"/>
    </row>
    <row r="250" spans="1:1">
      <c r="A250"/>
    </row>
    <row r="251" spans="1:1">
      <c r="A251"/>
    </row>
    <row r="252" spans="1:1">
      <c r="A252"/>
    </row>
    <row r="253" spans="1:1">
      <c r="A253"/>
    </row>
    <row r="254" spans="1:1">
      <c r="A254"/>
    </row>
    <row r="255" spans="1:1">
      <c r="A255"/>
    </row>
    <row r="256" spans="1:1">
      <c r="A256"/>
    </row>
    <row r="257" spans="1:1">
      <c r="A257"/>
    </row>
    <row r="258" spans="1:1">
      <c r="A258"/>
    </row>
    <row r="259" spans="1:1">
      <c r="A259"/>
    </row>
    <row r="260" spans="1:1">
      <c r="A260"/>
    </row>
    <row r="261" spans="1:1">
      <c r="A261"/>
    </row>
    <row r="262" spans="1:1">
      <c r="A262"/>
    </row>
    <row r="263" spans="1:1">
      <c r="A263"/>
    </row>
    <row r="264" spans="1:1">
      <c r="A264"/>
    </row>
    <row r="265" spans="1:1">
      <c r="A265"/>
    </row>
    <row r="266" spans="1:1">
      <c r="A266"/>
    </row>
    <row r="267" spans="1:1">
      <c r="A267"/>
    </row>
    <row r="268" spans="1:1">
      <c r="A268"/>
    </row>
    <row r="269" spans="1:1">
      <c r="A269"/>
    </row>
    <row r="270" spans="1:1">
      <c r="A270"/>
    </row>
    <row r="271" spans="1:1">
      <c r="A271"/>
    </row>
    <row r="272" spans="1:1">
      <c r="A272"/>
    </row>
    <row r="273" spans="1:1">
      <c r="A273"/>
    </row>
    <row r="274" spans="1:1">
      <c r="A274"/>
    </row>
    <row r="275" spans="1:1">
      <c r="A275"/>
    </row>
    <row r="276" spans="1:1">
      <c r="A276"/>
    </row>
    <row r="277" spans="1:1">
      <c r="A277"/>
    </row>
    <row r="278" spans="1:1">
      <c r="A278"/>
    </row>
    <row r="279" spans="1:1">
      <c r="A279"/>
    </row>
    <row r="280" spans="1:1">
      <c r="A280"/>
    </row>
    <row r="281" spans="1:1">
      <c r="A281"/>
    </row>
    <row r="282" spans="1:1">
      <c r="A282"/>
    </row>
    <row r="283" spans="1:1">
      <c r="A283"/>
    </row>
    <row r="284" spans="1:1">
      <c r="A284"/>
    </row>
    <row r="285" spans="1:1">
      <c r="A285"/>
    </row>
    <row r="286" spans="1:1">
      <c r="A286"/>
    </row>
    <row r="287" spans="1:1">
      <c r="A287"/>
    </row>
    <row r="288" spans="1:1">
      <c r="A288"/>
    </row>
    <row r="289" spans="1:1">
      <c r="A289"/>
    </row>
    <row r="290" spans="1:1">
      <c r="A290"/>
    </row>
    <row r="291" spans="1:1">
      <c r="A291"/>
    </row>
    <row r="292" spans="1:1">
      <c r="A292"/>
    </row>
    <row r="293" spans="1:1">
      <c r="A293"/>
    </row>
    <row r="294" spans="1:1">
      <c r="A294"/>
    </row>
    <row r="295" spans="1:1">
      <c r="A295"/>
    </row>
    <row r="296" spans="1:1">
      <c r="A296"/>
    </row>
    <row r="297" spans="1:1">
      <c r="A297"/>
    </row>
    <row r="298" spans="1:1">
      <c r="A298"/>
    </row>
    <row r="299" spans="1:1">
      <c r="A299"/>
    </row>
    <row r="300" spans="1:1">
      <c r="A300"/>
    </row>
    <row r="301" spans="1:1">
      <c r="A301"/>
    </row>
    <row r="302" spans="1:1">
      <c r="A302"/>
    </row>
    <row r="303" spans="1:1">
      <c r="A303"/>
    </row>
    <row r="304" spans="1:1">
      <c r="A304"/>
    </row>
    <row r="305" spans="1:1">
      <c r="A305"/>
    </row>
    <row r="306" spans="1:1">
      <c r="A306"/>
    </row>
    <row r="307" spans="1:1">
      <c r="A307"/>
    </row>
    <row r="308" spans="1:1">
      <c r="A308"/>
    </row>
    <row r="309" spans="1:1">
      <c r="A309"/>
    </row>
    <row r="310" spans="1:1">
      <c r="A310"/>
    </row>
    <row r="311" spans="1:1">
      <c r="A311"/>
    </row>
    <row r="312" spans="1:1">
      <c r="A312"/>
    </row>
    <row r="313" spans="1:1">
      <c r="A313"/>
    </row>
    <row r="314" spans="1:1">
      <c r="A314"/>
    </row>
    <row r="315" spans="1:1">
      <c r="A315"/>
    </row>
    <row r="316" spans="1:1">
      <c r="A316"/>
    </row>
    <row r="317" spans="1:1">
      <c r="A317"/>
    </row>
    <row r="318" spans="1:1">
      <c r="A318"/>
    </row>
    <row r="319" spans="1:1">
      <c r="A319"/>
    </row>
    <row r="320" spans="1:1">
      <c r="A320"/>
    </row>
    <row r="321" spans="1:1">
      <c r="A321"/>
    </row>
    <row r="322" spans="1:1">
      <c r="A322"/>
    </row>
    <row r="323" spans="1:1">
      <c r="A323"/>
    </row>
    <row r="324" spans="1:1">
      <c r="A324"/>
    </row>
    <row r="325" spans="1:1">
      <c r="A325"/>
    </row>
    <row r="326" spans="1:1">
      <c r="A326"/>
    </row>
    <row r="327" spans="1:1">
      <c r="A327"/>
    </row>
    <row r="328" spans="1:1">
      <c r="A328"/>
    </row>
    <row r="329" spans="1:1">
      <c r="A329"/>
    </row>
    <row r="330" spans="1:1">
      <c r="A330"/>
    </row>
    <row r="331" spans="1:1">
      <c r="A331"/>
    </row>
    <row r="332" spans="1:1">
      <c r="A332"/>
    </row>
    <row r="333" spans="1:1">
      <c r="A333"/>
    </row>
    <row r="334" spans="1:1">
      <c r="A334"/>
    </row>
    <row r="335" spans="1:1">
      <c r="A335"/>
    </row>
    <row r="336" spans="1:1">
      <c r="A336"/>
    </row>
    <row r="337" spans="1:1">
      <c r="A337"/>
    </row>
    <row r="338" spans="1:1">
      <c r="A338"/>
    </row>
    <row r="339" spans="1:1">
      <c r="A339"/>
    </row>
    <row r="340" spans="1:1">
      <c r="A340"/>
    </row>
    <row r="341" spans="1:1">
      <c r="A341"/>
    </row>
    <row r="342" spans="1:1">
      <c r="A342"/>
    </row>
    <row r="343" spans="1:1">
      <c r="A343"/>
    </row>
    <row r="344" spans="1:1">
      <c r="A344"/>
    </row>
    <row r="345" spans="1:1">
      <c r="A345"/>
    </row>
    <row r="346" spans="1:1">
      <c r="A346"/>
    </row>
    <row r="347" spans="1:1">
      <c r="A347"/>
    </row>
    <row r="348" spans="1:1">
      <c r="A348"/>
    </row>
    <row r="349" spans="1:1">
      <c r="A349"/>
    </row>
    <row r="350" spans="1:1">
      <c r="A350"/>
    </row>
    <row r="351" spans="1:1">
      <c r="A351"/>
    </row>
    <row r="352" spans="1:1">
      <c r="A352"/>
    </row>
    <row r="353" spans="1:1">
      <c r="A353"/>
    </row>
    <row r="354" spans="1:1">
      <c r="A354"/>
    </row>
    <row r="355" spans="1:1">
      <c r="A355"/>
    </row>
    <row r="356" spans="1:1">
      <c r="A356"/>
    </row>
    <row r="357" spans="1:1">
      <c r="A357"/>
    </row>
    <row r="358" spans="1:1">
      <c r="A358"/>
    </row>
    <row r="359" spans="1:1">
      <c r="A359"/>
    </row>
    <row r="360" spans="1:1">
      <c r="A360"/>
    </row>
    <row r="361" spans="1:1">
      <c r="A361"/>
    </row>
    <row r="362" spans="1:1">
      <c r="A362"/>
    </row>
    <row r="363" spans="1:1">
      <c r="A363"/>
    </row>
    <row r="364" spans="1:1">
      <c r="A364"/>
    </row>
    <row r="365" spans="1:1">
      <c r="A365"/>
    </row>
    <row r="366" spans="1:1">
      <c r="A366"/>
    </row>
    <row r="367" spans="1:1">
      <c r="A367"/>
    </row>
    <row r="368" spans="1:1">
      <c r="A368"/>
    </row>
    <row r="369" spans="1:1">
      <c r="A369"/>
    </row>
    <row r="370" spans="1:1">
      <c r="A370"/>
    </row>
    <row r="371" spans="1:1">
      <c r="A371"/>
    </row>
    <row r="372" spans="1:1">
      <c r="A372"/>
    </row>
    <row r="373" spans="1:1">
      <c r="A373"/>
    </row>
    <row r="374" spans="1:1">
      <c r="A374"/>
    </row>
    <row r="375" spans="1:1">
      <c r="A375"/>
    </row>
    <row r="376" spans="1:1">
      <c r="A376"/>
    </row>
    <row r="377" spans="1:1">
      <c r="A377"/>
    </row>
    <row r="378" spans="1:1">
      <c r="A378"/>
    </row>
    <row r="379" spans="1:1">
      <c r="A379"/>
    </row>
    <row r="380" spans="1:1">
      <c r="A380"/>
    </row>
    <row r="381" spans="1:1">
      <c r="A381"/>
    </row>
    <row r="382" spans="1:1">
      <c r="A382"/>
    </row>
    <row r="383" spans="1:1">
      <c r="A383"/>
    </row>
    <row r="384" spans="1:1">
      <c r="A384"/>
    </row>
    <row r="385" spans="1:1">
      <c r="A385"/>
    </row>
    <row r="386" spans="1:1">
      <c r="A386"/>
    </row>
    <row r="387" spans="1:1">
      <c r="A387"/>
    </row>
    <row r="388" spans="1:1">
      <c r="A388"/>
    </row>
    <row r="389" spans="1:1">
      <c r="A389"/>
    </row>
    <row r="390" spans="1:1">
      <c r="A390"/>
    </row>
    <row r="391" spans="1:1">
      <c r="A391"/>
    </row>
    <row r="392" spans="1:1">
      <c r="A392"/>
    </row>
    <row r="393" spans="1:1">
      <c r="A393"/>
    </row>
    <row r="394" spans="1:1">
      <c r="A394"/>
    </row>
    <row r="395" spans="1:1">
      <c r="A395"/>
    </row>
    <row r="396" spans="1:1">
      <c r="A396"/>
    </row>
    <row r="397" spans="1:1">
      <c r="A397"/>
    </row>
    <row r="398" spans="1:1">
      <c r="A398"/>
    </row>
    <row r="399" spans="1:1">
      <c r="A399"/>
    </row>
    <row r="400" spans="1:1">
      <c r="A400"/>
    </row>
    <row r="401" spans="1:1">
      <c r="A401"/>
    </row>
    <row r="402" spans="1:1">
      <c r="A402"/>
    </row>
    <row r="403" spans="1:1">
      <c r="A403"/>
    </row>
    <row r="404" spans="1:1">
      <c r="A404"/>
    </row>
    <row r="405" spans="1:1">
      <c r="A405"/>
    </row>
    <row r="406" spans="1:1">
      <c r="A406"/>
    </row>
    <row r="407" spans="1:1">
      <c r="A407"/>
    </row>
    <row r="408" spans="1:1">
      <c r="A408"/>
    </row>
    <row r="409" spans="1:1">
      <c r="A409"/>
    </row>
    <row r="410" spans="1:1">
      <c r="A410"/>
    </row>
    <row r="411" spans="1:1">
      <c r="A411"/>
    </row>
    <row r="412" spans="1:1">
      <c r="A412"/>
    </row>
    <row r="413" spans="1:1">
      <c r="A413"/>
    </row>
    <row r="414" spans="1:1">
      <c r="A414"/>
    </row>
    <row r="415" spans="1:1">
      <c r="A415"/>
    </row>
    <row r="416" spans="1:1">
      <c r="A416"/>
    </row>
    <row r="417" spans="1:1">
      <c r="A417"/>
    </row>
    <row r="418" spans="1:1">
      <c r="A418"/>
    </row>
    <row r="419" spans="1:1">
      <c r="A419"/>
    </row>
    <row r="420" spans="1:1">
      <c r="A420"/>
    </row>
    <row r="421" spans="1:1">
      <c r="A421"/>
    </row>
    <row r="422" spans="1:1">
      <c r="A422"/>
    </row>
    <row r="423" spans="1:1">
      <c r="A423"/>
    </row>
    <row r="424" spans="1:1">
      <c r="A424"/>
    </row>
    <row r="425" spans="1:1">
      <c r="A425"/>
    </row>
    <row r="426" spans="1:1">
      <c r="A426"/>
    </row>
    <row r="427" spans="1:1">
      <c r="A427"/>
    </row>
    <row r="428" spans="1:1">
      <c r="A428"/>
    </row>
    <row r="429" spans="1:1">
      <c r="A429"/>
    </row>
    <row r="430" spans="1:1">
      <c r="A430"/>
    </row>
    <row r="431" spans="1:1">
      <c r="A431"/>
    </row>
    <row r="432" spans="1:1">
      <c r="A432"/>
    </row>
    <row r="433" spans="1:1">
      <c r="A433"/>
    </row>
    <row r="434" spans="1:1">
      <c r="A434"/>
    </row>
    <row r="435" spans="1:1">
      <c r="A435"/>
    </row>
    <row r="436" spans="1:1">
      <c r="A436"/>
    </row>
    <row r="437" spans="1:1">
      <c r="A437"/>
    </row>
    <row r="438" spans="1:1">
      <c r="A438"/>
    </row>
    <row r="439" spans="1:1">
      <c r="A439"/>
    </row>
    <row r="440" spans="1:1">
      <c r="A440"/>
    </row>
    <row r="441" spans="1:1">
      <c r="A441"/>
    </row>
    <row r="442" spans="1:1">
      <c r="A442"/>
    </row>
    <row r="443" spans="1:1">
      <c r="A443"/>
    </row>
    <row r="444" spans="1:1">
      <c r="A444"/>
    </row>
    <row r="445" spans="1:1">
      <c r="A445"/>
    </row>
    <row r="446" spans="1:1">
      <c r="A446"/>
    </row>
    <row r="447" spans="1:1">
      <c r="A447"/>
    </row>
    <row r="448" spans="1:1">
      <c r="A448"/>
    </row>
    <row r="449" spans="1:1">
      <c r="A449"/>
    </row>
    <row r="450" spans="1:1">
      <c r="A450"/>
    </row>
    <row r="451" spans="1:1">
      <c r="A451"/>
    </row>
    <row r="452" spans="1:1">
      <c r="A452"/>
    </row>
    <row r="453" spans="1:1">
      <c r="A453"/>
    </row>
    <row r="454" spans="1:1">
      <c r="A454"/>
    </row>
    <row r="455" spans="1:1">
      <c r="A455"/>
    </row>
    <row r="456" spans="1:1">
      <c r="A456"/>
    </row>
    <row r="457" spans="1:1">
      <c r="A457"/>
    </row>
    <row r="458" spans="1:1">
      <c r="A458"/>
    </row>
    <row r="459" spans="1:1">
      <c r="A459"/>
    </row>
    <row r="460" spans="1:1">
      <c r="A460"/>
    </row>
    <row r="461" spans="1:1">
      <c r="A461"/>
    </row>
    <row r="462" spans="1:1">
      <c r="A462"/>
    </row>
    <row r="463" spans="1:1">
      <c r="A463"/>
    </row>
    <row r="464" spans="1:1">
      <c r="A464"/>
    </row>
    <row r="465" spans="1:1">
      <c r="A465"/>
    </row>
    <row r="466" spans="1:1">
      <c r="A466"/>
    </row>
    <row r="467" spans="1:1">
      <c r="A467"/>
    </row>
    <row r="468" spans="1:1">
      <c r="A468"/>
    </row>
    <row r="469" spans="1:1">
      <c r="A469"/>
    </row>
    <row r="470" spans="1:1">
      <c r="A470"/>
    </row>
    <row r="471" spans="1:1">
      <c r="A471"/>
    </row>
    <row r="472" spans="1:1">
      <c r="A472"/>
    </row>
    <row r="473" spans="1:1">
      <c r="A473"/>
    </row>
    <row r="474" spans="1:1">
      <c r="A474"/>
    </row>
    <row r="475" spans="1:1">
      <c r="A475"/>
    </row>
    <row r="476" spans="1:1">
      <c r="A476"/>
    </row>
    <row r="477" spans="1:1">
      <c r="A477"/>
    </row>
    <row r="478" spans="1:1">
      <c r="A478"/>
    </row>
    <row r="479" spans="1:1">
      <c r="A479"/>
    </row>
    <row r="480" spans="1:1">
      <c r="A480"/>
    </row>
    <row r="481" spans="1:1">
      <c r="A481"/>
    </row>
    <row r="482" spans="1:1">
      <c r="A482"/>
    </row>
    <row r="483" spans="1:1">
      <c r="A483"/>
    </row>
    <row r="484" spans="1:1">
      <c r="A484"/>
    </row>
    <row r="485" spans="1:1">
      <c r="A485"/>
    </row>
    <row r="486" spans="1:1">
      <c r="A486"/>
    </row>
    <row r="487" spans="1:1">
      <c r="A487"/>
    </row>
    <row r="488" spans="1:1">
      <c r="A488"/>
    </row>
    <row r="489" spans="1:1">
      <c r="A489"/>
    </row>
    <row r="490" spans="1:1">
      <c r="A490"/>
    </row>
    <row r="491" spans="1:1">
      <c r="A491"/>
    </row>
    <row r="492" spans="1:1">
      <c r="A492"/>
    </row>
    <row r="493" spans="1:1">
      <c r="A493"/>
    </row>
    <row r="494" spans="1:1">
      <c r="A494"/>
    </row>
    <row r="495" spans="1:1">
      <c r="A495"/>
    </row>
    <row r="496" spans="1:1">
      <c r="A496"/>
    </row>
    <row r="497" spans="1:1">
      <c r="A497"/>
    </row>
    <row r="498" spans="1:1">
      <c r="A498"/>
    </row>
    <row r="499" spans="1:1">
      <c r="A499"/>
    </row>
    <row r="500" spans="1:1">
      <c r="A500"/>
    </row>
    <row r="501" spans="1:1">
      <c r="A501"/>
    </row>
    <row r="502" spans="1:1">
      <c r="A502"/>
    </row>
    <row r="503" spans="1:1">
      <c r="A503"/>
    </row>
    <row r="504" spans="1:1">
      <c r="A504"/>
    </row>
    <row r="505" spans="1:1">
      <c r="A505"/>
    </row>
    <row r="506" spans="1:1">
      <c r="A506"/>
    </row>
    <row r="507" spans="1:1">
      <c r="A507"/>
    </row>
    <row r="508" spans="1:1">
      <c r="A508"/>
    </row>
    <row r="509" spans="1:1">
      <c r="A509"/>
    </row>
    <row r="510" spans="1:1">
      <c r="A510"/>
    </row>
    <row r="511" spans="1:1">
      <c r="A511"/>
    </row>
    <row r="512" spans="1:1">
      <c r="A512"/>
    </row>
    <row r="513" spans="1:1">
      <c r="A513"/>
    </row>
    <row r="514" spans="1:1">
      <c r="A514"/>
    </row>
    <row r="515" spans="1:1">
      <c r="A515"/>
    </row>
    <row r="516" spans="1:1">
      <c r="A516"/>
    </row>
    <row r="517" spans="1:1">
      <c r="A517"/>
    </row>
    <row r="518" spans="1:1">
      <c r="A518"/>
    </row>
    <row r="519" spans="1:1">
      <c r="A519"/>
    </row>
    <row r="520" spans="1:1">
      <c r="A520"/>
    </row>
    <row r="521" spans="1:1">
      <c r="A521"/>
    </row>
    <row r="522" spans="1:1">
      <c r="A522"/>
    </row>
    <row r="523" spans="1:1">
      <c r="A523"/>
    </row>
    <row r="524" spans="1:1">
      <c r="A524"/>
    </row>
    <row r="525" spans="1:1">
      <c r="A525"/>
    </row>
    <row r="526" spans="1:1">
      <c r="A526"/>
    </row>
    <row r="527" spans="1:1">
      <c r="A527"/>
    </row>
    <row r="528" spans="1:1">
      <c r="A528"/>
    </row>
    <row r="529" spans="1:1">
      <c r="A529"/>
    </row>
    <row r="530" spans="1:1">
      <c r="A530"/>
    </row>
    <row r="531" spans="1:1">
      <c r="A531"/>
    </row>
    <row r="532" spans="1:1">
      <c r="A532"/>
    </row>
    <row r="533" spans="1:1">
      <c r="A533"/>
    </row>
    <row r="534" spans="1:1">
      <c r="A534"/>
    </row>
    <row r="535" spans="1:1">
      <c r="A535"/>
    </row>
    <row r="536" spans="1:1">
      <c r="A536"/>
    </row>
    <row r="537" spans="1:1">
      <c r="A537"/>
    </row>
    <row r="538" spans="1:1">
      <c r="A538"/>
    </row>
    <row r="539" spans="1:1">
      <c r="A539"/>
    </row>
    <row r="540" spans="1:1">
      <c r="A540"/>
    </row>
    <row r="541" spans="1:1">
      <c r="A541"/>
    </row>
    <row r="542" spans="1:1">
      <c r="A542"/>
    </row>
    <row r="543" spans="1:1">
      <c r="A543"/>
    </row>
    <row r="544" spans="1:1">
      <c r="A544"/>
    </row>
    <row r="545" spans="1:1">
      <c r="A545"/>
    </row>
    <row r="546" spans="1:1">
      <c r="A546"/>
    </row>
    <row r="547" spans="1:1">
      <c r="A547"/>
    </row>
    <row r="548" spans="1:1">
      <c r="A548"/>
    </row>
    <row r="549" spans="1:1">
      <c r="A549"/>
    </row>
    <row r="550" spans="1:1">
      <c r="A550"/>
    </row>
    <row r="551" spans="1:1">
      <c r="A551"/>
    </row>
    <row r="552" spans="1:1">
      <c r="A552"/>
    </row>
    <row r="553" spans="1:1">
      <c r="A553"/>
    </row>
    <row r="554" spans="1:1">
      <c r="A554"/>
    </row>
    <row r="555" spans="1:1">
      <c r="A555"/>
    </row>
    <row r="556" spans="1:1">
      <c r="A556"/>
    </row>
    <row r="557" spans="1:1">
      <c r="A557"/>
    </row>
    <row r="558" spans="1:1">
      <c r="A558"/>
    </row>
    <row r="559" spans="1:1">
      <c r="A559"/>
    </row>
    <row r="560" spans="1:1">
      <c r="A560"/>
    </row>
    <row r="561" spans="1:1">
      <c r="A561"/>
    </row>
    <row r="562" spans="1:1">
      <c r="A562"/>
    </row>
    <row r="563" spans="1:1">
      <c r="A563"/>
    </row>
    <row r="564" spans="1:1">
      <c r="A564"/>
    </row>
    <row r="565" spans="1:1">
      <c r="A565"/>
    </row>
    <row r="566" spans="1:1">
      <c r="A566"/>
    </row>
    <row r="567" spans="1:1">
      <c r="A567"/>
    </row>
    <row r="568" spans="1:1">
      <c r="A568"/>
    </row>
    <row r="569" spans="1:1">
      <c r="A569"/>
    </row>
    <row r="570" spans="1:1">
      <c r="A570"/>
    </row>
    <row r="571" spans="1:1">
      <c r="A571"/>
    </row>
    <row r="572" spans="1:1">
      <c r="A572"/>
    </row>
    <row r="573" spans="1:1">
      <c r="A573"/>
    </row>
    <row r="574" spans="1:1">
      <c r="A574"/>
    </row>
    <row r="575" spans="1:1">
      <c r="A575"/>
    </row>
    <row r="576" spans="1:1">
      <c r="A576"/>
    </row>
    <row r="577" spans="1:1">
      <c r="A577"/>
    </row>
    <row r="578" spans="1:1">
      <c r="A578"/>
    </row>
    <row r="579" spans="1:1">
      <c r="A579"/>
    </row>
    <row r="580" spans="1:1">
      <c r="A580"/>
    </row>
    <row r="581" spans="1:1">
      <c r="A581"/>
    </row>
    <row r="582" spans="1:1">
      <c r="A582"/>
    </row>
    <row r="583" spans="1:1">
      <c r="A583"/>
    </row>
    <row r="584" spans="1:1">
      <c r="A584"/>
    </row>
    <row r="585" spans="1:1">
      <c r="A585"/>
    </row>
    <row r="586" spans="1:1">
      <c r="A586"/>
    </row>
    <row r="587" spans="1:1">
      <c r="A587"/>
    </row>
    <row r="588" spans="1:1">
      <c r="A588"/>
    </row>
    <row r="589" spans="1:1">
      <c r="A589"/>
    </row>
    <row r="590" spans="1:1">
      <c r="A590"/>
    </row>
    <row r="591" spans="1:1">
      <c r="A591"/>
    </row>
    <row r="592" spans="1:1">
      <c r="A592"/>
    </row>
    <row r="593" spans="1:1">
      <c r="A593"/>
    </row>
    <row r="594" spans="1:1">
      <c r="A594"/>
    </row>
    <row r="595" spans="1:1">
      <c r="A595"/>
    </row>
    <row r="596" spans="1:1">
      <c r="A596"/>
    </row>
    <row r="597" spans="1:1">
      <c r="A597"/>
    </row>
    <row r="598" spans="1:1">
      <c r="A598"/>
    </row>
    <row r="599" spans="1:1">
      <c r="A599"/>
    </row>
    <row r="600" spans="1:1">
      <c r="A600"/>
    </row>
    <row r="601" spans="1:1">
      <c r="A601"/>
    </row>
    <row r="602" spans="1:1">
      <c r="A602"/>
    </row>
    <row r="603" spans="1:1">
      <c r="A603"/>
    </row>
    <row r="604" spans="1:1">
      <c r="A604"/>
    </row>
    <row r="605" spans="1:1">
      <c r="A605"/>
    </row>
    <row r="606" spans="1:1">
      <c r="A606"/>
    </row>
    <row r="607" spans="1:1">
      <c r="A607"/>
    </row>
    <row r="608" spans="1:1">
      <c r="A608"/>
    </row>
    <row r="609" spans="1:1">
      <c r="A609"/>
    </row>
    <row r="610" spans="1:1">
      <c r="A610"/>
    </row>
    <row r="611" spans="1:1">
      <c r="A611"/>
    </row>
    <row r="612" spans="1:1">
      <c r="A612"/>
    </row>
    <row r="613" spans="1:1">
      <c r="A613"/>
    </row>
    <row r="614" spans="1:1">
      <c r="A614"/>
    </row>
    <row r="615" spans="1:1">
      <c r="A615"/>
    </row>
    <row r="616" spans="1:1">
      <c r="A616"/>
    </row>
    <row r="617" spans="1:1">
      <c r="A617"/>
    </row>
    <row r="618" spans="1:1">
      <c r="A618"/>
    </row>
    <row r="619" spans="1:1">
      <c r="A619"/>
    </row>
    <row r="620" spans="1:1">
      <c r="A620"/>
    </row>
    <row r="621" spans="1:1">
      <c r="A621"/>
    </row>
    <row r="622" spans="1:1">
      <c r="A622"/>
    </row>
    <row r="623" spans="1:1">
      <c r="A623"/>
    </row>
    <row r="624" spans="1:1">
      <c r="A624"/>
    </row>
    <row r="625" spans="1:1">
      <c r="A625"/>
    </row>
    <row r="626" spans="1:1">
      <c r="A626"/>
    </row>
    <row r="627" spans="1:1">
      <c r="A627"/>
    </row>
    <row r="628" spans="1:1">
      <c r="A628"/>
    </row>
    <row r="629" spans="1:1">
      <c r="A629"/>
    </row>
    <row r="630" spans="1:1">
      <c r="A630"/>
    </row>
    <row r="631" spans="1:1">
      <c r="A631"/>
    </row>
    <row r="632" spans="1:1">
      <c r="A632"/>
    </row>
    <row r="633" spans="1:1">
      <c r="A633"/>
    </row>
    <row r="634" spans="1:1">
      <c r="A634"/>
    </row>
    <row r="635" spans="1:1">
      <c r="A635"/>
    </row>
    <row r="636" spans="1:1">
      <c r="A636"/>
    </row>
    <row r="637" spans="1:1">
      <c r="A637"/>
    </row>
    <row r="638" spans="1:1">
      <c r="A638"/>
    </row>
    <row r="639" spans="1:1">
      <c r="A639"/>
    </row>
    <row r="640" spans="1:1">
      <c r="A640"/>
    </row>
    <row r="641" spans="1:1">
      <c r="A641"/>
    </row>
    <row r="642" spans="1:1">
      <c r="A642"/>
    </row>
    <row r="643" spans="1:1">
      <c r="A643"/>
    </row>
    <row r="644" spans="1:1">
      <c r="A644"/>
    </row>
    <row r="645" spans="1:1">
      <c r="A645"/>
    </row>
    <row r="646" spans="1:1">
      <c r="A646"/>
    </row>
    <row r="647" spans="1:1">
      <c r="A647"/>
    </row>
    <row r="648" spans="1:1">
      <c r="A648"/>
    </row>
    <row r="649" spans="1:1">
      <c r="A649"/>
    </row>
    <row r="650" spans="1:1">
      <c r="A650"/>
    </row>
    <row r="651" spans="1:1">
      <c r="A651"/>
    </row>
    <row r="652" spans="1:1">
      <c r="A652"/>
    </row>
    <row r="653" spans="1:1">
      <c r="A653"/>
    </row>
    <row r="654" spans="1:1">
      <c r="A654"/>
    </row>
    <row r="655" spans="1:1">
      <c r="A655"/>
    </row>
    <row r="656" spans="1:1">
      <c r="A656"/>
    </row>
    <row r="657" spans="1:1">
      <c r="A657"/>
    </row>
    <row r="658" spans="1:1">
      <c r="A658"/>
    </row>
    <row r="659" spans="1:1">
      <c r="A659"/>
    </row>
    <row r="660" spans="1:1">
      <c r="A660"/>
    </row>
    <row r="661" spans="1:1">
      <c r="A661"/>
    </row>
    <row r="662" spans="1:1">
      <c r="A662"/>
    </row>
    <row r="663" spans="1:1">
      <c r="A663"/>
    </row>
    <row r="664" spans="1:1">
      <c r="A664"/>
    </row>
    <row r="665" spans="1:1">
      <c r="A665"/>
    </row>
    <row r="666" spans="1:1">
      <c r="A666"/>
    </row>
    <row r="667" spans="1:1">
      <c r="A667"/>
    </row>
    <row r="668" spans="1:1">
      <c r="A668"/>
    </row>
    <row r="669" spans="1:1">
      <c r="A669"/>
    </row>
    <row r="670" spans="1:1">
      <c r="A670"/>
    </row>
    <row r="671" spans="1:1">
      <c r="A671"/>
    </row>
    <row r="672" spans="1:1">
      <c r="A672"/>
    </row>
    <row r="673" spans="1:1">
      <c r="A673"/>
    </row>
    <row r="674" spans="1:1">
      <c r="A674"/>
    </row>
    <row r="675" spans="1:1">
      <c r="A675"/>
    </row>
    <row r="676" spans="1:1">
      <c r="A676"/>
    </row>
    <row r="677" spans="1:1">
      <c r="A677"/>
    </row>
    <row r="678" spans="1:1">
      <c r="A678"/>
    </row>
    <row r="679" spans="1:1">
      <c r="A679"/>
    </row>
    <row r="680" spans="1:1">
      <c r="A680"/>
    </row>
    <row r="681" spans="1:1">
      <c r="A681"/>
    </row>
    <row r="682" spans="1:1">
      <c r="A682"/>
    </row>
    <row r="683" spans="1:1">
      <c r="A683"/>
    </row>
    <row r="684" spans="1:1">
      <c r="A684"/>
    </row>
    <row r="685" spans="1:1">
      <c r="A685"/>
    </row>
    <row r="686" spans="1:1">
      <c r="A686"/>
    </row>
    <row r="687" spans="1:1">
      <c r="A687"/>
    </row>
    <row r="688" spans="1:1">
      <c r="A688"/>
    </row>
    <row r="689" spans="1:1">
      <c r="A689"/>
    </row>
    <row r="690" spans="1:1">
      <c r="A690"/>
    </row>
    <row r="691" spans="1:1">
      <c r="A691"/>
    </row>
    <row r="692" spans="1:1">
      <c r="A692"/>
    </row>
    <row r="693" spans="1:1">
      <c r="A693"/>
    </row>
    <row r="694" spans="1:1">
      <c r="A694"/>
    </row>
    <row r="695" spans="1:1">
      <c r="A695"/>
    </row>
    <row r="696" spans="1:1">
      <c r="A696"/>
    </row>
    <row r="697" spans="1:1">
      <c r="A697"/>
    </row>
    <row r="698" spans="1:1">
      <c r="A698"/>
    </row>
    <row r="699" spans="1:1">
      <c r="A699"/>
    </row>
    <row r="700" spans="1:1">
      <c r="A700"/>
    </row>
    <row r="701" spans="1:1">
      <c r="A701"/>
    </row>
    <row r="702" spans="1:1">
      <c r="A702"/>
    </row>
    <row r="703" spans="1:1">
      <c r="A703"/>
    </row>
    <row r="704" spans="1:1">
      <c r="A704"/>
    </row>
    <row r="705" spans="1:1">
      <c r="A705"/>
    </row>
    <row r="706" spans="1:1">
      <c r="A706"/>
    </row>
    <row r="707" spans="1:1">
      <c r="A707"/>
    </row>
    <row r="708" spans="1:1">
      <c r="A708"/>
    </row>
    <row r="709" spans="1:1">
      <c r="A709"/>
    </row>
    <row r="710" spans="1:1">
      <c r="A710"/>
    </row>
    <row r="711" spans="1:1">
      <c r="A711"/>
    </row>
    <row r="712" spans="1:1">
      <c r="A712"/>
    </row>
    <row r="713" spans="1:1">
      <c r="A713"/>
    </row>
    <row r="714" spans="1:1">
      <c r="A714"/>
    </row>
    <row r="715" spans="1:1">
      <c r="A715"/>
    </row>
    <row r="716" spans="1:1">
      <c r="A716"/>
    </row>
    <row r="717" spans="1:1">
      <c r="A717"/>
    </row>
    <row r="718" spans="1:1">
      <c r="A718"/>
    </row>
    <row r="719" spans="1:1">
      <c r="A719"/>
    </row>
    <row r="720" spans="1:1">
      <c r="A720"/>
    </row>
    <row r="721" spans="1:1">
      <c r="A721"/>
    </row>
    <row r="722" spans="1:1">
      <c r="A722"/>
    </row>
    <row r="723" spans="1:1">
      <c r="A723"/>
    </row>
    <row r="724" spans="1:1">
      <c r="A724"/>
    </row>
    <row r="725" spans="1:1">
      <c r="A725"/>
    </row>
    <row r="726" spans="1:1">
      <c r="A726"/>
    </row>
    <row r="727" spans="1:1">
      <c r="A727"/>
    </row>
    <row r="728" spans="1:1">
      <c r="A728"/>
    </row>
    <row r="729" spans="1:1">
      <c r="A729"/>
    </row>
    <row r="730" spans="1:1">
      <c r="A730"/>
    </row>
    <row r="731" spans="1:1">
      <c r="A731"/>
    </row>
    <row r="732" spans="1:1">
      <c r="A732"/>
    </row>
    <row r="733" spans="1:1">
      <c r="A733"/>
    </row>
    <row r="734" spans="1:1">
      <c r="A734"/>
    </row>
    <row r="735" spans="1:1">
      <c r="A735"/>
    </row>
    <row r="736" spans="1:1">
      <c r="A736"/>
    </row>
    <row r="737" spans="1:1">
      <c r="A737"/>
    </row>
    <row r="738" spans="1:1">
      <c r="A738"/>
    </row>
    <row r="739" spans="1:1">
      <c r="A739"/>
    </row>
    <row r="740" spans="1:1">
      <c r="A740"/>
    </row>
    <row r="741" spans="1:1">
      <c r="A741"/>
    </row>
    <row r="742" spans="1:1">
      <c r="A742"/>
    </row>
    <row r="743" spans="1:1">
      <c r="A743"/>
    </row>
    <row r="744" spans="1:1">
      <c r="A744"/>
    </row>
    <row r="745" spans="1:1">
      <c r="A745"/>
    </row>
    <row r="746" spans="1:1">
      <c r="A746"/>
    </row>
    <row r="747" spans="1:1">
      <c r="A747"/>
    </row>
    <row r="748" spans="1:1">
      <c r="A748"/>
    </row>
    <row r="749" spans="1:1">
      <c r="A749"/>
    </row>
    <row r="750" spans="1:1">
      <c r="A750"/>
    </row>
    <row r="751" spans="1:1">
      <c r="A751"/>
    </row>
    <row r="752" spans="1:1">
      <c r="A752"/>
    </row>
    <row r="753" spans="1:1">
      <c r="A753"/>
    </row>
    <row r="754" spans="1:1">
      <c r="A754"/>
    </row>
    <row r="755" spans="1:1">
      <c r="A755"/>
    </row>
    <row r="756" spans="1:1">
      <c r="A756"/>
    </row>
    <row r="757" spans="1:1">
      <c r="A757"/>
    </row>
    <row r="758" spans="1:1">
      <c r="A758"/>
    </row>
    <row r="759" spans="1:1">
      <c r="A759"/>
    </row>
    <row r="760" spans="1:1">
      <c r="A760"/>
    </row>
    <row r="761" spans="1:1">
      <c r="A761"/>
    </row>
    <row r="762" spans="1:1">
      <c r="A762"/>
    </row>
    <row r="763" spans="1:1">
      <c r="A763"/>
    </row>
    <row r="764" spans="1:1">
      <c r="A764"/>
    </row>
    <row r="765" spans="1:1">
      <c r="A765"/>
    </row>
    <row r="766" spans="1:1">
      <c r="A766"/>
    </row>
    <row r="767" spans="1:1">
      <c r="A767"/>
    </row>
    <row r="768" spans="1:1">
      <c r="A768"/>
    </row>
    <row r="769" spans="1:1">
      <c r="A769"/>
    </row>
    <row r="770" spans="1:1">
      <c r="A770"/>
    </row>
    <row r="771" spans="1:1">
      <c r="A771"/>
    </row>
    <row r="772" spans="1:1">
      <c r="A772"/>
    </row>
    <row r="773" spans="1:1">
      <c r="A773"/>
    </row>
    <row r="774" spans="1:1">
      <c r="A774"/>
    </row>
    <row r="775" spans="1:1">
      <c r="A775"/>
    </row>
    <row r="776" spans="1:1">
      <c r="A776"/>
    </row>
    <row r="777" spans="1:1">
      <c r="A777"/>
    </row>
    <row r="778" spans="1:1">
      <c r="A778"/>
    </row>
    <row r="779" spans="1:1">
      <c r="A779"/>
    </row>
    <row r="780" spans="1:1">
      <c r="A780"/>
    </row>
    <row r="781" spans="1:1">
      <c r="A781"/>
    </row>
    <row r="782" spans="1:1">
      <c r="A782"/>
    </row>
    <row r="783" spans="1:1">
      <c r="A783"/>
    </row>
    <row r="784" spans="1:1">
      <c r="A784"/>
    </row>
    <row r="785" spans="1:1">
      <c r="A785"/>
    </row>
    <row r="786" spans="1:1">
      <c r="A786"/>
    </row>
    <row r="787" spans="1:1">
      <c r="A787"/>
    </row>
    <row r="788" spans="1:1">
      <c r="A788"/>
    </row>
    <row r="789" spans="1:1">
      <c r="A789"/>
    </row>
    <row r="790" spans="1:1">
      <c r="A790"/>
    </row>
    <row r="791" spans="1:1">
      <c r="A791"/>
    </row>
    <row r="792" spans="1:1">
      <c r="A792"/>
    </row>
    <row r="793" spans="1:1">
      <c r="A793"/>
    </row>
    <row r="794" spans="1:1">
      <c r="A794"/>
    </row>
    <row r="795" spans="1:1">
      <c r="A795"/>
    </row>
    <row r="796" spans="1:1">
      <c r="A796"/>
    </row>
    <row r="797" spans="1:1">
      <c r="A797"/>
    </row>
    <row r="798" spans="1:1">
      <c r="A798"/>
    </row>
    <row r="799" spans="1:1">
      <c r="A799"/>
    </row>
    <row r="800" spans="1:1">
      <c r="A800"/>
    </row>
    <row r="801" spans="1:1">
      <c r="A801"/>
    </row>
    <row r="802" spans="1:1">
      <c r="A802"/>
    </row>
    <row r="803" spans="1:1">
      <c r="A803"/>
    </row>
    <row r="804" spans="1:1">
      <c r="A804"/>
    </row>
    <row r="805" spans="1:1">
      <c r="A805"/>
    </row>
    <row r="806" spans="1:1">
      <c r="A806"/>
    </row>
    <row r="807" spans="1:1">
      <c r="A807"/>
    </row>
    <row r="808" spans="1:1">
      <c r="A808"/>
    </row>
    <row r="809" spans="1:1">
      <c r="A809"/>
    </row>
    <row r="810" spans="1:1">
      <c r="A810"/>
    </row>
    <row r="811" spans="1:1">
      <c r="A811"/>
    </row>
    <row r="812" spans="1:1">
      <c r="A812"/>
    </row>
    <row r="813" spans="1:1">
      <c r="A813"/>
    </row>
    <row r="814" spans="1:1">
      <c r="A814"/>
    </row>
    <row r="815" spans="1:1">
      <c r="A815"/>
    </row>
    <row r="816" spans="1:1">
      <c r="A816"/>
    </row>
    <row r="817" spans="1:1">
      <c r="A817"/>
    </row>
    <row r="818" spans="1:1">
      <c r="A818"/>
    </row>
    <row r="819" spans="1:1">
      <c r="A819"/>
    </row>
    <row r="820" spans="1:1">
      <c r="A820"/>
    </row>
    <row r="821" spans="1:1">
      <c r="A821"/>
    </row>
    <row r="822" spans="1:1">
      <c r="A822"/>
    </row>
    <row r="823" spans="1:1">
      <c r="A823"/>
    </row>
    <row r="824" spans="1:1">
      <c r="A824"/>
    </row>
    <row r="825" spans="1:1">
      <c r="A825"/>
    </row>
    <row r="826" spans="1:1">
      <c r="A826"/>
    </row>
    <row r="827" spans="1:1">
      <c r="A827"/>
    </row>
    <row r="828" spans="1:1">
      <c r="A828"/>
    </row>
    <row r="829" spans="1:1">
      <c r="A829"/>
    </row>
    <row r="830" spans="1:1">
      <c r="A830"/>
    </row>
    <row r="831" spans="1:1">
      <c r="A831"/>
    </row>
  </sheetData>
  <sheetProtection algorithmName="SHA-512" hashValue="c6HurBwpgdAp0IKaM68UpoXBm/zFITBOqBxa/lyt3x2ZcTCuTl6WpXlrohfdEPIzn6XQxE/TtlPSqCJSsN8wsQ==" saltValue="KRTwzayt18XJr2VTKjgaDA==" spinCount="100000" sheet="1" formatCells="0" formatColumns="0" formatRows="0" autoFilter="0"/>
  <autoFilter ref="A8:H12" xr:uid="{00000000-0009-0000-0000-000009000000}"/>
  <sortState xmlns:xlrd2="http://schemas.microsoft.com/office/spreadsheetml/2017/richdata2" ref="A9:H11">
    <sortCondition descending="1" ref="A9"/>
  </sortState>
  <pageMargins left="0.62992125984251968" right="0.59055118110236227" top="0.98425196850393704" bottom="0.59055118110236227" header="0.31496062992125984" footer="0.35433070866141736"/>
  <pageSetup paperSize="9" fitToHeight="0" orientation="landscape" r:id="rId1"/>
  <headerFooter alignWithMargins="0">
    <oddHeader>&amp;L&amp;09REPUBLIQUE ET CANTON DE GENEVE
&amp;09Département du territoire
&amp;10&amp;BService de la gestion des déchets&amp;R&amp;10&amp;BDocument confidentiel</oddHeader>
    <oddFooter>&amp;L&amp;6&amp;F&amp;R&amp;10Page &amp;P/&amp;N</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PrivateSettings">
    <tabColor rgb="FFFF0000"/>
    <outlinePr summaryBelow="0" summaryRight="0"/>
    <pageSetUpPr fitToPage="1"/>
  </sheetPr>
  <dimension ref="A1:E200"/>
  <sheetViews>
    <sheetView zoomScaleNormal="100" workbookViewId="0">
      <pane ySplit="3" topLeftCell="A4" activePane="bottomLeft" state="frozen"/>
      <selection pane="bottomLeft" activeCell="C10" sqref="C10"/>
    </sheetView>
  </sheetViews>
  <sheetFormatPr baseColWidth="10" defaultColWidth="11.42578125" defaultRowHeight="12.75"/>
  <cols>
    <col min="1" max="1" width="43.140625" style="3" customWidth="1"/>
    <col min="2" max="2" width="19.42578125" style="3" customWidth="1"/>
    <col min="3" max="16384" width="11.42578125" style="3"/>
  </cols>
  <sheetData>
    <row r="1" spans="1:2" s="1" customFormat="1" ht="20.25">
      <c r="A1" s="4" t="s">
        <v>12</v>
      </c>
    </row>
    <row r="2" spans="1:2" s="2" customFormat="1" ht="15">
      <c r="A2" s="5" t="s">
        <v>13</v>
      </c>
    </row>
    <row r="5" spans="1:2" ht="15.75">
      <c r="A5" s="10" t="s">
        <v>20</v>
      </c>
      <c r="B5" s="11" t="s">
        <v>14</v>
      </c>
    </row>
    <row r="6" spans="1:2">
      <c r="A6" s="12" t="s">
        <v>15</v>
      </c>
      <c r="B6" s="13">
        <v>20210201</v>
      </c>
    </row>
    <row r="7" spans="1:2">
      <c r="A7" s="17" t="s">
        <v>16</v>
      </c>
      <c r="B7" s="18">
        <v>44641.607708333337</v>
      </c>
    </row>
    <row r="8" spans="1:2">
      <c r="A8" s="14" t="s">
        <v>26</v>
      </c>
      <c r="B8" s="218" t="s">
        <v>27</v>
      </c>
    </row>
    <row r="9" spans="1:2">
      <c r="A9" s="14" t="s">
        <v>2590</v>
      </c>
      <c r="B9" s="218" t="s">
        <v>2589</v>
      </c>
    </row>
    <row r="10" spans="1:2">
      <c r="A10" s="19" t="s">
        <v>28</v>
      </c>
      <c r="B10" s="219" t="s">
        <v>29</v>
      </c>
    </row>
    <row r="11" spans="1:2">
      <c r="A11" s="62" t="s">
        <v>80</v>
      </c>
      <c r="B11" s="63" t="b">
        <v>1</v>
      </c>
    </row>
    <row r="12" spans="1:2">
      <c r="A12" s="64" t="s">
        <v>81</v>
      </c>
      <c r="B12" s="65">
        <v>1</v>
      </c>
    </row>
    <row r="13" spans="1:2">
      <c r="A13" s="64" t="s">
        <v>82</v>
      </c>
      <c r="B13" s="65">
        <v>6</v>
      </c>
    </row>
    <row r="14" spans="1:2">
      <c r="A14" s="64" t="s">
        <v>2070</v>
      </c>
      <c r="B14" s="66" t="s">
        <v>1833</v>
      </c>
    </row>
    <row r="15" spans="1:2">
      <c r="A15" s="67" t="s">
        <v>2184</v>
      </c>
      <c r="B15" s="65">
        <v>2021</v>
      </c>
    </row>
    <row r="16" spans="1:2" ht="25.5">
      <c r="A16" s="67" t="s">
        <v>2191</v>
      </c>
      <c r="B16" s="65" t="b">
        <v>0</v>
      </c>
    </row>
    <row r="17" spans="1:3">
      <c r="A17" s="67" t="s">
        <v>2470</v>
      </c>
      <c r="B17" s="68" t="s">
        <v>2467</v>
      </c>
    </row>
    <row r="18" spans="1:3">
      <c r="A18" s="67" t="s">
        <v>2471</v>
      </c>
      <c r="B18" s="68" t="s">
        <v>2472</v>
      </c>
    </row>
    <row r="19" spans="1:3" ht="36.75" customHeight="1">
      <c r="A19" s="67" t="s">
        <v>2473</v>
      </c>
      <c r="B19" s="68"/>
    </row>
    <row r="20" spans="1:3">
      <c r="A20" s="67" t="s">
        <v>2215</v>
      </c>
      <c r="B20" s="69"/>
    </row>
    <row r="21" spans="1:3">
      <c r="A21" s="67" t="s">
        <v>2216</v>
      </c>
      <c r="B21" s="68" t="s">
        <v>5496</v>
      </c>
    </row>
    <row r="22" spans="1:3">
      <c r="A22" s="67" t="s">
        <v>2217</v>
      </c>
      <c r="B22" s="66">
        <v>100</v>
      </c>
    </row>
    <row r="23" spans="1:3">
      <c r="A23" s="72" t="s">
        <v>2218</v>
      </c>
      <c r="B23" s="73" t="b">
        <v>1</v>
      </c>
    </row>
    <row r="24" spans="1:3">
      <c r="A24" s="72" t="s">
        <v>2570</v>
      </c>
      <c r="B24" s="73" t="b">
        <v>1</v>
      </c>
    </row>
    <row r="25" spans="1:3" ht="25.5">
      <c r="A25" s="72" t="s">
        <v>2469</v>
      </c>
      <c r="B25" s="73" t="s">
        <v>2468</v>
      </c>
    </row>
    <row r="26" spans="1:3">
      <c r="A26" s="72" t="s">
        <v>2586</v>
      </c>
      <c r="B26" s="73"/>
    </row>
    <row r="27" spans="1:3" ht="25.5">
      <c r="A27" s="72" t="s">
        <v>2613</v>
      </c>
      <c r="B27" s="73" t="s">
        <v>2628</v>
      </c>
    </row>
    <row r="28" spans="1:3">
      <c r="A28" s="72" t="s">
        <v>2630</v>
      </c>
      <c r="B28" s="73">
        <v>2</v>
      </c>
    </row>
    <row r="29" spans="1:3">
      <c r="A29" s="70"/>
      <c r="B29" s="71"/>
    </row>
    <row r="30" spans="1:3">
      <c r="A30" s="58" t="s">
        <v>1915</v>
      </c>
      <c r="B30" s="59">
        <v>10</v>
      </c>
      <c r="C30" s="60">
        <f>MAX(DataWastesUID)</f>
        <v>0</v>
      </c>
    </row>
    <row r="31" spans="1:3">
      <c r="A31" s="17" t="s">
        <v>2179</v>
      </c>
      <c r="B31" s="56">
        <v>188</v>
      </c>
      <c r="C31" s="57">
        <f>MAX(DataDestinationsID)</f>
        <v>187</v>
      </c>
    </row>
    <row r="32" spans="1:3">
      <c r="A32" s="15"/>
      <c r="B32" s="16"/>
    </row>
    <row r="36" spans="1:3" ht="15.75">
      <c r="A36" s="10" t="s">
        <v>22</v>
      </c>
      <c r="B36" s="307"/>
      <c r="C36" s="308"/>
    </row>
    <row r="37" spans="1:3">
      <c r="A37" s="12" t="s">
        <v>17</v>
      </c>
      <c r="B37" s="309" t="s">
        <v>23</v>
      </c>
      <c r="C37" s="310"/>
    </row>
    <row r="38" spans="1:3">
      <c r="A38" s="12" t="s">
        <v>18</v>
      </c>
      <c r="B38" s="311" t="s">
        <v>25</v>
      </c>
      <c r="C38" s="312"/>
    </row>
    <row r="39" spans="1:3">
      <c r="A39" s="17" t="s">
        <v>19</v>
      </c>
      <c r="B39" s="313" t="s">
        <v>24</v>
      </c>
      <c r="C39" s="314"/>
    </row>
    <row r="42" spans="1:3" ht="15.75">
      <c r="A42" s="34" t="s">
        <v>2236</v>
      </c>
    </row>
    <row r="43" spans="1:3">
      <c r="A43" s="3" t="b">
        <v>1</v>
      </c>
    </row>
    <row r="44" spans="1:3">
      <c r="A44" s="28" t="b">
        <v>0</v>
      </c>
    </row>
    <row r="45" spans="1:3" ht="15.75">
      <c r="A45" s="82"/>
    </row>
    <row r="48" spans="1:3" ht="15.75">
      <c r="A48" s="34" t="s">
        <v>2413</v>
      </c>
    </row>
    <row r="49" spans="1:2">
      <c r="A49" s="28" t="s">
        <v>2243</v>
      </c>
    </row>
    <row r="50" spans="1:2">
      <c r="A50" s="28" t="s">
        <v>1901</v>
      </c>
    </row>
    <row r="51" spans="1:2">
      <c r="A51" s="28" t="s">
        <v>2244</v>
      </c>
    </row>
    <row r="52" spans="1:2">
      <c r="A52" s="45"/>
    </row>
    <row r="55" spans="1:2">
      <c r="A55" s="87" t="s">
        <v>1908</v>
      </c>
      <c r="B55" s="3">
        <f>LEN(ValueSourceOriginCommuneGE)</f>
        <v>10</v>
      </c>
    </row>
    <row r="56" spans="1:2" ht="15.75">
      <c r="A56" s="34" t="s">
        <v>1919</v>
      </c>
    </row>
    <row r="57" spans="1:2">
      <c r="A57" s="3" t="s">
        <v>1903</v>
      </c>
    </row>
    <row r="58" spans="1:2">
      <c r="A58" s="28" t="s">
        <v>2225</v>
      </c>
    </row>
    <row r="59" spans="1:2">
      <c r="A59" s="28" t="str">
        <f>ValueSourceOriginCommuneGE &amp; " - Bennes"</f>
        <v>Commune GE - Bennes</v>
      </c>
    </row>
    <row r="60" spans="1:2">
      <c r="A60" s="28" t="str">
        <f>ValueSourceOriginCommuneGE &amp; " - Porte-à-porte"</f>
        <v>Commune GE - Porte-à-porte</v>
      </c>
    </row>
    <row r="61" spans="1:2">
      <c r="A61" s="28" t="str">
        <f>ValueSourceOriginCommuneGE &amp; " - Mixte / Autre"</f>
        <v>Commune GE - Mixte / Autre</v>
      </c>
    </row>
    <row r="62" spans="1:2">
      <c r="A62" s="3" t="s">
        <v>1907</v>
      </c>
    </row>
    <row r="63" spans="1:2">
      <c r="A63" s="3" t="s">
        <v>1904</v>
      </c>
    </row>
    <row r="64" spans="1:2">
      <c r="A64" s="3" t="s">
        <v>1905</v>
      </c>
    </row>
    <row r="65" spans="1:5">
      <c r="A65" s="28" t="s">
        <v>2558</v>
      </c>
    </row>
    <row r="66" spans="1:5">
      <c r="A66" s="3" t="s">
        <v>1906</v>
      </c>
    </row>
    <row r="67" spans="1:5">
      <c r="A67" s="45"/>
    </row>
    <row r="70" spans="1:5" ht="15.75">
      <c r="A70" s="42" t="s">
        <v>2441</v>
      </c>
    </row>
    <row r="71" spans="1:5">
      <c r="A71" s="43" t="s">
        <v>1834</v>
      </c>
    </row>
    <row r="72" spans="1:5">
      <c r="A72" s="43" t="s">
        <v>1835</v>
      </c>
    </row>
    <row r="73" spans="1:5">
      <c r="A73" s="43" t="s">
        <v>2238</v>
      </c>
    </row>
    <row r="74" spans="1:5">
      <c r="A74" s="43" t="s">
        <v>1836</v>
      </c>
    </row>
    <row r="75" spans="1:5">
      <c r="A75" s="43" t="s">
        <v>2254</v>
      </c>
    </row>
    <row r="76" spans="1:5">
      <c r="A76" s="44"/>
    </row>
    <row r="79" spans="1:5" ht="15.75">
      <c r="A79" s="34" t="s">
        <v>2533</v>
      </c>
      <c r="B79" s="34" t="s">
        <v>2564</v>
      </c>
      <c r="C79" s="34" t="s">
        <v>2565</v>
      </c>
      <c r="E79" s="34" t="s">
        <v>2547</v>
      </c>
    </row>
    <row r="80" spans="1:5" ht="12.75" customHeight="1">
      <c r="A80" s="189" t="s">
        <v>1906</v>
      </c>
      <c r="B80" s="28"/>
      <c r="C80" s="28" t="s">
        <v>2572</v>
      </c>
    </row>
    <row r="81" spans="1:5" ht="12.75" customHeight="1">
      <c r="A81" s="189" t="s">
        <v>2245</v>
      </c>
      <c r="B81" s="28" t="s">
        <v>2248</v>
      </c>
      <c r="C81" s="28" t="s">
        <v>2571</v>
      </c>
      <c r="E81" s="3">
        <f>LEN(A81)</f>
        <v>28</v>
      </c>
    </row>
    <row r="82" spans="1:5" ht="12.75" customHeight="1">
      <c r="A82" s="189" t="s">
        <v>2246</v>
      </c>
      <c r="B82" s="28" t="s">
        <v>2247</v>
      </c>
      <c r="C82" s="28" t="s">
        <v>2571</v>
      </c>
      <c r="E82" s="3">
        <f t="shared" ref="E82:E117" si="0">LEN(A82)</f>
        <v>34</v>
      </c>
    </row>
    <row r="83" spans="1:5" ht="12.75" customHeight="1">
      <c r="A83" s="189" t="s">
        <v>2249</v>
      </c>
      <c r="B83" s="28" t="s">
        <v>2250</v>
      </c>
      <c r="C83" s="28" t="s">
        <v>2571</v>
      </c>
      <c r="E83" s="3">
        <f t="shared" si="0"/>
        <v>42</v>
      </c>
    </row>
    <row r="84" spans="1:5" ht="12.75" customHeight="1">
      <c r="A84" s="189" t="s">
        <v>2251</v>
      </c>
      <c r="B84" s="28"/>
      <c r="C84" s="28" t="s">
        <v>2573</v>
      </c>
      <c r="E84" s="3">
        <f t="shared" si="0"/>
        <v>47</v>
      </c>
    </row>
    <row r="85" spans="1:5" ht="12.75" customHeight="1">
      <c r="A85" s="189" t="s">
        <v>2252</v>
      </c>
      <c r="B85" s="28"/>
      <c r="C85" s="28" t="s">
        <v>2573</v>
      </c>
      <c r="E85" s="3">
        <f t="shared" si="0"/>
        <v>53</v>
      </c>
    </row>
    <row r="86" spans="1:5" ht="12.75" customHeight="1">
      <c r="A86" s="46" t="s">
        <v>2269</v>
      </c>
      <c r="B86" s="28"/>
      <c r="C86" s="28" t="s">
        <v>2573</v>
      </c>
      <c r="E86" s="3">
        <f t="shared" si="0"/>
        <v>25</v>
      </c>
    </row>
    <row r="87" spans="1:5" ht="12.75" customHeight="1">
      <c r="A87" s="46" t="s">
        <v>2262</v>
      </c>
      <c r="B87" s="28"/>
      <c r="C87" s="28" t="s">
        <v>2574</v>
      </c>
      <c r="E87" s="3">
        <f t="shared" si="0"/>
        <v>77</v>
      </c>
    </row>
    <row r="88" spans="1:5" ht="12.75" customHeight="1">
      <c r="A88" s="46" t="s">
        <v>2263</v>
      </c>
      <c r="B88" s="28"/>
      <c r="C88" s="28" t="s">
        <v>2573</v>
      </c>
      <c r="E88" s="3">
        <f t="shared" si="0"/>
        <v>76</v>
      </c>
    </row>
    <row r="89" spans="1:5" ht="12.75" customHeight="1">
      <c r="A89" s="189" t="s">
        <v>2270</v>
      </c>
      <c r="B89" s="28"/>
      <c r="C89" s="28" t="s">
        <v>2573</v>
      </c>
      <c r="E89" s="3">
        <f t="shared" si="0"/>
        <v>51</v>
      </c>
    </row>
    <row r="90" spans="1:5" ht="12.75" customHeight="1">
      <c r="A90" s="46" t="s">
        <v>2264</v>
      </c>
      <c r="B90" s="28"/>
      <c r="C90" s="28" t="s">
        <v>2575</v>
      </c>
      <c r="E90" s="3">
        <f t="shared" si="0"/>
        <v>38</v>
      </c>
    </row>
    <row r="91" spans="1:5" ht="12.75" customHeight="1">
      <c r="A91" s="189" t="s">
        <v>2265</v>
      </c>
      <c r="B91" s="3" t="s">
        <v>2266</v>
      </c>
      <c r="C91" s="28" t="s">
        <v>2571</v>
      </c>
      <c r="E91" s="3">
        <f t="shared" si="0"/>
        <v>23</v>
      </c>
    </row>
    <row r="92" spans="1:5" ht="12.75" customHeight="1">
      <c r="A92" s="46" t="s">
        <v>2271</v>
      </c>
      <c r="C92" s="28" t="s">
        <v>2572</v>
      </c>
      <c r="E92" s="3">
        <f t="shared" si="0"/>
        <v>77</v>
      </c>
    </row>
    <row r="93" spans="1:5" ht="12.75" customHeight="1">
      <c r="A93" s="46" t="s">
        <v>2272</v>
      </c>
      <c r="C93" s="28" t="s">
        <v>2573</v>
      </c>
      <c r="E93" s="3">
        <f t="shared" si="0"/>
        <v>71</v>
      </c>
    </row>
    <row r="94" spans="1:5" ht="12.75" customHeight="1">
      <c r="A94" s="46" t="s">
        <v>2273</v>
      </c>
      <c r="C94" s="28" t="s">
        <v>2572</v>
      </c>
      <c r="E94" s="3">
        <f t="shared" si="0"/>
        <v>166</v>
      </c>
    </row>
    <row r="95" spans="1:5" ht="12.75" customHeight="1">
      <c r="A95" s="189" t="s">
        <v>2556</v>
      </c>
      <c r="B95" s="85"/>
      <c r="C95" s="28" t="s">
        <v>2572</v>
      </c>
      <c r="E95" s="3">
        <f t="shared" si="0"/>
        <v>194</v>
      </c>
    </row>
    <row r="96" spans="1:5" ht="12.75" customHeight="1">
      <c r="A96" s="189" t="s">
        <v>2557</v>
      </c>
      <c r="C96" s="28" t="s">
        <v>2572</v>
      </c>
      <c r="E96" s="3">
        <f t="shared" si="0"/>
        <v>178</v>
      </c>
    </row>
    <row r="97" spans="1:5" ht="12.75" customHeight="1">
      <c r="A97" s="46" t="s">
        <v>2274</v>
      </c>
      <c r="C97" s="28" t="s">
        <v>2572</v>
      </c>
      <c r="E97" s="3">
        <f t="shared" si="0"/>
        <v>44</v>
      </c>
    </row>
    <row r="98" spans="1:5" ht="12.75" customHeight="1">
      <c r="A98" s="46" t="s">
        <v>2275</v>
      </c>
      <c r="C98" s="28" t="s">
        <v>2573</v>
      </c>
      <c r="E98" s="3">
        <f t="shared" si="0"/>
        <v>118</v>
      </c>
    </row>
    <row r="99" spans="1:5" ht="12.75" customHeight="1">
      <c r="A99" s="46" t="s">
        <v>2276</v>
      </c>
      <c r="C99" s="28" t="s">
        <v>2573</v>
      </c>
      <c r="E99" s="3">
        <f t="shared" si="0"/>
        <v>77</v>
      </c>
    </row>
    <row r="100" spans="1:5" ht="12.75" customHeight="1">
      <c r="A100" s="189" t="s">
        <v>2277</v>
      </c>
      <c r="C100" s="28" t="s">
        <v>2573</v>
      </c>
      <c r="E100" s="3">
        <f t="shared" si="0"/>
        <v>51</v>
      </c>
    </row>
    <row r="101" spans="1:5" ht="12.75" customHeight="1">
      <c r="A101" s="46" t="s">
        <v>2278</v>
      </c>
      <c r="C101" s="28" t="s">
        <v>2575</v>
      </c>
      <c r="E101" s="3">
        <f t="shared" si="0"/>
        <v>38</v>
      </c>
    </row>
    <row r="102" spans="1:5" ht="12.75" customHeight="1">
      <c r="A102" s="46" t="s">
        <v>2267</v>
      </c>
      <c r="C102" s="28" t="s">
        <v>2576</v>
      </c>
      <c r="E102" s="3">
        <f t="shared" si="0"/>
        <v>45</v>
      </c>
    </row>
    <row r="103" spans="1:5" ht="12.75" customHeight="1">
      <c r="A103" s="46" t="s">
        <v>2268</v>
      </c>
      <c r="C103" s="28" t="s">
        <v>2576</v>
      </c>
      <c r="E103" s="3">
        <f t="shared" si="0"/>
        <v>97</v>
      </c>
    </row>
    <row r="104" spans="1:5" ht="12.75" customHeight="1">
      <c r="A104" s="46" t="s">
        <v>2279</v>
      </c>
      <c r="C104" s="28" t="s">
        <v>2576</v>
      </c>
      <c r="E104" s="3">
        <f t="shared" si="0"/>
        <v>71</v>
      </c>
    </row>
    <row r="105" spans="1:5" ht="12.75" customHeight="1">
      <c r="A105" s="46" t="s">
        <v>2280</v>
      </c>
      <c r="C105" s="28" t="s">
        <v>2576</v>
      </c>
      <c r="E105" s="3">
        <f t="shared" si="0"/>
        <v>63</v>
      </c>
    </row>
    <row r="106" spans="1:5" ht="12.75" customHeight="1">
      <c r="A106" s="46" t="s">
        <v>2281</v>
      </c>
      <c r="C106" s="28" t="s">
        <v>2576</v>
      </c>
      <c r="E106" s="3">
        <f t="shared" si="0"/>
        <v>40</v>
      </c>
    </row>
    <row r="107" spans="1:5" ht="12.75" customHeight="1">
      <c r="A107" s="46" t="s">
        <v>2282</v>
      </c>
      <c r="C107" s="28" t="s">
        <v>2576</v>
      </c>
      <c r="E107" s="3">
        <f t="shared" si="0"/>
        <v>60</v>
      </c>
    </row>
    <row r="108" spans="1:5" ht="12.75" customHeight="1">
      <c r="A108" s="46" t="s">
        <v>2283</v>
      </c>
      <c r="C108" s="28" t="s">
        <v>2576</v>
      </c>
      <c r="E108" s="3">
        <f t="shared" si="0"/>
        <v>55</v>
      </c>
    </row>
    <row r="109" spans="1:5" ht="12.75" customHeight="1">
      <c r="A109" s="46" t="s">
        <v>2284</v>
      </c>
      <c r="C109" s="28" t="s">
        <v>2576</v>
      </c>
      <c r="E109" s="3">
        <f t="shared" si="0"/>
        <v>55</v>
      </c>
    </row>
    <row r="110" spans="1:5" ht="12.75" customHeight="1">
      <c r="A110" s="46" t="s">
        <v>2285</v>
      </c>
      <c r="C110" s="28" t="s">
        <v>2576</v>
      </c>
      <c r="E110" s="3">
        <f t="shared" si="0"/>
        <v>68</v>
      </c>
    </row>
    <row r="111" spans="1:5" ht="12.75" customHeight="1">
      <c r="A111" s="46" t="s">
        <v>2286</v>
      </c>
      <c r="C111" s="28" t="s">
        <v>2572</v>
      </c>
      <c r="E111" s="3">
        <f t="shared" si="0"/>
        <v>103</v>
      </c>
    </row>
    <row r="112" spans="1:5" ht="12.75" customHeight="1">
      <c r="A112" s="46" t="s">
        <v>2287</v>
      </c>
      <c r="C112" s="28" t="s">
        <v>2572</v>
      </c>
      <c r="E112" s="3">
        <f t="shared" si="0"/>
        <v>89</v>
      </c>
    </row>
    <row r="113" spans="1:5" ht="12.75" customHeight="1">
      <c r="A113" s="46" t="s">
        <v>2288</v>
      </c>
      <c r="C113" s="28" t="s">
        <v>2572</v>
      </c>
      <c r="E113" s="3">
        <f t="shared" si="0"/>
        <v>103</v>
      </c>
    </row>
    <row r="114" spans="1:5" ht="12.75" customHeight="1">
      <c r="A114" s="189" t="s">
        <v>2555</v>
      </c>
      <c r="C114" s="28" t="s">
        <v>2572</v>
      </c>
      <c r="E114" s="3">
        <f t="shared" si="0"/>
        <v>165</v>
      </c>
    </row>
    <row r="115" spans="1:5" ht="12.75" customHeight="1">
      <c r="A115" s="189" t="s">
        <v>2554</v>
      </c>
      <c r="C115" s="28" t="s">
        <v>2572</v>
      </c>
      <c r="E115" s="3">
        <f t="shared" si="0"/>
        <v>194</v>
      </c>
    </row>
    <row r="116" spans="1:5" ht="12.75" customHeight="1">
      <c r="A116" s="189" t="s">
        <v>2553</v>
      </c>
      <c r="C116" s="28" t="s">
        <v>2572</v>
      </c>
      <c r="E116" s="3">
        <f t="shared" si="0"/>
        <v>179</v>
      </c>
    </row>
    <row r="117" spans="1:5" ht="12.75" customHeight="1">
      <c r="A117" s="46" t="s">
        <v>2289</v>
      </c>
      <c r="C117" s="28" t="s">
        <v>2576</v>
      </c>
      <c r="E117" s="3">
        <f t="shared" si="0"/>
        <v>59</v>
      </c>
    </row>
    <row r="118" spans="1:5">
      <c r="A118" s="190" t="s">
        <v>1901</v>
      </c>
      <c r="C118" s="28" t="s">
        <v>2572</v>
      </c>
      <c r="D118" s="188" t="s">
        <v>2466</v>
      </c>
    </row>
    <row r="119" spans="1:5">
      <c r="A119" s="189" t="s">
        <v>1906</v>
      </c>
      <c r="C119" s="28" t="s">
        <v>2572</v>
      </c>
    </row>
    <row r="120" spans="1:5">
      <c r="A120" s="7"/>
      <c r="B120" s="7"/>
      <c r="C120" s="7"/>
    </row>
    <row r="123" spans="1:5" ht="15.75">
      <c r="A123" s="34" t="s">
        <v>2200</v>
      </c>
      <c r="B123" s="34" t="s">
        <v>2201</v>
      </c>
    </row>
    <row r="124" spans="1:5">
      <c r="A124" s="28" t="s">
        <v>2446</v>
      </c>
      <c r="B124" s="28" t="str">
        <f>"La valeur de la colonne """ &amp; Collecte!D$19 &amp; """ n'est pas valide"</f>
        <v>La valeur de la colonne "WASTE_INOUT" n'est pas valide</v>
      </c>
    </row>
    <row r="125" spans="1:5">
      <c r="A125" s="83" t="s">
        <v>2447</v>
      </c>
      <c r="B125" s="28" t="s">
        <v>2202</v>
      </c>
    </row>
    <row r="126" spans="1:5">
      <c r="A126" s="83" t="s">
        <v>2560</v>
      </c>
      <c r="B126" s="28" t="s">
        <v>2214</v>
      </c>
    </row>
    <row r="127" spans="1:5">
      <c r="A127" s="83" t="s">
        <v>2561</v>
      </c>
      <c r="B127" s="28"/>
    </row>
    <row r="128" spans="1:5">
      <c r="A128" s="83" t="s">
        <v>2550</v>
      </c>
      <c r="B128" s="28" t="str">
        <f>"La valeur de la colonne """ &amp; Collecte!E$19 &amp; """ n'est pas valide"</f>
        <v>La valeur de la colonne "WASTE_INTERNAL_WASTECODE" n'est pas valide</v>
      </c>
    </row>
    <row r="129" spans="1:2">
      <c r="A129" s="83" t="s">
        <v>2448</v>
      </c>
      <c r="B129" s="28" t="s">
        <v>2203</v>
      </c>
    </row>
    <row r="130" spans="1:2">
      <c r="A130" s="83" t="s">
        <v>2449</v>
      </c>
      <c r="B130" s="28" t="s">
        <v>2209</v>
      </c>
    </row>
    <row r="131" spans="1:2">
      <c r="A131" s="83" t="s">
        <v>2450</v>
      </c>
      <c r="B131" s="28" t="str">
        <f>"La valeur de la colonne """ &amp; Collecte!H$19 &amp; """ n'est pas valide"</f>
        <v>La valeur de la colonne "WASTE_SOURCE_ORIGIN" n'est pas valide</v>
      </c>
    </row>
    <row r="132" spans="1:2">
      <c r="A132" s="83" t="str">
        <f>"La commune manque (obligatoire si vous avez sélectionné une valeur commençant par """ &amp; ValueSourceOriginCommuneGE &amp; """ comme producteur) ou n'est pas orthographiée conformément à la liste des communes."</f>
        <v>La commune manque (obligatoire si vous avez sélectionné une valeur commençant par "Commune GE" comme producteur) ou n'est pas orthographiée conformément à la liste des communes.</v>
      </c>
      <c r="B132" s="28" t="str">
        <f>"La valeur de la colonne """ &amp; Collecte!I$19 &amp; """ n'est pas valide"</f>
        <v>La valeur de la colonne "WASTE_SOURCE_NAME" n'est pas valide</v>
      </c>
    </row>
    <row r="133" spans="1:2">
      <c r="A133" s="83" t="s">
        <v>2434</v>
      </c>
      <c r="B133" s="28" t="str">
        <f>"La valeur de la colonne """ &amp; Collecte!K$19 &amp; """ n'est pas valide"</f>
        <v>La valeur de la colonne "WASTE_TREATMENT_INTERNAL" n'est pas valide</v>
      </c>
    </row>
    <row r="134" spans="1:2">
      <c r="A134" s="83" t="s">
        <v>2451</v>
      </c>
      <c r="B134" s="28" t="str">
        <f>"La valeur de la colonne """ &amp; Collecte!L$19 &amp; """ n'est pas valide"</f>
        <v>La valeur de la colonne "WASTE_DESTINATION_NAME" n'est pas valide</v>
      </c>
    </row>
    <row r="135" spans="1:2">
      <c r="A135" s="83" t="s">
        <v>2452</v>
      </c>
      <c r="B135" s="28" t="str">
        <f>"La valeur de la colonne """ &amp; Collecte!N$19 &amp; """ n'est pas valide"</f>
        <v>La valeur de la colonne "WASTE_TREATMENT_EXTERNAL" n'est pas valide</v>
      </c>
    </row>
    <row r="136" spans="1:2">
      <c r="A136" s="28" t="s">
        <v>2453</v>
      </c>
      <c r="B136" s="28" t="s">
        <v>2440</v>
      </c>
    </row>
    <row r="137" spans="1:2">
      <c r="A137" s="28" t="s">
        <v>2454</v>
      </c>
      <c r="B137" s="28" t="s">
        <v>2439</v>
      </c>
    </row>
    <row r="138" spans="1:2">
      <c r="A138" s="28" t="s">
        <v>2551</v>
      </c>
      <c r="B138" s="28" t="str">
        <f>"La valeur de la colonne """ &amp; Collecte!J$19 &amp; """ n'est pas valide"</f>
        <v>La valeur de la colonne "WASTE_TREATMENT_INTERNAL_MYCODE" n'est pas valide</v>
      </c>
    </row>
    <row r="139" spans="1:2">
      <c r="A139" s="83" t="s">
        <v>2540</v>
      </c>
      <c r="B139" s="28" t="s">
        <v>2534</v>
      </c>
    </row>
    <row r="140" spans="1:2">
      <c r="A140" s="28" t="s">
        <v>2552</v>
      </c>
      <c r="B140" s="28" t="str">
        <f>"La valeur de la colonne """ &amp; Collecte!J$19 &amp; """ n'est pas valide"</f>
        <v>La valeur de la colonne "WASTE_TREATMENT_INTERNAL_MYCODE" n'est pas valide</v>
      </c>
    </row>
    <row r="141" spans="1:2">
      <c r="A141" s="83" t="s">
        <v>2539</v>
      </c>
      <c r="B141" s="28" t="s">
        <v>2535</v>
      </c>
    </row>
    <row r="142" spans="1:2">
      <c r="A142" s="7"/>
      <c r="B142" s="7"/>
    </row>
    <row r="146" spans="1:1" ht="15.75">
      <c r="A146" s="34" t="s">
        <v>1911</v>
      </c>
    </row>
    <row r="147" spans="1:1">
      <c r="A147" s="28" t="s">
        <v>1912</v>
      </c>
    </row>
    <row r="148" spans="1:1">
      <c r="A148" s="28" t="s">
        <v>1913</v>
      </c>
    </row>
    <row r="149" spans="1:1">
      <c r="A149" s="28" t="s">
        <v>1914</v>
      </c>
    </row>
    <row r="150" spans="1:1">
      <c r="A150" s="45" t="s">
        <v>1833</v>
      </c>
    </row>
    <row r="153" spans="1:1" ht="15.75">
      <c r="A153" s="42" t="s">
        <v>2433</v>
      </c>
    </row>
    <row r="154" spans="1:1">
      <c r="A154" s="84" t="s">
        <v>1837</v>
      </c>
    </row>
    <row r="155" spans="1:1">
      <c r="A155" s="84" t="s">
        <v>1838</v>
      </c>
    </row>
    <row r="156" spans="1:1">
      <c r="A156" s="84" t="s">
        <v>1839</v>
      </c>
    </row>
    <row r="157" spans="1:1">
      <c r="A157" s="84" t="s">
        <v>1840</v>
      </c>
    </row>
    <row r="158" spans="1:1">
      <c r="A158" s="84" t="s">
        <v>1841</v>
      </c>
    </row>
    <row r="159" spans="1:1">
      <c r="A159" s="84" t="s">
        <v>1842</v>
      </c>
    </row>
    <row r="160" spans="1:1">
      <c r="A160" s="84" t="s">
        <v>1843</v>
      </c>
    </row>
    <row r="161" spans="1:1">
      <c r="A161" s="84" t="s">
        <v>1844</v>
      </c>
    </row>
    <row r="162" spans="1:1">
      <c r="A162" s="84" t="s">
        <v>1845</v>
      </c>
    </row>
    <row r="163" spans="1:1">
      <c r="A163" s="84" t="s">
        <v>1846</v>
      </c>
    </row>
    <row r="164" spans="1:1">
      <c r="A164" s="84" t="s">
        <v>1847</v>
      </c>
    </row>
    <row r="165" spans="1:1">
      <c r="A165" s="84" t="s">
        <v>1848</v>
      </c>
    </row>
    <row r="166" spans="1:1">
      <c r="A166" s="84" t="s">
        <v>1849</v>
      </c>
    </row>
    <row r="167" spans="1:1">
      <c r="A167" s="84" t="s">
        <v>1850</v>
      </c>
    </row>
    <row r="168" spans="1:1">
      <c r="A168" s="84" t="s">
        <v>1851</v>
      </c>
    </row>
    <row r="169" spans="1:1">
      <c r="A169" s="84" t="s">
        <v>1852</v>
      </c>
    </row>
    <row r="170" spans="1:1">
      <c r="A170" s="84" t="s">
        <v>1853</v>
      </c>
    </row>
    <row r="171" spans="1:1">
      <c r="A171" s="84" t="s">
        <v>1854</v>
      </c>
    </row>
    <row r="172" spans="1:1">
      <c r="A172" s="84" t="s">
        <v>1855</v>
      </c>
    </row>
    <row r="173" spans="1:1">
      <c r="A173" s="84" t="s">
        <v>1856</v>
      </c>
    </row>
    <row r="174" spans="1:1">
      <c r="A174" s="84" t="s">
        <v>1857</v>
      </c>
    </row>
    <row r="175" spans="1:1">
      <c r="A175" s="84" t="s">
        <v>1858</v>
      </c>
    </row>
    <row r="176" spans="1:1">
      <c r="A176" s="84" t="s">
        <v>1859</v>
      </c>
    </row>
    <row r="177" spans="1:1">
      <c r="A177" s="84" t="s">
        <v>1860</v>
      </c>
    </row>
    <row r="178" spans="1:1">
      <c r="A178" s="84" t="s">
        <v>1861</v>
      </c>
    </row>
    <row r="179" spans="1:1">
      <c r="A179" s="84" t="s">
        <v>1862</v>
      </c>
    </row>
    <row r="180" spans="1:1">
      <c r="A180" s="84" t="s">
        <v>1863</v>
      </c>
    </row>
    <row r="181" spans="1:1">
      <c r="A181" s="84" t="s">
        <v>1864</v>
      </c>
    </row>
    <row r="182" spans="1:1">
      <c r="A182" s="84" t="s">
        <v>1865</v>
      </c>
    </row>
    <row r="183" spans="1:1">
      <c r="A183" s="84" t="s">
        <v>1866</v>
      </c>
    </row>
    <row r="184" spans="1:1">
      <c r="A184" s="84" t="s">
        <v>1867</v>
      </c>
    </row>
    <row r="185" spans="1:1">
      <c r="A185" s="84" t="s">
        <v>1868</v>
      </c>
    </row>
    <row r="186" spans="1:1">
      <c r="A186" s="84" t="s">
        <v>1869</v>
      </c>
    </row>
    <row r="187" spans="1:1">
      <c r="A187" s="84" t="s">
        <v>1870</v>
      </c>
    </row>
    <row r="188" spans="1:1">
      <c r="A188" s="84" t="s">
        <v>1871</v>
      </c>
    </row>
    <row r="189" spans="1:1">
      <c r="A189" s="84" t="s">
        <v>1872</v>
      </c>
    </row>
    <row r="190" spans="1:1">
      <c r="A190" s="84" t="s">
        <v>1873</v>
      </c>
    </row>
    <row r="191" spans="1:1">
      <c r="A191" s="84" t="s">
        <v>1874</v>
      </c>
    </row>
    <row r="192" spans="1:1">
      <c r="A192" s="84" t="s">
        <v>1875</v>
      </c>
    </row>
    <row r="193" spans="1:1">
      <c r="A193" s="84" t="s">
        <v>1876</v>
      </c>
    </row>
    <row r="194" spans="1:1">
      <c r="A194" s="84" t="s">
        <v>1877</v>
      </c>
    </row>
    <row r="195" spans="1:1">
      <c r="A195" s="84" t="s">
        <v>1878</v>
      </c>
    </row>
    <row r="196" spans="1:1">
      <c r="A196" s="84" t="s">
        <v>1879</v>
      </c>
    </row>
    <row r="197" spans="1:1">
      <c r="A197" s="84" t="s">
        <v>1880</v>
      </c>
    </row>
    <row r="198" spans="1:1">
      <c r="A198" s="84" t="s">
        <v>1881</v>
      </c>
    </row>
    <row r="199" spans="1:1">
      <c r="A199" s="43" t="s">
        <v>2585</v>
      </c>
    </row>
    <row r="200" spans="1:1">
      <c r="A200" s="44"/>
    </row>
  </sheetData>
  <sheetProtection algorithmName="SHA-512" hashValue="ApNgkD/5XirqdzTOguLk6vlfSVvW6nGLsSGxHqfnTnI9WPswNfz5NUhg5x6p8YBR0xR80X8OxGFalHI4znrEig==" saltValue="d97XKdY74J9mithsirkBSw==" spinCount="100000" sheet="1" formatCells="0" formatColumns="0" formatRows="0" autoFilter="0"/>
  <sortState xmlns:xlrd2="http://schemas.microsoft.com/office/spreadsheetml/2017/richdata2" ref="A95:B119">
    <sortCondition ref="A95:A119"/>
  </sortState>
  <mergeCells count="4">
    <mergeCell ref="B36:C36"/>
    <mergeCell ref="B37:C37"/>
    <mergeCell ref="B38:C38"/>
    <mergeCell ref="B39:C39"/>
  </mergeCells>
  <dataValidations count="1">
    <dataValidation type="list" allowBlank="1" showInputMessage="1" showErrorMessage="1" sqref="B39" xr:uid="{00000000-0002-0000-0A00-000000000000}">
      <formula1>"Document public,Document à usage interne,Document non public,Document confidentiel,"</formula1>
    </dataValidation>
  </dataValidations>
  <pageMargins left="0.62992125984251968" right="0.59055118110236227" top="0.98425196850393704" bottom="0.59055118110236227" header="0.31496062992125984" footer="0.35433070866141736"/>
  <pageSetup paperSize="9" fitToHeight="0" orientation="landscape" r:id="rId1"/>
  <headerFooter alignWithMargins="0">
    <oddHeader>&amp;L&amp;09REPUBLIQUE ET CANTON DE GENEVE
&amp;09Département du territoire
&amp;10&amp;BService de la gestion des déchets&amp;R&amp;10&amp;BDocument confidentiel</oddHeader>
    <oddFooter>&amp;L&amp;6&amp;F&amp;R&amp;10Page &amp;P/&amp;N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9699" r:id="rId4" name="ClearCache_Button">
              <controlPr defaultSize="0" print="0" autoFill="0" autoPict="0" macro="[0]!ClearCaches_Button">
                <anchor moveWithCells="1" sizeWithCells="1">
                  <from>
                    <xdr:col>1</xdr:col>
                    <xdr:colOff>962025</xdr:colOff>
                    <xdr:row>0</xdr:row>
                    <xdr:rowOff>114300</xdr:rowOff>
                  </from>
                  <to>
                    <xdr:col>3</xdr:col>
                    <xdr:colOff>142875</xdr:colOff>
                    <xdr:row>2</xdr:row>
                    <xdr:rowOff>38100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PublicSettings">
    <outlinePr summaryBelow="0" summaryRight="0"/>
    <pageSetUpPr fitToPage="1"/>
  </sheetPr>
  <dimension ref="A1:A10"/>
  <sheetViews>
    <sheetView workbookViewId="0">
      <selection activeCell="A2" sqref="A2"/>
    </sheetView>
  </sheetViews>
  <sheetFormatPr baseColWidth="10" defaultColWidth="11.42578125" defaultRowHeight="12.75"/>
  <cols>
    <col min="1" max="1" width="25" style="3" customWidth="1"/>
    <col min="2" max="2" width="26.42578125" style="3" customWidth="1"/>
    <col min="3" max="16384" width="11.42578125" style="3"/>
  </cols>
  <sheetData>
    <row r="1" spans="1:1" s="1" customFormat="1" ht="20.25">
      <c r="A1" s="4" t="s">
        <v>20</v>
      </c>
    </row>
    <row r="2" spans="1:1" s="2" customFormat="1" ht="15">
      <c r="A2" s="5" t="s">
        <v>21</v>
      </c>
    </row>
    <row r="4" spans="1:1">
      <c r="A4"/>
    </row>
    <row r="10" spans="1:1">
      <c r="A10"/>
    </row>
  </sheetData>
  <sheetProtection algorithmName="SHA-512" hashValue="bN/luMWAX5LRVbtSmiaLOyfIVaTVx8ViHLyM2KscvCHbKwbLius9lyw5EoZiFFA5OXGDY0GALI0DHPXFaepSSg==" saltValue="B4q1SIPiWOl4xzVkvxQLVA==" spinCount="100000" sheet="1" formatCells="0" formatColumns="0" formatRows="0" autoFilter="0"/>
  <pageMargins left="0.62992125984251968" right="0.59055118110236227" top="0.98425196850393704" bottom="0.59055118110236227" header="0.31496062992125984" footer="0.35433070866141736"/>
  <pageSetup paperSize="9" fitToHeight="0" orientation="landscape" r:id="rId1"/>
  <headerFooter alignWithMargins="0">
    <oddHeader>&amp;L&amp;09REPUBLIQUE ET CANTON DE GENEVE
&amp;09Département du territoire
&amp;10&amp;BService de la gestion des déchets&amp;R&amp;10&amp;BDocument confidentiel</oddHeader>
    <oddFooter>&amp;L&amp;6&amp;F&amp;R&amp;10Page &amp;P/&amp;N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Empty">
    <outlinePr summaryBelow="0" summaryRight="0"/>
    <pageSetUpPr fitToPage="1"/>
  </sheetPr>
  <dimension ref="A1:A829"/>
  <sheetViews>
    <sheetView workbookViewId="0">
      <selection activeCell="W43" sqref="W43"/>
    </sheetView>
  </sheetViews>
  <sheetFormatPr baseColWidth="10" defaultColWidth="11.42578125" defaultRowHeight="12.75"/>
  <cols>
    <col min="1" max="1" width="22.42578125" style="3" customWidth="1"/>
    <col min="2" max="2" width="11.42578125" style="3" customWidth="1"/>
    <col min="3" max="16384" width="11.42578125" style="3"/>
  </cols>
  <sheetData>
    <row r="1" spans="1:1" s="1" customFormat="1" ht="20.25">
      <c r="A1" s="4" t="s">
        <v>1</v>
      </c>
    </row>
    <row r="2" spans="1:1" s="2" customFormat="1" ht="15">
      <c r="A2" s="5" t="s">
        <v>0</v>
      </c>
    </row>
    <row r="4" spans="1:1">
      <c r="A4"/>
    </row>
    <row r="30" spans="1:1">
      <c r="A30"/>
    </row>
    <row r="77" spans="1:1">
      <c r="A77"/>
    </row>
    <row r="78" spans="1:1">
      <c r="A78"/>
    </row>
    <row r="79" spans="1:1">
      <c r="A79"/>
    </row>
    <row r="80" spans="1:1">
      <c r="A80"/>
    </row>
    <row r="81" spans="1:1">
      <c r="A81"/>
    </row>
    <row r="82" spans="1:1">
      <c r="A82"/>
    </row>
    <row r="83" spans="1:1">
      <c r="A83"/>
    </row>
    <row r="84" spans="1:1">
      <c r="A84"/>
    </row>
    <row r="85" spans="1:1">
      <c r="A85"/>
    </row>
    <row r="86" spans="1:1">
      <c r="A86"/>
    </row>
    <row r="87" spans="1:1">
      <c r="A87"/>
    </row>
    <row r="88" spans="1:1">
      <c r="A88"/>
    </row>
    <row r="89" spans="1:1">
      <c r="A89"/>
    </row>
    <row r="90" spans="1:1">
      <c r="A90"/>
    </row>
    <row r="91" spans="1:1">
      <c r="A91"/>
    </row>
    <row r="92" spans="1:1">
      <c r="A92"/>
    </row>
    <row r="93" spans="1:1">
      <c r="A93"/>
    </row>
    <row r="94" spans="1:1">
      <c r="A94"/>
    </row>
    <row r="95" spans="1:1">
      <c r="A95"/>
    </row>
    <row r="96" spans="1:1">
      <c r="A96"/>
    </row>
    <row r="97" spans="1:1">
      <c r="A97"/>
    </row>
    <row r="98" spans="1:1">
      <c r="A98"/>
    </row>
    <row r="99" spans="1:1">
      <c r="A99"/>
    </row>
    <row r="100" spans="1:1">
      <c r="A100"/>
    </row>
    <row r="101" spans="1:1">
      <c r="A101"/>
    </row>
    <row r="102" spans="1:1">
      <c r="A102"/>
    </row>
    <row r="103" spans="1:1">
      <c r="A103"/>
    </row>
    <row r="104" spans="1:1">
      <c r="A104"/>
    </row>
    <row r="105" spans="1:1">
      <c r="A105"/>
    </row>
    <row r="106" spans="1:1">
      <c r="A106"/>
    </row>
    <row r="107" spans="1:1">
      <c r="A107"/>
    </row>
    <row r="108" spans="1:1">
      <c r="A108"/>
    </row>
    <row r="109" spans="1:1">
      <c r="A109"/>
    </row>
    <row r="110" spans="1:1">
      <c r="A110"/>
    </row>
    <row r="111" spans="1:1">
      <c r="A111"/>
    </row>
    <row r="112" spans="1:1">
      <c r="A112"/>
    </row>
    <row r="113" spans="1:1">
      <c r="A113"/>
    </row>
    <row r="114" spans="1:1">
      <c r="A114"/>
    </row>
    <row r="115" spans="1:1">
      <c r="A115"/>
    </row>
    <row r="116" spans="1:1">
      <c r="A116"/>
    </row>
    <row r="117" spans="1:1">
      <c r="A117"/>
    </row>
    <row r="118" spans="1:1">
      <c r="A118"/>
    </row>
    <row r="119" spans="1:1">
      <c r="A119"/>
    </row>
    <row r="120" spans="1:1">
      <c r="A120"/>
    </row>
    <row r="121" spans="1:1">
      <c r="A121"/>
    </row>
    <row r="122" spans="1:1">
      <c r="A122"/>
    </row>
    <row r="123" spans="1:1">
      <c r="A123"/>
    </row>
    <row r="124" spans="1:1">
      <c r="A124"/>
    </row>
    <row r="125" spans="1:1">
      <c r="A125"/>
    </row>
    <row r="126" spans="1:1">
      <c r="A126"/>
    </row>
    <row r="127" spans="1:1">
      <c r="A127"/>
    </row>
    <row r="128" spans="1:1">
      <c r="A128"/>
    </row>
    <row r="129" spans="1:1">
      <c r="A129"/>
    </row>
    <row r="130" spans="1:1">
      <c r="A130"/>
    </row>
    <row r="131" spans="1:1">
      <c r="A131"/>
    </row>
    <row r="132" spans="1:1">
      <c r="A132"/>
    </row>
    <row r="133" spans="1:1">
      <c r="A133"/>
    </row>
    <row r="134" spans="1:1">
      <c r="A134"/>
    </row>
    <row r="135" spans="1:1">
      <c r="A135"/>
    </row>
    <row r="136" spans="1:1">
      <c r="A136"/>
    </row>
    <row r="137" spans="1:1">
      <c r="A137"/>
    </row>
    <row r="138" spans="1:1">
      <c r="A138"/>
    </row>
    <row r="139" spans="1:1">
      <c r="A139"/>
    </row>
    <row r="140" spans="1:1">
      <c r="A140"/>
    </row>
    <row r="141" spans="1:1">
      <c r="A141"/>
    </row>
    <row r="142" spans="1:1">
      <c r="A142"/>
    </row>
    <row r="143" spans="1:1">
      <c r="A143"/>
    </row>
    <row r="144" spans="1:1">
      <c r="A144"/>
    </row>
    <row r="145" spans="1:1">
      <c r="A145"/>
    </row>
    <row r="146" spans="1:1">
      <c r="A146"/>
    </row>
    <row r="147" spans="1:1">
      <c r="A147"/>
    </row>
    <row r="148" spans="1:1">
      <c r="A148"/>
    </row>
    <row r="149" spans="1:1">
      <c r="A149"/>
    </row>
    <row r="150" spans="1:1">
      <c r="A150"/>
    </row>
    <row r="151" spans="1:1">
      <c r="A151"/>
    </row>
    <row r="152" spans="1:1">
      <c r="A152"/>
    </row>
    <row r="153" spans="1:1">
      <c r="A153"/>
    </row>
    <row r="154" spans="1:1">
      <c r="A154"/>
    </row>
    <row r="155" spans="1:1">
      <c r="A155"/>
    </row>
    <row r="156" spans="1:1">
      <c r="A156"/>
    </row>
    <row r="157" spans="1:1">
      <c r="A157"/>
    </row>
    <row r="158" spans="1:1">
      <c r="A158"/>
    </row>
    <row r="159" spans="1:1">
      <c r="A159"/>
    </row>
    <row r="160" spans="1:1">
      <c r="A160"/>
    </row>
    <row r="161" spans="1:1">
      <c r="A161"/>
    </row>
    <row r="162" spans="1:1">
      <c r="A162"/>
    </row>
    <row r="163" spans="1:1">
      <c r="A163"/>
    </row>
    <row r="164" spans="1:1">
      <c r="A164"/>
    </row>
    <row r="165" spans="1:1">
      <c r="A165"/>
    </row>
    <row r="166" spans="1:1">
      <c r="A166"/>
    </row>
    <row r="167" spans="1:1">
      <c r="A167"/>
    </row>
    <row r="168" spans="1:1">
      <c r="A168"/>
    </row>
    <row r="169" spans="1:1">
      <c r="A169"/>
    </row>
    <row r="170" spans="1:1">
      <c r="A170"/>
    </row>
    <row r="171" spans="1:1">
      <c r="A171"/>
    </row>
    <row r="172" spans="1:1">
      <c r="A172"/>
    </row>
    <row r="173" spans="1:1">
      <c r="A173"/>
    </row>
    <row r="174" spans="1:1">
      <c r="A174"/>
    </row>
    <row r="175" spans="1:1">
      <c r="A175"/>
    </row>
    <row r="176" spans="1:1">
      <c r="A176"/>
    </row>
    <row r="177" spans="1:1">
      <c r="A177"/>
    </row>
    <row r="178" spans="1:1">
      <c r="A178"/>
    </row>
    <row r="179" spans="1:1">
      <c r="A179"/>
    </row>
    <row r="180" spans="1:1">
      <c r="A180"/>
    </row>
    <row r="181" spans="1:1">
      <c r="A181"/>
    </row>
    <row r="182" spans="1:1">
      <c r="A182"/>
    </row>
    <row r="183" spans="1:1">
      <c r="A183"/>
    </row>
    <row r="184" spans="1:1">
      <c r="A184"/>
    </row>
    <row r="185" spans="1:1">
      <c r="A185"/>
    </row>
    <row r="186" spans="1:1">
      <c r="A186"/>
    </row>
    <row r="187" spans="1:1">
      <c r="A187"/>
    </row>
    <row r="188" spans="1:1">
      <c r="A188"/>
    </row>
    <row r="189" spans="1:1">
      <c r="A189"/>
    </row>
    <row r="190" spans="1:1">
      <c r="A190"/>
    </row>
    <row r="191" spans="1:1">
      <c r="A191"/>
    </row>
    <row r="192" spans="1:1">
      <c r="A192"/>
    </row>
    <row r="193" spans="1:1">
      <c r="A193"/>
    </row>
    <row r="194" spans="1:1">
      <c r="A194"/>
    </row>
    <row r="195" spans="1:1">
      <c r="A195"/>
    </row>
    <row r="196" spans="1:1">
      <c r="A196"/>
    </row>
    <row r="197" spans="1:1">
      <c r="A197"/>
    </row>
    <row r="198" spans="1:1">
      <c r="A198"/>
    </row>
    <row r="199" spans="1:1">
      <c r="A199"/>
    </row>
    <row r="200" spans="1:1">
      <c r="A200"/>
    </row>
    <row r="201" spans="1:1">
      <c r="A201"/>
    </row>
    <row r="202" spans="1:1">
      <c r="A202"/>
    </row>
    <row r="203" spans="1:1">
      <c r="A203"/>
    </row>
    <row r="204" spans="1:1">
      <c r="A204"/>
    </row>
    <row r="205" spans="1:1">
      <c r="A205"/>
    </row>
    <row r="206" spans="1:1">
      <c r="A206"/>
    </row>
    <row r="207" spans="1:1">
      <c r="A207"/>
    </row>
    <row r="208" spans="1:1">
      <c r="A208"/>
    </row>
    <row r="209" spans="1:1">
      <c r="A209"/>
    </row>
    <row r="210" spans="1:1">
      <c r="A210"/>
    </row>
    <row r="211" spans="1:1">
      <c r="A211"/>
    </row>
    <row r="212" spans="1:1">
      <c r="A212"/>
    </row>
    <row r="213" spans="1:1">
      <c r="A213"/>
    </row>
    <row r="214" spans="1:1">
      <c r="A214"/>
    </row>
    <row r="215" spans="1:1">
      <c r="A215"/>
    </row>
    <row r="216" spans="1:1">
      <c r="A216"/>
    </row>
    <row r="217" spans="1:1">
      <c r="A217"/>
    </row>
    <row r="218" spans="1:1">
      <c r="A218"/>
    </row>
    <row r="219" spans="1:1">
      <c r="A219"/>
    </row>
    <row r="220" spans="1:1">
      <c r="A220"/>
    </row>
    <row r="221" spans="1:1">
      <c r="A221"/>
    </row>
    <row r="222" spans="1:1">
      <c r="A222"/>
    </row>
    <row r="223" spans="1:1">
      <c r="A223"/>
    </row>
    <row r="224" spans="1:1">
      <c r="A224"/>
    </row>
    <row r="225" spans="1:1">
      <c r="A225"/>
    </row>
    <row r="226" spans="1:1">
      <c r="A226"/>
    </row>
    <row r="227" spans="1:1">
      <c r="A227"/>
    </row>
    <row r="228" spans="1:1">
      <c r="A228"/>
    </row>
    <row r="229" spans="1:1">
      <c r="A229"/>
    </row>
    <row r="230" spans="1:1">
      <c r="A230"/>
    </row>
    <row r="231" spans="1:1">
      <c r="A231"/>
    </row>
    <row r="232" spans="1:1">
      <c r="A232"/>
    </row>
    <row r="233" spans="1:1">
      <c r="A233"/>
    </row>
    <row r="234" spans="1:1">
      <c r="A234"/>
    </row>
    <row r="235" spans="1:1">
      <c r="A235"/>
    </row>
    <row r="236" spans="1:1">
      <c r="A236"/>
    </row>
    <row r="237" spans="1:1">
      <c r="A237"/>
    </row>
    <row r="238" spans="1:1">
      <c r="A238"/>
    </row>
    <row r="239" spans="1:1">
      <c r="A239"/>
    </row>
    <row r="240" spans="1:1">
      <c r="A240"/>
    </row>
    <row r="241" spans="1:1">
      <c r="A241"/>
    </row>
    <row r="242" spans="1:1">
      <c r="A242"/>
    </row>
    <row r="243" spans="1:1">
      <c r="A243"/>
    </row>
    <row r="244" spans="1:1">
      <c r="A244"/>
    </row>
    <row r="245" spans="1:1">
      <c r="A245"/>
    </row>
    <row r="246" spans="1:1">
      <c r="A246"/>
    </row>
    <row r="247" spans="1:1">
      <c r="A247"/>
    </row>
    <row r="248" spans="1:1">
      <c r="A248"/>
    </row>
    <row r="249" spans="1:1">
      <c r="A249"/>
    </row>
    <row r="250" spans="1:1">
      <c r="A250"/>
    </row>
    <row r="251" spans="1:1">
      <c r="A251"/>
    </row>
    <row r="252" spans="1:1">
      <c r="A252"/>
    </row>
    <row r="253" spans="1:1">
      <c r="A253"/>
    </row>
    <row r="254" spans="1:1">
      <c r="A254"/>
    </row>
    <row r="255" spans="1:1">
      <c r="A255"/>
    </row>
    <row r="256" spans="1:1">
      <c r="A256"/>
    </row>
    <row r="257" spans="1:1">
      <c r="A257"/>
    </row>
    <row r="258" spans="1:1">
      <c r="A258"/>
    </row>
    <row r="259" spans="1:1">
      <c r="A259"/>
    </row>
    <row r="260" spans="1:1">
      <c r="A260"/>
    </row>
    <row r="261" spans="1:1">
      <c r="A261"/>
    </row>
    <row r="262" spans="1:1">
      <c r="A262"/>
    </row>
    <row r="263" spans="1:1">
      <c r="A263"/>
    </row>
    <row r="264" spans="1:1">
      <c r="A264"/>
    </row>
    <row r="265" spans="1:1">
      <c r="A265"/>
    </row>
    <row r="266" spans="1:1">
      <c r="A266"/>
    </row>
    <row r="267" spans="1:1">
      <c r="A267"/>
    </row>
    <row r="268" spans="1:1">
      <c r="A268"/>
    </row>
    <row r="269" spans="1:1">
      <c r="A269"/>
    </row>
    <row r="270" spans="1:1">
      <c r="A270"/>
    </row>
    <row r="271" spans="1:1">
      <c r="A271"/>
    </row>
    <row r="272" spans="1:1">
      <c r="A272"/>
    </row>
    <row r="273" spans="1:1">
      <c r="A273"/>
    </row>
    <row r="274" spans="1:1">
      <c r="A274"/>
    </row>
    <row r="275" spans="1:1">
      <c r="A275"/>
    </row>
    <row r="276" spans="1:1">
      <c r="A276"/>
    </row>
    <row r="277" spans="1:1">
      <c r="A277"/>
    </row>
    <row r="278" spans="1:1">
      <c r="A278"/>
    </row>
    <row r="279" spans="1:1">
      <c r="A279"/>
    </row>
    <row r="280" spans="1:1">
      <c r="A280"/>
    </row>
    <row r="281" spans="1:1">
      <c r="A281"/>
    </row>
    <row r="282" spans="1:1">
      <c r="A282"/>
    </row>
    <row r="283" spans="1:1">
      <c r="A283"/>
    </row>
    <row r="284" spans="1:1">
      <c r="A284"/>
    </row>
    <row r="285" spans="1:1">
      <c r="A285"/>
    </row>
    <row r="286" spans="1:1">
      <c r="A286"/>
    </row>
    <row r="287" spans="1:1">
      <c r="A287"/>
    </row>
    <row r="288" spans="1:1">
      <c r="A288"/>
    </row>
    <row r="289" spans="1:1">
      <c r="A289"/>
    </row>
    <row r="290" spans="1:1">
      <c r="A290"/>
    </row>
    <row r="291" spans="1:1">
      <c r="A291"/>
    </row>
    <row r="292" spans="1:1">
      <c r="A292"/>
    </row>
    <row r="293" spans="1:1">
      <c r="A293"/>
    </row>
    <row r="294" spans="1:1">
      <c r="A294"/>
    </row>
    <row r="295" spans="1:1">
      <c r="A295"/>
    </row>
    <row r="296" spans="1:1">
      <c r="A296"/>
    </row>
    <row r="297" spans="1:1">
      <c r="A297"/>
    </row>
    <row r="298" spans="1:1">
      <c r="A298"/>
    </row>
    <row r="299" spans="1:1">
      <c r="A299"/>
    </row>
    <row r="300" spans="1:1">
      <c r="A300"/>
    </row>
    <row r="301" spans="1:1">
      <c r="A301"/>
    </row>
    <row r="302" spans="1:1">
      <c r="A302"/>
    </row>
    <row r="303" spans="1:1">
      <c r="A303"/>
    </row>
    <row r="304" spans="1:1">
      <c r="A304"/>
    </row>
    <row r="305" spans="1:1">
      <c r="A305"/>
    </row>
    <row r="306" spans="1:1">
      <c r="A306"/>
    </row>
    <row r="307" spans="1:1">
      <c r="A307"/>
    </row>
    <row r="308" spans="1:1">
      <c r="A308"/>
    </row>
    <row r="309" spans="1:1">
      <c r="A309"/>
    </row>
    <row r="310" spans="1:1">
      <c r="A310"/>
    </row>
    <row r="311" spans="1:1">
      <c r="A311"/>
    </row>
    <row r="312" spans="1:1">
      <c r="A312"/>
    </row>
    <row r="313" spans="1:1">
      <c r="A313"/>
    </row>
    <row r="314" spans="1:1">
      <c r="A314"/>
    </row>
    <row r="315" spans="1:1">
      <c r="A315"/>
    </row>
    <row r="316" spans="1:1">
      <c r="A316"/>
    </row>
    <row r="317" spans="1:1">
      <c r="A317"/>
    </row>
    <row r="318" spans="1:1">
      <c r="A318"/>
    </row>
    <row r="319" spans="1:1">
      <c r="A319"/>
    </row>
    <row r="320" spans="1:1">
      <c r="A320"/>
    </row>
    <row r="321" spans="1:1">
      <c r="A321"/>
    </row>
    <row r="322" spans="1:1">
      <c r="A322"/>
    </row>
    <row r="323" spans="1:1">
      <c r="A323"/>
    </row>
    <row r="324" spans="1:1">
      <c r="A324"/>
    </row>
    <row r="325" spans="1:1">
      <c r="A325"/>
    </row>
    <row r="326" spans="1:1">
      <c r="A326"/>
    </row>
    <row r="327" spans="1:1">
      <c r="A327"/>
    </row>
    <row r="328" spans="1:1">
      <c r="A328"/>
    </row>
    <row r="329" spans="1:1">
      <c r="A329"/>
    </row>
    <row r="330" spans="1:1">
      <c r="A330"/>
    </row>
    <row r="331" spans="1:1">
      <c r="A331"/>
    </row>
    <row r="332" spans="1:1">
      <c r="A332"/>
    </row>
    <row r="333" spans="1:1">
      <c r="A333"/>
    </row>
    <row r="334" spans="1:1">
      <c r="A334"/>
    </row>
    <row r="335" spans="1:1">
      <c r="A335"/>
    </row>
    <row r="336" spans="1:1">
      <c r="A336"/>
    </row>
    <row r="337" spans="1:1">
      <c r="A337"/>
    </row>
    <row r="338" spans="1:1">
      <c r="A338"/>
    </row>
    <row r="339" spans="1:1">
      <c r="A339"/>
    </row>
    <row r="340" spans="1:1">
      <c r="A340"/>
    </row>
    <row r="341" spans="1:1">
      <c r="A341"/>
    </row>
    <row r="342" spans="1:1">
      <c r="A342"/>
    </row>
    <row r="343" spans="1:1">
      <c r="A343"/>
    </row>
    <row r="344" spans="1:1">
      <c r="A344"/>
    </row>
    <row r="345" spans="1:1">
      <c r="A345"/>
    </row>
    <row r="346" spans="1:1">
      <c r="A346"/>
    </row>
    <row r="347" spans="1:1">
      <c r="A347"/>
    </row>
    <row r="348" spans="1:1">
      <c r="A348"/>
    </row>
    <row r="349" spans="1:1">
      <c r="A349"/>
    </row>
    <row r="350" spans="1:1">
      <c r="A350"/>
    </row>
    <row r="351" spans="1:1">
      <c r="A351"/>
    </row>
    <row r="352" spans="1:1">
      <c r="A352"/>
    </row>
    <row r="353" spans="1:1">
      <c r="A353"/>
    </row>
    <row r="354" spans="1:1">
      <c r="A354"/>
    </row>
    <row r="355" spans="1:1">
      <c r="A355"/>
    </row>
    <row r="356" spans="1:1">
      <c r="A356"/>
    </row>
    <row r="357" spans="1:1">
      <c r="A357"/>
    </row>
    <row r="358" spans="1:1">
      <c r="A358"/>
    </row>
    <row r="359" spans="1:1">
      <c r="A359"/>
    </row>
    <row r="360" spans="1:1">
      <c r="A360"/>
    </row>
    <row r="361" spans="1:1">
      <c r="A361"/>
    </row>
    <row r="362" spans="1:1">
      <c r="A362"/>
    </row>
    <row r="363" spans="1:1">
      <c r="A363"/>
    </row>
    <row r="364" spans="1:1">
      <c r="A364"/>
    </row>
    <row r="365" spans="1:1">
      <c r="A365"/>
    </row>
    <row r="366" spans="1:1">
      <c r="A366"/>
    </row>
    <row r="367" spans="1:1">
      <c r="A367"/>
    </row>
    <row r="368" spans="1:1">
      <c r="A368"/>
    </row>
    <row r="369" spans="1:1">
      <c r="A369"/>
    </row>
    <row r="370" spans="1:1">
      <c r="A370"/>
    </row>
    <row r="371" spans="1:1">
      <c r="A371"/>
    </row>
    <row r="372" spans="1:1">
      <c r="A372"/>
    </row>
    <row r="373" spans="1:1">
      <c r="A373"/>
    </row>
    <row r="374" spans="1:1">
      <c r="A374"/>
    </row>
    <row r="375" spans="1:1">
      <c r="A375"/>
    </row>
    <row r="376" spans="1:1">
      <c r="A376"/>
    </row>
    <row r="377" spans="1:1">
      <c r="A377"/>
    </row>
    <row r="378" spans="1:1">
      <c r="A378"/>
    </row>
    <row r="379" spans="1:1">
      <c r="A379"/>
    </row>
    <row r="380" spans="1:1">
      <c r="A380"/>
    </row>
    <row r="381" spans="1:1">
      <c r="A381"/>
    </row>
    <row r="382" spans="1:1">
      <c r="A382"/>
    </row>
    <row r="383" spans="1:1">
      <c r="A383"/>
    </row>
    <row r="384" spans="1:1">
      <c r="A384"/>
    </row>
    <row r="385" spans="1:1">
      <c r="A385"/>
    </row>
    <row r="386" spans="1:1">
      <c r="A386"/>
    </row>
    <row r="387" spans="1:1">
      <c r="A387"/>
    </row>
    <row r="388" spans="1:1">
      <c r="A388"/>
    </row>
    <row r="389" spans="1:1">
      <c r="A389"/>
    </row>
    <row r="390" spans="1:1">
      <c r="A390"/>
    </row>
    <row r="391" spans="1:1">
      <c r="A391"/>
    </row>
    <row r="392" spans="1:1">
      <c r="A392"/>
    </row>
    <row r="393" spans="1:1">
      <c r="A393"/>
    </row>
    <row r="394" spans="1:1">
      <c r="A394"/>
    </row>
    <row r="395" spans="1:1">
      <c r="A395"/>
    </row>
    <row r="396" spans="1:1">
      <c r="A396"/>
    </row>
    <row r="397" spans="1:1">
      <c r="A397"/>
    </row>
    <row r="398" spans="1:1">
      <c r="A398"/>
    </row>
    <row r="399" spans="1:1">
      <c r="A399"/>
    </row>
    <row r="400" spans="1:1">
      <c r="A400"/>
    </row>
    <row r="401" spans="1:1">
      <c r="A401"/>
    </row>
    <row r="402" spans="1:1">
      <c r="A402"/>
    </row>
    <row r="403" spans="1:1">
      <c r="A403"/>
    </row>
    <row r="404" spans="1:1">
      <c r="A404"/>
    </row>
    <row r="405" spans="1:1">
      <c r="A405"/>
    </row>
    <row r="406" spans="1:1">
      <c r="A406"/>
    </row>
    <row r="407" spans="1:1">
      <c r="A407"/>
    </row>
    <row r="408" spans="1:1">
      <c r="A408"/>
    </row>
    <row r="409" spans="1:1">
      <c r="A409"/>
    </row>
    <row r="410" spans="1:1">
      <c r="A410"/>
    </row>
    <row r="411" spans="1:1">
      <c r="A411"/>
    </row>
    <row r="412" spans="1:1">
      <c r="A412"/>
    </row>
    <row r="413" spans="1:1">
      <c r="A413"/>
    </row>
    <row r="414" spans="1:1">
      <c r="A414"/>
    </row>
    <row r="415" spans="1:1">
      <c r="A415"/>
    </row>
    <row r="416" spans="1:1">
      <c r="A416"/>
    </row>
    <row r="417" spans="1:1">
      <c r="A417"/>
    </row>
    <row r="418" spans="1:1">
      <c r="A418"/>
    </row>
    <row r="419" spans="1:1">
      <c r="A419"/>
    </row>
    <row r="420" spans="1:1">
      <c r="A420"/>
    </row>
    <row r="421" spans="1:1">
      <c r="A421"/>
    </row>
    <row r="422" spans="1:1">
      <c r="A422"/>
    </row>
    <row r="423" spans="1:1">
      <c r="A423"/>
    </row>
    <row r="424" spans="1:1">
      <c r="A424"/>
    </row>
    <row r="425" spans="1:1">
      <c r="A425"/>
    </row>
    <row r="426" spans="1:1">
      <c r="A426"/>
    </row>
    <row r="427" spans="1:1">
      <c r="A427"/>
    </row>
    <row r="428" spans="1:1">
      <c r="A428"/>
    </row>
    <row r="429" spans="1:1">
      <c r="A429"/>
    </row>
    <row r="430" spans="1:1">
      <c r="A430"/>
    </row>
    <row r="431" spans="1:1">
      <c r="A431"/>
    </row>
    <row r="432" spans="1:1">
      <c r="A432"/>
    </row>
    <row r="433" spans="1:1">
      <c r="A433"/>
    </row>
    <row r="434" spans="1:1">
      <c r="A434"/>
    </row>
    <row r="435" spans="1:1">
      <c r="A435"/>
    </row>
    <row r="436" spans="1:1">
      <c r="A436"/>
    </row>
    <row r="437" spans="1:1">
      <c r="A437"/>
    </row>
    <row r="438" spans="1:1">
      <c r="A438"/>
    </row>
    <row r="439" spans="1:1">
      <c r="A439"/>
    </row>
    <row r="440" spans="1:1">
      <c r="A440"/>
    </row>
    <row r="441" spans="1:1">
      <c r="A441"/>
    </row>
    <row r="442" spans="1:1">
      <c r="A442"/>
    </row>
    <row r="443" spans="1:1">
      <c r="A443"/>
    </row>
    <row r="444" spans="1:1">
      <c r="A444"/>
    </row>
    <row r="445" spans="1:1">
      <c r="A445"/>
    </row>
    <row r="446" spans="1:1">
      <c r="A446"/>
    </row>
    <row r="447" spans="1:1">
      <c r="A447"/>
    </row>
    <row r="448" spans="1:1">
      <c r="A448"/>
    </row>
    <row r="449" spans="1:1">
      <c r="A449"/>
    </row>
    <row r="450" spans="1:1">
      <c r="A450"/>
    </row>
    <row r="451" spans="1:1">
      <c r="A451"/>
    </row>
    <row r="452" spans="1:1">
      <c r="A452"/>
    </row>
    <row r="453" spans="1:1">
      <c r="A453"/>
    </row>
    <row r="454" spans="1:1">
      <c r="A454"/>
    </row>
    <row r="455" spans="1:1">
      <c r="A455"/>
    </row>
    <row r="456" spans="1:1">
      <c r="A456"/>
    </row>
    <row r="457" spans="1:1">
      <c r="A457"/>
    </row>
    <row r="458" spans="1:1">
      <c r="A458"/>
    </row>
    <row r="459" spans="1:1">
      <c r="A459"/>
    </row>
    <row r="460" spans="1:1">
      <c r="A460"/>
    </row>
    <row r="461" spans="1:1">
      <c r="A461"/>
    </row>
    <row r="462" spans="1:1">
      <c r="A462"/>
    </row>
    <row r="463" spans="1:1">
      <c r="A463"/>
    </row>
    <row r="464" spans="1:1">
      <c r="A464"/>
    </row>
    <row r="465" spans="1:1">
      <c r="A465"/>
    </row>
    <row r="466" spans="1:1">
      <c r="A466"/>
    </row>
    <row r="467" spans="1:1">
      <c r="A467"/>
    </row>
    <row r="468" spans="1:1">
      <c r="A468"/>
    </row>
    <row r="469" spans="1:1">
      <c r="A469"/>
    </row>
    <row r="470" spans="1:1">
      <c r="A470"/>
    </row>
    <row r="471" spans="1:1">
      <c r="A471"/>
    </row>
    <row r="472" spans="1:1">
      <c r="A472"/>
    </row>
    <row r="473" spans="1:1">
      <c r="A473"/>
    </row>
    <row r="474" spans="1:1">
      <c r="A474"/>
    </row>
    <row r="475" spans="1:1">
      <c r="A475"/>
    </row>
    <row r="476" spans="1:1">
      <c r="A476"/>
    </row>
    <row r="477" spans="1:1">
      <c r="A477"/>
    </row>
    <row r="478" spans="1:1">
      <c r="A478"/>
    </row>
    <row r="479" spans="1:1">
      <c r="A479"/>
    </row>
    <row r="480" spans="1:1">
      <c r="A480"/>
    </row>
    <row r="481" spans="1:1">
      <c r="A481"/>
    </row>
    <row r="482" spans="1:1">
      <c r="A482"/>
    </row>
    <row r="483" spans="1:1">
      <c r="A483"/>
    </row>
    <row r="484" spans="1:1">
      <c r="A484"/>
    </row>
    <row r="485" spans="1:1">
      <c r="A485"/>
    </row>
    <row r="486" spans="1:1">
      <c r="A486"/>
    </row>
    <row r="487" spans="1:1">
      <c r="A487"/>
    </row>
    <row r="488" spans="1:1">
      <c r="A488"/>
    </row>
    <row r="489" spans="1:1">
      <c r="A489"/>
    </row>
    <row r="490" spans="1:1">
      <c r="A490"/>
    </row>
    <row r="491" spans="1:1">
      <c r="A491"/>
    </row>
    <row r="492" spans="1:1">
      <c r="A492"/>
    </row>
    <row r="493" spans="1:1">
      <c r="A493"/>
    </row>
    <row r="494" spans="1:1">
      <c r="A494"/>
    </row>
    <row r="495" spans="1:1">
      <c r="A495"/>
    </row>
    <row r="496" spans="1:1">
      <c r="A496"/>
    </row>
    <row r="497" spans="1:1">
      <c r="A497"/>
    </row>
    <row r="498" spans="1:1">
      <c r="A498"/>
    </row>
    <row r="499" spans="1:1">
      <c r="A499"/>
    </row>
    <row r="500" spans="1:1">
      <c r="A500"/>
    </row>
    <row r="501" spans="1:1">
      <c r="A501"/>
    </row>
    <row r="502" spans="1:1">
      <c r="A502"/>
    </row>
    <row r="503" spans="1:1">
      <c r="A503"/>
    </row>
    <row r="504" spans="1:1">
      <c r="A504"/>
    </row>
    <row r="505" spans="1:1">
      <c r="A505"/>
    </row>
    <row r="506" spans="1:1">
      <c r="A506"/>
    </row>
    <row r="507" spans="1:1">
      <c r="A507"/>
    </row>
    <row r="508" spans="1:1">
      <c r="A508"/>
    </row>
    <row r="509" spans="1:1">
      <c r="A509"/>
    </row>
    <row r="510" spans="1:1">
      <c r="A510"/>
    </row>
    <row r="511" spans="1:1">
      <c r="A511"/>
    </row>
    <row r="512" spans="1:1">
      <c r="A512"/>
    </row>
    <row r="513" spans="1:1">
      <c r="A513"/>
    </row>
    <row r="514" spans="1:1">
      <c r="A514"/>
    </row>
    <row r="515" spans="1:1">
      <c r="A515"/>
    </row>
    <row r="516" spans="1:1">
      <c r="A516"/>
    </row>
    <row r="517" spans="1:1">
      <c r="A517"/>
    </row>
    <row r="518" spans="1:1">
      <c r="A518"/>
    </row>
    <row r="519" spans="1:1">
      <c r="A519"/>
    </row>
    <row r="520" spans="1:1">
      <c r="A520"/>
    </row>
    <row r="521" spans="1:1">
      <c r="A521"/>
    </row>
    <row r="522" spans="1:1">
      <c r="A522"/>
    </row>
    <row r="523" spans="1:1">
      <c r="A523"/>
    </row>
    <row r="524" spans="1:1">
      <c r="A524"/>
    </row>
    <row r="525" spans="1:1">
      <c r="A525"/>
    </row>
    <row r="526" spans="1:1">
      <c r="A526"/>
    </row>
    <row r="527" spans="1:1">
      <c r="A527"/>
    </row>
    <row r="528" spans="1:1">
      <c r="A528"/>
    </row>
    <row r="529" spans="1:1">
      <c r="A529"/>
    </row>
    <row r="530" spans="1:1">
      <c r="A530"/>
    </row>
    <row r="531" spans="1:1">
      <c r="A531"/>
    </row>
    <row r="532" spans="1:1">
      <c r="A532"/>
    </row>
    <row r="533" spans="1:1">
      <c r="A533"/>
    </row>
    <row r="534" spans="1:1">
      <c r="A534"/>
    </row>
    <row r="535" spans="1:1">
      <c r="A535"/>
    </row>
    <row r="536" spans="1:1">
      <c r="A536"/>
    </row>
    <row r="537" spans="1:1">
      <c r="A537"/>
    </row>
    <row r="538" spans="1:1">
      <c r="A538"/>
    </row>
    <row r="539" spans="1:1">
      <c r="A539"/>
    </row>
    <row r="540" spans="1:1">
      <c r="A540"/>
    </row>
    <row r="541" spans="1:1">
      <c r="A541"/>
    </row>
    <row r="542" spans="1:1">
      <c r="A542"/>
    </row>
    <row r="543" spans="1:1">
      <c r="A543"/>
    </row>
    <row r="544" spans="1:1">
      <c r="A544"/>
    </row>
    <row r="545" spans="1:1">
      <c r="A545"/>
    </row>
    <row r="546" spans="1:1">
      <c r="A546"/>
    </row>
    <row r="547" spans="1:1">
      <c r="A547"/>
    </row>
    <row r="548" spans="1:1">
      <c r="A548"/>
    </row>
    <row r="549" spans="1:1">
      <c r="A549"/>
    </row>
    <row r="550" spans="1:1">
      <c r="A550"/>
    </row>
    <row r="551" spans="1:1">
      <c r="A551"/>
    </row>
    <row r="552" spans="1:1">
      <c r="A552"/>
    </row>
    <row r="553" spans="1:1">
      <c r="A553"/>
    </row>
    <row r="554" spans="1:1">
      <c r="A554"/>
    </row>
    <row r="555" spans="1:1">
      <c r="A555"/>
    </row>
    <row r="556" spans="1:1">
      <c r="A556"/>
    </row>
    <row r="557" spans="1:1">
      <c r="A557"/>
    </row>
    <row r="558" spans="1:1">
      <c r="A558"/>
    </row>
    <row r="559" spans="1:1">
      <c r="A559"/>
    </row>
    <row r="560" spans="1:1">
      <c r="A560"/>
    </row>
    <row r="561" spans="1:1">
      <c r="A561"/>
    </row>
    <row r="562" spans="1:1">
      <c r="A562"/>
    </row>
    <row r="563" spans="1:1">
      <c r="A563"/>
    </row>
    <row r="564" spans="1:1">
      <c r="A564"/>
    </row>
    <row r="565" spans="1:1">
      <c r="A565"/>
    </row>
    <row r="566" spans="1:1">
      <c r="A566"/>
    </row>
    <row r="567" spans="1:1">
      <c r="A567"/>
    </row>
    <row r="568" spans="1:1">
      <c r="A568"/>
    </row>
    <row r="569" spans="1:1">
      <c r="A569"/>
    </row>
    <row r="570" spans="1:1">
      <c r="A570"/>
    </row>
    <row r="571" spans="1:1">
      <c r="A571"/>
    </row>
    <row r="572" spans="1:1">
      <c r="A572"/>
    </row>
    <row r="573" spans="1:1">
      <c r="A573"/>
    </row>
    <row r="574" spans="1:1">
      <c r="A574"/>
    </row>
    <row r="575" spans="1:1">
      <c r="A575"/>
    </row>
    <row r="576" spans="1:1">
      <c r="A576"/>
    </row>
    <row r="577" spans="1:1">
      <c r="A577"/>
    </row>
    <row r="578" spans="1:1">
      <c r="A578"/>
    </row>
    <row r="579" spans="1:1">
      <c r="A579"/>
    </row>
    <row r="580" spans="1:1">
      <c r="A580"/>
    </row>
    <row r="581" spans="1:1">
      <c r="A581"/>
    </row>
    <row r="582" spans="1:1">
      <c r="A582"/>
    </row>
    <row r="583" spans="1:1">
      <c r="A583"/>
    </row>
    <row r="584" spans="1:1">
      <c r="A584"/>
    </row>
    <row r="585" spans="1:1">
      <c r="A585"/>
    </row>
    <row r="586" spans="1:1">
      <c r="A586"/>
    </row>
    <row r="587" spans="1:1">
      <c r="A587"/>
    </row>
    <row r="588" spans="1:1">
      <c r="A588"/>
    </row>
    <row r="589" spans="1:1">
      <c r="A589"/>
    </row>
    <row r="590" spans="1:1">
      <c r="A590"/>
    </row>
    <row r="591" spans="1:1">
      <c r="A591"/>
    </row>
    <row r="592" spans="1:1">
      <c r="A592"/>
    </row>
    <row r="593" spans="1:1">
      <c r="A593"/>
    </row>
    <row r="594" spans="1:1">
      <c r="A594"/>
    </row>
    <row r="595" spans="1:1">
      <c r="A595"/>
    </row>
    <row r="596" spans="1:1">
      <c r="A596"/>
    </row>
    <row r="597" spans="1:1">
      <c r="A597"/>
    </row>
    <row r="598" spans="1:1">
      <c r="A598"/>
    </row>
    <row r="599" spans="1:1">
      <c r="A599"/>
    </row>
    <row r="600" spans="1:1">
      <c r="A600"/>
    </row>
    <row r="601" spans="1:1">
      <c r="A601"/>
    </row>
    <row r="602" spans="1:1">
      <c r="A602"/>
    </row>
    <row r="603" spans="1:1">
      <c r="A603"/>
    </row>
    <row r="604" spans="1:1">
      <c r="A604"/>
    </row>
    <row r="605" spans="1:1">
      <c r="A605"/>
    </row>
    <row r="606" spans="1:1">
      <c r="A606"/>
    </row>
    <row r="607" spans="1:1">
      <c r="A607"/>
    </row>
    <row r="608" spans="1:1">
      <c r="A608"/>
    </row>
    <row r="609" spans="1:1">
      <c r="A609"/>
    </row>
    <row r="610" spans="1:1">
      <c r="A610"/>
    </row>
    <row r="611" spans="1:1">
      <c r="A611"/>
    </row>
    <row r="612" spans="1:1">
      <c r="A612"/>
    </row>
    <row r="613" spans="1:1">
      <c r="A613"/>
    </row>
    <row r="614" spans="1:1">
      <c r="A614"/>
    </row>
    <row r="615" spans="1:1">
      <c r="A615"/>
    </row>
    <row r="616" spans="1:1">
      <c r="A616"/>
    </row>
    <row r="617" spans="1:1">
      <c r="A617"/>
    </row>
    <row r="618" spans="1:1">
      <c r="A618"/>
    </row>
    <row r="619" spans="1:1">
      <c r="A619"/>
    </row>
    <row r="620" spans="1:1">
      <c r="A620"/>
    </row>
    <row r="621" spans="1:1">
      <c r="A621"/>
    </row>
    <row r="622" spans="1:1">
      <c r="A622"/>
    </row>
    <row r="623" spans="1:1">
      <c r="A623"/>
    </row>
    <row r="624" spans="1:1">
      <c r="A624"/>
    </row>
    <row r="625" spans="1:1">
      <c r="A625"/>
    </row>
    <row r="626" spans="1:1">
      <c r="A626"/>
    </row>
    <row r="627" spans="1:1">
      <c r="A627"/>
    </row>
    <row r="628" spans="1:1">
      <c r="A628"/>
    </row>
    <row r="629" spans="1:1">
      <c r="A629"/>
    </row>
    <row r="630" spans="1:1">
      <c r="A630"/>
    </row>
    <row r="631" spans="1:1">
      <c r="A631"/>
    </row>
    <row r="632" spans="1:1">
      <c r="A632"/>
    </row>
    <row r="633" spans="1:1">
      <c r="A633"/>
    </row>
    <row r="634" spans="1:1">
      <c r="A634"/>
    </row>
    <row r="635" spans="1:1">
      <c r="A635"/>
    </row>
    <row r="636" spans="1:1">
      <c r="A636"/>
    </row>
    <row r="637" spans="1:1">
      <c r="A637"/>
    </row>
    <row r="638" spans="1:1">
      <c r="A638"/>
    </row>
    <row r="639" spans="1:1">
      <c r="A639"/>
    </row>
    <row r="640" spans="1:1">
      <c r="A640"/>
    </row>
    <row r="641" spans="1:1">
      <c r="A641"/>
    </row>
    <row r="642" spans="1:1">
      <c r="A642"/>
    </row>
    <row r="643" spans="1:1">
      <c r="A643"/>
    </row>
    <row r="644" spans="1:1">
      <c r="A644"/>
    </row>
    <row r="645" spans="1:1">
      <c r="A645"/>
    </row>
    <row r="646" spans="1:1">
      <c r="A646"/>
    </row>
    <row r="647" spans="1:1">
      <c r="A647"/>
    </row>
    <row r="648" spans="1:1">
      <c r="A648"/>
    </row>
    <row r="649" spans="1:1">
      <c r="A649"/>
    </row>
    <row r="650" spans="1:1">
      <c r="A650"/>
    </row>
    <row r="651" spans="1:1">
      <c r="A651"/>
    </row>
    <row r="652" spans="1:1">
      <c r="A652"/>
    </row>
    <row r="653" spans="1:1">
      <c r="A653"/>
    </row>
    <row r="654" spans="1:1">
      <c r="A654"/>
    </row>
    <row r="655" spans="1:1">
      <c r="A655"/>
    </row>
    <row r="656" spans="1:1">
      <c r="A656"/>
    </row>
    <row r="657" spans="1:1">
      <c r="A657"/>
    </row>
    <row r="658" spans="1:1">
      <c r="A658"/>
    </row>
    <row r="659" spans="1:1">
      <c r="A659"/>
    </row>
    <row r="660" spans="1:1">
      <c r="A660"/>
    </row>
    <row r="661" spans="1:1">
      <c r="A661"/>
    </row>
    <row r="662" spans="1:1">
      <c r="A662"/>
    </row>
    <row r="663" spans="1:1">
      <c r="A663"/>
    </row>
    <row r="664" spans="1:1">
      <c r="A664"/>
    </row>
    <row r="665" spans="1:1">
      <c r="A665"/>
    </row>
    <row r="666" spans="1:1">
      <c r="A666"/>
    </row>
    <row r="667" spans="1:1">
      <c r="A667"/>
    </row>
    <row r="668" spans="1:1">
      <c r="A668"/>
    </row>
    <row r="669" spans="1:1">
      <c r="A669"/>
    </row>
    <row r="670" spans="1:1">
      <c r="A670"/>
    </row>
    <row r="671" spans="1:1">
      <c r="A671"/>
    </row>
    <row r="672" spans="1:1">
      <c r="A672"/>
    </row>
    <row r="673" spans="1:1">
      <c r="A673"/>
    </row>
    <row r="674" spans="1:1">
      <c r="A674"/>
    </row>
    <row r="675" spans="1:1">
      <c r="A675"/>
    </row>
    <row r="676" spans="1:1">
      <c r="A676"/>
    </row>
    <row r="677" spans="1:1">
      <c r="A677"/>
    </row>
    <row r="678" spans="1:1">
      <c r="A678"/>
    </row>
    <row r="679" spans="1:1">
      <c r="A679"/>
    </row>
    <row r="680" spans="1:1">
      <c r="A680"/>
    </row>
    <row r="681" spans="1:1">
      <c r="A681"/>
    </row>
    <row r="682" spans="1:1">
      <c r="A682"/>
    </row>
    <row r="683" spans="1:1">
      <c r="A683"/>
    </row>
    <row r="684" spans="1:1">
      <c r="A684"/>
    </row>
    <row r="685" spans="1:1">
      <c r="A685"/>
    </row>
    <row r="686" spans="1:1">
      <c r="A686"/>
    </row>
    <row r="687" spans="1:1">
      <c r="A687"/>
    </row>
    <row r="688" spans="1:1">
      <c r="A688"/>
    </row>
    <row r="689" spans="1:1">
      <c r="A689"/>
    </row>
    <row r="690" spans="1:1">
      <c r="A690"/>
    </row>
    <row r="691" spans="1:1">
      <c r="A691"/>
    </row>
    <row r="692" spans="1:1">
      <c r="A692"/>
    </row>
    <row r="693" spans="1:1">
      <c r="A693"/>
    </row>
    <row r="694" spans="1:1">
      <c r="A694"/>
    </row>
    <row r="695" spans="1:1">
      <c r="A695"/>
    </row>
    <row r="696" spans="1:1">
      <c r="A696"/>
    </row>
    <row r="697" spans="1:1">
      <c r="A697"/>
    </row>
    <row r="698" spans="1:1">
      <c r="A698"/>
    </row>
    <row r="699" spans="1:1">
      <c r="A699"/>
    </row>
    <row r="700" spans="1:1">
      <c r="A700"/>
    </row>
    <row r="701" spans="1:1">
      <c r="A701"/>
    </row>
    <row r="702" spans="1:1">
      <c r="A702"/>
    </row>
    <row r="703" spans="1:1">
      <c r="A703"/>
    </row>
    <row r="704" spans="1:1">
      <c r="A704"/>
    </row>
    <row r="705" spans="1:1">
      <c r="A705"/>
    </row>
    <row r="706" spans="1:1">
      <c r="A706"/>
    </row>
    <row r="707" spans="1:1">
      <c r="A707"/>
    </row>
    <row r="708" spans="1:1">
      <c r="A708"/>
    </row>
    <row r="709" spans="1:1">
      <c r="A709"/>
    </row>
    <row r="710" spans="1:1">
      <c r="A710"/>
    </row>
    <row r="711" spans="1:1">
      <c r="A711"/>
    </row>
    <row r="712" spans="1:1">
      <c r="A712"/>
    </row>
    <row r="713" spans="1:1">
      <c r="A713"/>
    </row>
    <row r="714" spans="1:1">
      <c r="A714"/>
    </row>
    <row r="715" spans="1:1">
      <c r="A715"/>
    </row>
    <row r="716" spans="1:1">
      <c r="A716"/>
    </row>
    <row r="717" spans="1:1">
      <c r="A717"/>
    </row>
    <row r="718" spans="1:1">
      <c r="A718"/>
    </row>
    <row r="719" spans="1:1">
      <c r="A719"/>
    </row>
    <row r="720" spans="1:1">
      <c r="A720"/>
    </row>
    <row r="721" spans="1:1">
      <c r="A721"/>
    </row>
    <row r="722" spans="1:1">
      <c r="A722"/>
    </row>
    <row r="723" spans="1:1">
      <c r="A723"/>
    </row>
    <row r="724" spans="1:1">
      <c r="A724"/>
    </row>
    <row r="725" spans="1:1">
      <c r="A725"/>
    </row>
    <row r="726" spans="1:1">
      <c r="A726"/>
    </row>
    <row r="727" spans="1:1">
      <c r="A727"/>
    </row>
    <row r="728" spans="1:1">
      <c r="A728"/>
    </row>
    <row r="729" spans="1:1">
      <c r="A729"/>
    </row>
    <row r="730" spans="1:1">
      <c r="A730"/>
    </row>
    <row r="731" spans="1:1">
      <c r="A731"/>
    </row>
    <row r="732" spans="1:1">
      <c r="A732"/>
    </row>
    <row r="733" spans="1:1">
      <c r="A733"/>
    </row>
    <row r="734" spans="1:1">
      <c r="A734"/>
    </row>
    <row r="735" spans="1:1">
      <c r="A735"/>
    </row>
    <row r="736" spans="1:1">
      <c r="A736"/>
    </row>
    <row r="737" spans="1:1">
      <c r="A737"/>
    </row>
    <row r="738" spans="1:1">
      <c r="A738"/>
    </row>
    <row r="739" spans="1:1">
      <c r="A739"/>
    </row>
    <row r="740" spans="1:1">
      <c r="A740"/>
    </row>
    <row r="741" spans="1:1">
      <c r="A741"/>
    </row>
    <row r="742" spans="1:1">
      <c r="A742"/>
    </row>
    <row r="743" spans="1:1">
      <c r="A743"/>
    </row>
    <row r="744" spans="1:1">
      <c r="A744"/>
    </row>
    <row r="745" spans="1:1">
      <c r="A745"/>
    </row>
    <row r="746" spans="1:1">
      <c r="A746"/>
    </row>
    <row r="747" spans="1:1">
      <c r="A747"/>
    </row>
    <row r="748" spans="1:1">
      <c r="A748"/>
    </row>
    <row r="749" spans="1:1">
      <c r="A749"/>
    </row>
    <row r="750" spans="1:1">
      <c r="A750"/>
    </row>
    <row r="751" spans="1:1">
      <c r="A751"/>
    </row>
    <row r="752" spans="1:1">
      <c r="A752"/>
    </row>
    <row r="753" spans="1:1">
      <c r="A753"/>
    </row>
    <row r="754" spans="1:1">
      <c r="A754"/>
    </row>
    <row r="755" spans="1:1">
      <c r="A755"/>
    </row>
    <row r="756" spans="1:1">
      <c r="A756"/>
    </row>
    <row r="757" spans="1:1">
      <c r="A757"/>
    </row>
    <row r="758" spans="1:1">
      <c r="A758"/>
    </row>
    <row r="759" spans="1:1">
      <c r="A759"/>
    </row>
    <row r="760" spans="1:1">
      <c r="A760"/>
    </row>
    <row r="761" spans="1:1">
      <c r="A761"/>
    </row>
    <row r="762" spans="1:1">
      <c r="A762"/>
    </row>
    <row r="763" spans="1:1">
      <c r="A763"/>
    </row>
    <row r="764" spans="1:1">
      <c r="A764"/>
    </row>
    <row r="765" spans="1:1">
      <c r="A765"/>
    </row>
    <row r="766" spans="1:1">
      <c r="A766"/>
    </row>
    <row r="767" spans="1:1">
      <c r="A767"/>
    </row>
    <row r="768" spans="1:1">
      <c r="A768"/>
    </row>
    <row r="769" spans="1:1">
      <c r="A769"/>
    </row>
    <row r="770" spans="1:1">
      <c r="A770"/>
    </row>
    <row r="771" spans="1:1">
      <c r="A771"/>
    </row>
    <row r="772" spans="1:1">
      <c r="A772"/>
    </row>
    <row r="773" spans="1:1">
      <c r="A773"/>
    </row>
    <row r="774" spans="1:1">
      <c r="A774"/>
    </row>
    <row r="775" spans="1:1">
      <c r="A775"/>
    </row>
    <row r="776" spans="1:1">
      <c r="A776"/>
    </row>
    <row r="777" spans="1:1">
      <c r="A777"/>
    </row>
    <row r="778" spans="1:1">
      <c r="A778"/>
    </row>
    <row r="779" spans="1:1">
      <c r="A779"/>
    </row>
    <row r="780" spans="1:1">
      <c r="A780"/>
    </row>
    <row r="781" spans="1:1">
      <c r="A781"/>
    </row>
    <row r="782" spans="1:1">
      <c r="A782"/>
    </row>
    <row r="783" spans="1:1">
      <c r="A783"/>
    </row>
    <row r="784" spans="1:1">
      <c r="A784"/>
    </row>
    <row r="785" spans="1:1">
      <c r="A785"/>
    </row>
    <row r="786" spans="1:1">
      <c r="A786"/>
    </row>
    <row r="787" spans="1:1">
      <c r="A787"/>
    </row>
    <row r="788" spans="1:1">
      <c r="A788"/>
    </row>
    <row r="789" spans="1:1">
      <c r="A789"/>
    </row>
    <row r="790" spans="1:1">
      <c r="A790"/>
    </row>
    <row r="791" spans="1:1">
      <c r="A791"/>
    </row>
    <row r="792" spans="1:1">
      <c r="A792"/>
    </row>
    <row r="793" spans="1:1">
      <c r="A793"/>
    </row>
    <row r="794" spans="1:1">
      <c r="A794"/>
    </row>
    <row r="795" spans="1:1">
      <c r="A795"/>
    </row>
    <row r="796" spans="1:1">
      <c r="A796"/>
    </row>
    <row r="797" spans="1:1">
      <c r="A797"/>
    </row>
    <row r="798" spans="1:1">
      <c r="A798"/>
    </row>
    <row r="799" spans="1:1">
      <c r="A799"/>
    </row>
    <row r="800" spans="1:1">
      <c r="A800"/>
    </row>
    <row r="801" spans="1:1">
      <c r="A801"/>
    </row>
    <row r="802" spans="1:1">
      <c r="A802"/>
    </row>
    <row r="803" spans="1:1">
      <c r="A803"/>
    </row>
    <row r="804" spans="1:1">
      <c r="A804"/>
    </row>
    <row r="805" spans="1:1">
      <c r="A805"/>
    </row>
    <row r="806" spans="1:1">
      <c r="A806"/>
    </row>
    <row r="807" spans="1:1">
      <c r="A807"/>
    </row>
    <row r="808" spans="1:1">
      <c r="A808"/>
    </row>
    <row r="809" spans="1:1">
      <c r="A809"/>
    </row>
    <row r="810" spans="1:1">
      <c r="A810"/>
    </row>
    <row r="811" spans="1:1">
      <c r="A811"/>
    </row>
    <row r="812" spans="1:1">
      <c r="A812"/>
    </row>
    <row r="813" spans="1:1">
      <c r="A813"/>
    </row>
    <row r="814" spans="1:1">
      <c r="A814"/>
    </row>
    <row r="815" spans="1:1">
      <c r="A815"/>
    </row>
    <row r="816" spans="1:1">
      <c r="A816"/>
    </row>
    <row r="817" spans="1:1">
      <c r="A817"/>
    </row>
    <row r="818" spans="1:1">
      <c r="A818"/>
    </row>
    <row r="819" spans="1:1">
      <c r="A819"/>
    </row>
    <row r="820" spans="1:1">
      <c r="A820"/>
    </row>
    <row r="821" spans="1:1">
      <c r="A821"/>
    </row>
    <row r="822" spans="1:1">
      <c r="A822"/>
    </row>
    <row r="823" spans="1:1">
      <c r="A823"/>
    </row>
    <row r="824" spans="1:1">
      <c r="A824"/>
    </row>
    <row r="825" spans="1:1">
      <c r="A825"/>
    </row>
    <row r="826" spans="1:1">
      <c r="A826"/>
    </row>
    <row r="827" spans="1:1">
      <c r="A827"/>
    </row>
    <row r="828" spans="1:1">
      <c r="A828"/>
    </row>
    <row r="829" spans="1:1">
      <c r="A829"/>
    </row>
  </sheetData>
  <sheetProtection algorithmName="SHA-512" hashValue="5nTd2CSKzTvexLSqGOWvKB/THixBCn7OVFO1b5m/MceXL/dmfT5CVq1nwaI17coUFcY3+UFGrkh0G+jNVNelBA==" saltValue="sJzHrPp+Dy7v/30UruO/aA==" spinCount="100000" sheet="1" formatCells="0" formatColumns="0" formatRows="0" autoFilter="0"/>
  <sortState xmlns:xlrd2="http://schemas.microsoft.com/office/spreadsheetml/2017/richdata2" ref="A7:A829">
    <sortCondition ref="A7:A829"/>
  </sortState>
  <pageMargins left="0.62992125984251968" right="0.59055118110236227" top="0.98425196850393704" bottom="0.59055118110236227" header="0.31496062992125984" footer="0.35433070866141736"/>
  <pageSetup paperSize="9" fitToHeight="0" orientation="landscape" r:id="rId1"/>
  <headerFooter alignWithMargins="0">
    <oddHeader>&amp;L&amp;09REPUBLIQUE ET CANTON DE GENEVE
&amp;09Département du territoire
&amp;10&amp;BService de la gestion des déchets&amp;R&amp;10&amp;BDocument confidentiel</oddHeader>
    <oddFooter>&amp;L&amp;6&amp;F&amp;R&amp;10Page &amp;P/&amp;N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Identification">
    <tabColor rgb="FF57D3FF"/>
    <outlinePr summaryBelow="0" summaryRight="0"/>
    <pageSetUpPr fitToPage="1"/>
  </sheetPr>
  <dimension ref="A1:I34"/>
  <sheetViews>
    <sheetView workbookViewId="0">
      <pane ySplit="11" topLeftCell="A12" activePane="bottomLeft" state="frozen"/>
      <selection pane="bottomLeft"/>
    </sheetView>
  </sheetViews>
  <sheetFormatPr baseColWidth="10" defaultColWidth="11.42578125" defaultRowHeight="12.75"/>
  <cols>
    <col min="1" max="1" width="29" style="94" customWidth="1"/>
    <col min="2" max="2" width="3.7109375" style="94" customWidth="1"/>
    <col min="3" max="3" width="30.7109375" style="94" customWidth="1"/>
    <col min="4" max="4" width="3.7109375" style="94" customWidth="1"/>
    <col min="5" max="5" width="30.7109375" style="94" customWidth="1"/>
    <col min="6" max="6" width="3.7109375" style="94" customWidth="1"/>
    <col min="7" max="7" width="5.7109375" style="94" customWidth="1"/>
    <col min="8" max="8" width="1.7109375" style="94" customWidth="1"/>
    <col min="9" max="16384" width="11.42578125" style="94"/>
  </cols>
  <sheetData>
    <row r="1" spans="1:9" s="89" customFormat="1" ht="20.25">
      <c r="A1" s="88" t="s">
        <v>30</v>
      </c>
      <c r="B1" s="88"/>
    </row>
    <row r="2" spans="1:9" s="92" customFormat="1" ht="15">
      <c r="A2" s="91" t="str">
        <f>"et/ou de l'installation d'élimination des déchets " &amp; ParamReferenceYear</f>
        <v>et/ou de l'installation d'élimination des déchets 2021</v>
      </c>
      <c r="B2" s="91"/>
    </row>
    <row r="4" spans="1:9">
      <c r="A4" s="100"/>
      <c r="B4" s="100"/>
    </row>
    <row r="5" spans="1:9">
      <c r="A5" s="264" t="s">
        <v>77</v>
      </c>
      <c r="B5" s="265"/>
      <c r="C5" s="265"/>
      <c r="D5" s="265"/>
      <c r="E5" s="265"/>
      <c r="F5" s="266"/>
    </row>
    <row r="6" spans="1:9">
      <c r="A6" s="267"/>
      <c r="B6" s="268"/>
      <c r="C6" s="268"/>
      <c r="D6" s="268"/>
      <c r="E6" s="268"/>
      <c r="F6" s="269"/>
    </row>
    <row r="7" spans="1:9">
      <c r="A7" s="270"/>
      <c r="B7" s="271"/>
      <c r="C7" s="271"/>
      <c r="D7" s="271"/>
      <c r="E7" s="271"/>
      <c r="F7" s="272"/>
    </row>
    <row r="11" spans="1:9" ht="13.5" thickBot="1"/>
    <row r="12" spans="1:9" ht="18">
      <c r="A12" s="125" t="s">
        <v>33</v>
      </c>
      <c r="B12" s="125"/>
      <c r="C12" s="125"/>
      <c r="D12" s="125"/>
      <c r="E12" s="125"/>
      <c r="F12" s="125"/>
    </row>
    <row r="14" spans="1:9" ht="15">
      <c r="C14" s="126" t="s">
        <v>32</v>
      </c>
      <c r="E14" s="127" t="s">
        <v>31</v>
      </c>
    </row>
    <row r="15" spans="1:9" ht="14.25">
      <c r="A15" s="128" t="s">
        <v>39</v>
      </c>
      <c r="B15" s="128"/>
      <c r="C15" s="129"/>
      <c r="E15" s="130"/>
    </row>
    <row r="16" spans="1:9" ht="14.25">
      <c r="A16" s="128" t="s">
        <v>40</v>
      </c>
      <c r="B16" s="128"/>
      <c r="C16" s="131"/>
      <c r="E16" s="132"/>
      <c r="H16" s="133" t="b">
        <f>AND($C16="",$E16="")</f>
        <v>1</v>
      </c>
      <c r="I16" s="134" t="str">
        <f>IF($H16,"Veuiller compléter cette information manquante","")</f>
        <v>Veuiller compléter cette information manquante</v>
      </c>
    </row>
    <row r="17" spans="1:9" ht="28.5" customHeight="1">
      <c r="A17" s="128" t="s">
        <v>76</v>
      </c>
      <c r="B17" s="128"/>
      <c r="C17" s="129"/>
      <c r="E17" s="130"/>
      <c r="H17" s="133" t="b">
        <f t="shared" ref="H17:H21" si="0">AND($C17="",$E17="")</f>
        <v>1</v>
      </c>
      <c r="I17" s="134" t="str">
        <f t="shared" ref="I17:I21" si="1">IF($H17,"Veuiller compléter cette information manquante","")</f>
        <v>Veuiller compléter cette information manquante</v>
      </c>
    </row>
    <row r="18" spans="1:9" ht="14.25" customHeight="1">
      <c r="A18" s="128" t="s">
        <v>2459</v>
      </c>
      <c r="B18" s="128"/>
      <c r="C18" s="131"/>
      <c r="E18" s="132"/>
      <c r="H18" s="133" t="b">
        <f t="shared" si="0"/>
        <v>1</v>
      </c>
      <c r="I18" s="134" t="str">
        <f t="shared" si="1"/>
        <v>Veuiller compléter cette information manquante</v>
      </c>
    </row>
    <row r="19" spans="1:9" ht="14.25">
      <c r="A19" s="128" t="s">
        <v>41</v>
      </c>
      <c r="B19" s="128"/>
      <c r="C19" s="129"/>
      <c r="E19" s="130"/>
      <c r="H19" s="133" t="b">
        <f t="shared" si="0"/>
        <v>1</v>
      </c>
      <c r="I19" s="134" t="str">
        <f t="shared" si="1"/>
        <v>Veuiller compléter cette information manquante</v>
      </c>
    </row>
    <row r="20" spans="1:9" ht="14.25">
      <c r="A20" s="128" t="s">
        <v>2257</v>
      </c>
      <c r="B20" s="128"/>
      <c r="C20" s="131"/>
      <c r="E20" s="132"/>
      <c r="H20" s="133" t="b">
        <f t="shared" si="0"/>
        <v>1</v>
      </c>
      <c r="I20" s="134" t="str">
        <f t="shared" si="1"/>
        <v>Veuiller compléter cette information manquante</v>
      </c>
    </row>
    <row r="21" spans="1:9" ht="14.25">
      <c r="A21" s="128" t="s">
        <v>42</v>
      </c>
      <c r="B21" s="128"/>
      <c r="C21" s="129"/>
      <c r="E21" s="130"/>
      <c r="H21" s="133" t="b">
        <f t="shared" si="0"/>
        <v>1</v>
      </c>
      <c r="I21" s="134" t="str">
        <f t="shared" si="1"/>
        <v>Veuiller compléter cette information manquante</v>
      </c>
    </row>
    <row r="22" spans="1:9">
      <c r="H22" s="133"/>
    </row>
    <row r="23" spans="1:9">
      <c r="H23" s="133"/>
    </row>
    <row r="24" spans="1:9">
      <c r="H24" s="133"/>
    </row>
    <row r="25" spans="1:9">
      <c r="H25" s="133"/>
    </row>
    <row r="26" spans="1:9" ht="13.5" thickBot="1">
      <c r="H26" s="133"/>
    </row>
    <row r="27" spans="1:9" ht="18">
      <c r="A27" s="125" t="s">
        <v>34</v>
      </c>
      <c r="B27" s="125"/>
      <c r="C27" s="125"/>
      <c r="D27" s="125"/>
      <c r="E27" s="125"/>
      <c r="F27" s="125"/>
      <c r="H27" s="133"/>
    </row>
    <row r="28" spans="1:9">
      <c r="H28" s="133"/>
    </row>
    <row r="29" spans="1:9" ht="15">
      <c r="C29" s="126" t="s">
        <v>32</v>
      </c>
      <c r="E29" s="127" t="s">
        <v>31</v>
      </c>
      <c r="H29" s="133"/>
    </row>
    <row r="30" spans="1:9" ht="14.25">
      <c r="A30" s="128" t="s">
        <v>35</v>
      </c>
      <c r="B30" s="128"/>
      <c r="C30" s="129"/>
      <c r="E30" s="130"/>
      <c r="H30" s="133" t="b">
        <f t="shared" ref="H30:H34" si="2">AND($C30="",$E30="")</f>
        <v>1</v>
      </c>
      <c r="I30" s="134" t="str">
        <f t="shared" ref="I30:I34" si="3">IF($H30,"Veuiller compléter cette information manquante","")</f>
        <v>Veuiller compléter cette information manquante</v>
      </c>
    </row>
    <row r="31" spans="1:9" ht="14.25">
      <c r="A31" s="128" t="s">
        <v>36</v>
      </c>
      <c r="B31" s="128"/>
      <c r="C31" s="131"/>
      <c r="E31" s="132"/>
      <c r="H31" s="133" t="b">
        <f t="shared" si="2"/>
        <v>1</v>
      </c>
      <c r="I31" s="134" t="str">
        <f t="shared" si="3"/>
        <v>Veuiller compléter cette information manquante</v>
      </c>
    </row>
    <row r="32" spans="1:9" ht="14.25">
      <c r="A32" s="128" t="s">
        <v>2258</v>
      </c>
      <c r="B32" s="128"/>
      <c r="C32" s="129"/>
      <c r="E32" s="130"/>
      <c r="H32" s="133" t="b">
        <f t="shared" si="2"/>
        <v>1</v>
      </c>
      <c r="I32" s="134" t="str">
        <f t="shared" si="3"/>
        <v>Veuiller compléter cette information manquante</v>
      </c>
    </row>
    <row r="33" spans="1:9" ht="14.25">
      <c r="A33" s="128" t="s">
        <v>37</v>
      </c>
      <c r="B33" s="128"/>
      <c r="C33" s="131"/>
      <c r="E33" s="132"/>
      <c r="H33" s="133" t="b">
        <f t="shared" si="2"/>
        <v>1</v>
      </c>
      <c r="I33" s="134" t="str">
        <f t="shared" si="3"/>
        <v>Veuiller compléter cette information manquante</v>
      </c>
    </row>
    <row r="34" spans="1:9" ht="14.25">
      <c r="A34" s="128" t="s">
        <v>38</v>
      </c>
      <c r="B34" s="128"/>
      <c r="C34" s="129"/>
      <c r="E34" s="130"/>
      <c r="H34" s="133" t="b">
        <f t="shared" si="2"/>
        <v>1</v>
      </c>
      <c r="I34" s="134" t="str">
        <f t="shared" si="3"/>
        <v>Veuiller compléter cette information manquante</v>
      </c>
    </row>
  </sheetData>
  <sheetProtection algorithmName="SHA-512" hashValue="4aABop6bGWhAeqUMjOTv5q9xUMwQ7e9hPkgMKHnSvaKzgy+w+O/wiVgH7gGUjArA4k/HBlm19oLKhU0FgfXz4w==" saltValue="mfaAPzRaTp1uOLWTz47D6A==" spinCount="100000" sheet="1" formatCells="0" formatColumns="0" formatRows="0" autoFilter="0"/>
  <mergeCells count="1">
    <mergeCell ref="A5:F7"/>
  </mergeCells>
  <conditionalFormatting sqref="G15:G21 G30:G34">
    <cfRule type="expression" dxfId="26" priority="7">
      <formula>$H15</formula>
    </cfRule>
  </conditionalFormatting>
  <pageMargins left="0.62992125984251968" right="0.59055118110236227" top="0.98425196850393704" bottom="0.59055118110236227" header="0.31496062992125984" footer="0.35433070866141736"/>
  <pageSetup paperSize="9" scale="86" fitToHeight="0" orientation="landscape" r:id="rId1"/>
  <headerFooter alignWithMargins="0">
    <oddHeader>&amp;L&amp;09REPUBLIQUE ET CANTON DE GENEVE
&amp;09Département du territoire
&amp;10&amp;BService de la gestion des déchets&amp;R&amp;10&amp;BDocument confidentiel</oddHeader>
    <oddFooter>&amp;L&amp;6&amp;F&amp;R&amp;10Page &amp;P/&amp;N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Login">
              <controlPr defaultSize="0" print="0" autoFill="0" autoPict="0" macro="[0]!Login_Button" altText="Connexion">
                <anchor moveWithCells="1" sizeWithCells="1">
                  <from>
                    <xdr:col>1</xdr:col>
                    <xdr:colOff>152400</xdr:colOff>
                    <xdr:row>7</xdr:row>
                    <xdr:rowOff>85725</xdr:rowOff>
                  </from>
                  <to>
                    <xdr:col>3</xdr:col>
                    <xdr:colOff>47625</xdr:colOff>
                    <xdr:row>10</xdr:row>
                    <xdr:rowOff>66675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Wastes">
    <tabColor rgb="FF92D050"/>
    <outlinePr summaryBelow="0" summaryRight="0"/>
    <pageSetUpPr fitToPage="1"/>
  </sheetPr>
  <dimension ref="A1:AU128"/>
  <sheetViews>
    <sheetView zoomScaleNormal="100" workbookViewId="0">
      <pane xSplit="7" ySplit="21" topLeftCell="H22" activePane="bottomRight" state="frozen"/>
      <selection activeCell="A2" sqref="A2"/>
      <selection pane="topRight" activeCell="A2" sqref="A2"/>
      <selection pane="bottomLeft" activeCell="A2" sqref="A2"/>
      <selection pane="bottomRight"/>
    </sheetView>
  </sheetViews>
  <sheetFormatPr baseColWidth="10" defaultColWidth="11.42578125" defaultRowHeight="12.75"/>
  <cols>
    <col min="1" max="1" width="0.42578125" style="94" customWidth="1"/>
    <col min="2" max="2" width="28.28515625" style="94" customWidth="1"/>
    <col min="3" max="3" width="8.140625" style="94" customWidth="1"/>
    <col min="4" max="4" width="7.85546875" style="94" customWidth="1"/>
    <col min="5" max="5" width="13" style="94" customWidth="1"/>
    <col min="6" max="7" width="9.28515625" style="94" customWidth="1"/>
    <col min="8" max="8" width="24.28515625" style="94" customWidth="1"/>
    <col min="9" max="9" width="26.28515625" style="94" customWidth="1"/>
    <col min="10" max="10" width="14.28515625" style="94" customWidth="1"/>
    <col min="11" max="11" width="29.140625" style="94" customWidth="1"/>
    <col min="12" max="12" width="29.85546875" style="94" customWidth="1"/>
    <col min="13" max="13" width="17.28515625" style="94" customWidth="1"/>
    <col min="14" max="14" width="31" style="94" customWidth="1"/>
    <col min="15" max="15" width="30.28515625" style="94" customWidth="1"/>
    <col min="16" max="16" width="25.42578125" style="94" customWidth="1"/>
    <col min="17" max="18" width="11.42578125" style="94" hidden="1" customWidth="1"/>
    <col min="19" max="19" width="9.7109375" style="94" customWidth="1"/>
    <col min="20" max="20" width="15.42578125" style="94" customWidth="1"/>
    <col min="21" max="21" width="15.42578125" style="94" hidden="1" customWidth="1"/>
    <col min="22" max="23" width="11.42578125" style="94" hidden="1" customWidth="1"/>
    <col min="24" max="24" width="0.42578125" style="94" hidden="1" customWidth="1"/>
    <col min="25" max="27" width="12.7109375" style="94" hidden="1" customWidth="1"/>
    <col min="28" max="46" width="11.42578125" style="94" hidden="1" customWidth="1"/>
    <col min="47" max="47" width="0.42578125" style="94" customWidth="1"/>
    <col min="48" max="48" width="10.42578125" style="94" customWidth="1"/>
    <col min="49" max="16384" width="11.42578125" style="94"/>
  </cols>
  <sheetData>
    <row r="1" spans="1:47" s="89" customFormat="1" ht="20.25">
      <c r="A1" s="88" t="s">
        <v>83</v>
      </c>
      <c r="E1" s="90"/>
      <c r="F1" s="90"/>
      <c r="G1" s="90"/>
      <c r="H1" s="90"/>
      <c r="I1" s="90"/>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row>
    <row r="2" spans="1:47" s="92" customFormat="1" ht="15">
      <c r="A2" s="91" t="str">
        <f>"Données de " &amp; ParamReferenceYear</f>
        <v>Données de 2021</v>
      </c>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c r="AK2" s="93"/>
      <c r="AL2" s="93"/>
      <c r="AM2" s="93"/>
      <c r="AN2" s="93"/>
      <c r="AO2" s="93"/>
      <c r="AP2" s="93"/>
      <c r="AQ2" s="93"/>
      <c r="AR2" s="93"/>
      <c r="AS2" s="93"/>
      <c r="AT2" s="93"/>
      <c r="AU2" s="93"/>
    </row>
    <row r="3" spans="1:47" hidden="1"/>
    <row r="4" spans="1:47" hidden="1">
      <c r="A4" s="95" t="s">
        <v>8</v>
      </c>
      <c r="B4" s="96"/>
      <c r="C4" s="95"/>
      <c r="D4" s="96"/>
      <c r="E4" s="96"/>
      <c r="F4" s="95"/>
      <c r="G4" s="96"/>
      <c r="H4" s="95"/>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154"/>
      <c r="AO4" s="96"/>
      <c r="AP4" s="96"/>
      <c r="AQ4" s="154"/>
      <c r="AR4" s="96"/>
      <c r="AS4" s="96"/>
      <c r="AT4" s="96"/>
      <c r="AU4" s="96"/>
    </row>
    <row r="5" spans="1:47" hidden="1">
      <c r="A5" s="97" t="s">
        <v>5</v>
      </c>
      <c r="B5" s="97" t="s">
        <v>2</v>
      </c>
      <c r="C5" s="97" t="s">
        <v>2</v>
      </c>
      <c r="D5" s="97" t="s">
        <v>2</v>
      </c>
      <c r="E5" s="97" t="s">
        <v>2</v>
      </c>
      <c r="F5" s="97" t="s">
        <v>2</v>
      </c>
      <c r="G5" s="97" t="s">
        <v>2</v>
      </c>
      <c r="H5" s="97" t="s">
        <v>2</v>
      </c>
      <c r="I5" s="97" t="s">
        <v>2</v>
      </c>
      <c r="J5" s="97" t="s">
        <v>2</v>
      </c>
      <c r="K5" s="97" t="s">
        <v>2</v>
      </c>
      <c r="L5" s="97" t="s">
        <v>2</v>
      </c>
      <c r="M5" s="97" t="s">
        <v>2</v>
      </c>
      <c r="N5" s="97" t="s">
        <v>2</v>
      </c>
      <c r="O5" s="97" t="s">
        <v>2</v>
      </c>
      <c r="P5" s="97" t="s">
        <v>2</v>
      </c>
      <c r="Q5" s="97" t="s">
        <v>2</v>
      </c>
      <c r="R5" s="97" t="s">
        <v>2</v>
      </c>
      <c r="S5" s="97" t="s">
        <v>2</v>
      </c>
      <c r="T5" s="97" t="s">
        <v>2</v>
      </c>
      <c r="U5" s="97" t="s">
        <v>2</v>
      </c>
      <c r="V5" s="97" t="s">
        <v>2</v>
      </c>
      <c r="W5" s="97" t="s">
        <v>2</v>
      </c>
      <c r="X5" s="97" t="s">
        <v>4</v>
      </c>
      <c r="Y5" s="97" t="s">
        <v>4</v>
      </c>
      <c r="Z5" s="97" t="s">
        <v>4</v>
      </c>
      <c r="AA5" s="97" t="s">
        <v>4</v>
      </c>
      <c r="AB5" s="97" t="s">
        <v>4</v>
      </c>
      <c r="AC5" s="97" t="s">
        <v>4</v>
      </c>
      <c r="AD5" s="97" t="s">
        <v>4</v>
      </c>
      <c r="AE5" s="97" t="s">
        <v>4</v>
      </c>
      <c r="AF5" s="97" t="s">
        <v>4</v>
      </c>
      <c r="AG5" s="97" t="s">
        <v>4</v>
      </c>
      <c r="AH5" s="97" t="s">
        <v>4</v>
      </c>
      <c r="AI5" s="97" t="s">
        <v>4</v>
      </c>
      <c r="AJ5" s="97" t="s">
        <v>4</v>
      </c>
      <c r="AK5" s="97" t="s">
        <v>4</v>
      </c>
      <c r="AL5" s="97" t="s">
        <v>4</v>
      </c>
      <c r="AM5" s="97" t="s">
        <v>4</v>
      </c>
      <c r="AN5" s="97" t="s">
        <v>4</v>
      </c>
      <c r="AO5" s="97" t="s">
        <v>4</v>
      </c>
      <c r="AP5" s="97" t="s">
        <v>4</v>
      </c>
      <c r="AQ5" s="97" t="s">
        <v>4</v>
      </c>
      <c r="AR5" s="97" t="s">
        <v>4</v>
      </c>
      <c r="AS5" s="97" t="s">
        <v>4</v>
      </c>
      <c r="AT5" s="97" t="s">
        <v>4</v>
      </c>
      <c r="AU5" s="97" t="s">
        <v>2</v>
      </c>
    </row>
    <row r="6" spans="1:47" hidden="1">
      <c r="A6" s="97" t="s">
        <v>2185</v>
      </c>
      <c r="B6" s="97" t="s">
        <v>2</v>
      </c>
      <c r="C6" s="97" t="s">
        <v>2</v>
      </c>
      <c r="D6" s="97" t="s">
        <v>2</v>
      </c>
      <c r="E6" s="97" t="s">
        <v>2</v>
      </c>
      <c r="F6" s="97" t="s">
        <v>2</v>
      </c>
      <c r="G6" s="97" t="s">
        <v>2</v>
      </c>
      <c r="H6" s="97" t="s">
        <v>2</v>
      </c>
      <c r="I6" s="97" t="s">
        <v>2</v>
      </c>
      <c r="J6" s="97" t="s">
        <v>2</v>
      </c>
      <c r="K6" s="97" t="s">
        <v>2</v>
      </c>
      <c r="L6" s="97" t="s">
        <v>2</v>
      </c>
      <c r="M6" s="97" t="s">
        <v>2</v>
      </c>
      <c r="N6" s="97" t="s">
        <v>2</v>
      </c>
      <c r="O6" s="97" t="s">
        <v>2</v>
      </c>
      <c r="P6" s="97" t="s">
        <v>2</v>
      </c>
      <c r="Q6" s="97" t="s">
        <v>4</v>
      </c>
      <c r="R6" s="97" t="s">
        <v>4</v>
      </c>
      <c r="S6" s="97" t="s">
        <v>2</v>
      </c>
      <c r="T6" s="97" t="s">
        <v>2</v>
      </c>
      <c r="U6" s="97" t="s">
        <v>4</v>
      </c>
      <c r="V6" s="97" t="s">
        <v>4</v>
      </c>
      <c r="W6" s="97" t="s">
        <v>4</v>
      </c>
      <c r="X6" s="97" t="s">
        <v>4</v>
      </c>
      <c r="Y6" s="97" t="s">
        <v>4</v>
      </c>
      <c r="Z6" s="97" t="s">
        <v>4</v>
      </c>
      <c r="AA6" s="97" t="s">
        <v>4</v>
      </c>
      <c r="AB6" s="97" t="s">
        <v>4</v>
      </c>
      <c r="AC6" s="97" t="s">
        <v>4</v>
      </c>
      <c r="AD6" s="97" t="s">
        <v>4</v>
      </c>
      <c r="AE6" s="97" t="s">
        <v>4</v>
      </c>
      <c r="AF6" s="97" t="s">
        <v>4</v>
      </c>
      <c r="AG6" s="97" t="s">
        <v>4</v>
      </c>
      <c r="AH6" s="97" t="s">
        <v>4</v>
      </c>
      <c r="AI6" s="97" t="s">
        <v>4</v>
      </c>
      <c r="AJ6" s="97" t="s">
        <v>4</v>
      </c>
      <c r="AK6" s="97" t="s">
        <v>4</v>
      </c>
      <c r="AL6" s="97" t="s">
        <v>4</v>
      </c>
      <c r="AM6" s="97" t="s">
        <v>4</v>
      </c>
      <c r="AN6" s="97" t="s">
        <v>4</v>
      </c>
      <c r="AO6" s="97" t="s">
        <v>4</v>
      </c>
      <c r="AP6" s="97" t="s">
        <v>4</v>
      </c>
      <c r="AQ6" s="97" t="s">
        <v>4</v>
      </c>
      <c r="AR6" s="97" t="s">
        <v>4</v>
      </c>
      <c r="AS6" s="97" t="s">
        <v>4</v>
      </c>
      <c r="AT6" s="97" t="s">
        <v>4</v>
      </c>
      <c r="AU6" s="97" t="s">
        <v>2</v>
      </c>
    </row>
    <row r="7" spans="1:47" hidden="1">
      <c r="A7" s="97" t="s">
        <v>6</v>
      </c>
      <c r="B7" s="97" t="s">
        <v>2</v>
      </c>
      <c r="C7" s="97" t="s">
        <v>2</v>
      </c>
      <c r="D7" s="97" t="s">
        <v>2</v>
      </c>
      <c r="E7" s="97" t="s">
        <v>2</v>
      </c>
      <c r="F7" s="97" t="s">
        <v>2</v>
      </c>
      <c r="G7" s="97" t="s">
        <v>2</v>
      </c>
      <c r="H7" s="97" t="s">
        <v>2</v>
      </c>
      <c r="I7" s="97" t="s">
        <v>2</v>
      </c>
      <c r="J7" s="97" t="s">
        <v>4</v>
      </c>
      <c r="K7" s="97" t="s">
        <v>2</v>
      </c>
      <c r="L7" s="97" t="s">
        <v>2</v>
      </c>
      <c r="M7" s="97" t="s">
        <v>2</v>
      </c>
      <c r="N7" s="97" t="s">
        <v>2</v>
      </c>
      <c r="O7" s="97" t="s">
        <v>2</v>
      </c>
      <c r="P7" s="97" t="s">
        <v>2</v>
      </c>
      <c r="Q7" s="97" t="s">
        <v>2</v>
      </c>
      <c r="R7" s="97" t="s">
        <v>4</v>
      </c>
      <c r="S7" s="97" t="s">
        <v>4</v>
      </c>
      <c r="T7" s="97" t="s">
        <v>4</v>
      </c>
      <c r="U7" s="97" t="s">
        <v>4</v>
      </c>
      <c r="V7" s="97" t="s">
        <v>4</v>
      </c>
      <c r="W7" s="97" t="s">
        <v>4</v>
      </c>
      <c r="X7" s="97" t="s">
        <v>4</v>
      </c>
      <c r="Y7" s="97" t="s">
        <v>4</v>
      </c>
      <c r="Z7" s="97" t="s">
        <v>4</v>
      </c>
      <c r="AA7" s="97" t="s">
        <v>4</v>
      </c>
      <c r="AB7" s="97" t="s">
        <v>4</v>
      </c>
      <c r="AC7" s="97" t="s">
        <v>4</v>
      </c>
      <c r="AD7" s="97" t="s">
        <v>4</v>
      </c>
      <c r="AE7" s="97" t="s">
        <v>4</v>
      </c>
      <c r="AF7" s="97" t="s">
        <v>4</v>
      </c>
      <c r="AG7" s="97" t="s">
        <v>4</v>
      </c>
      <c r="AH7" s="97" t="s">
        <v>4</v>
      </c>
      <c r="AI7" s="97" t="s">
        <v>4</v>
      </c>
      <c r="AJ7" s="97" t="s">
        <v>4</v>
      </c>
      <c r="AK7" s="97" t="s">
        <v>4</v>
      </c>
      <c r="AL7" s="97" t="s">
        <v>4</v>
      </c>
      <c r="AM7" s="97" t="s">
        <v>4</v>
      </c>
      <c r="AN7" s="97" t="s">
        <v>4</v>
      </c>
      <c r="AO7" s="97" t="s">
        <v>4</v>
      </c>
      <c r="AP7" s="97" t="s">
        <v>4</v>
      </c>
      <c r="AQ7" s="97" t="s">
        <v>4</v>
      </c>
      <c r="AR7" s="97" t="s">
        <v>4</v>
      </c>
      <c r="AS7" s="97" t="s">
        <v>4</v>
      </c>
      <c r="AT7" s="97" t="s">
        <v>4</v>
      </c>
      <c r="AU7" s="97" t="s">
        <v>2</v>
      </c>
    </row>
    <row r="8" spans="1:47" hidden="1">
      <c r="A8" s="97" t="s">
        <v>7</v>
      </c>
      <c r="B8" s="97" t="s">
        <v>4</v>
      </c>
      <c r="C8" s="97" t="s">
        <v>2</v>
      </c>
      <c r="D8" s="97" t="s">
        <v>4</v>
      </c>
      <c r="E8" s="97" t="s">
        <v>4</v>
      </c>
      <c r="F8" s="97" t="s">
        <v>2</v>
      </c>
      <c r="G8" s="97" t="s">
        <v>2</v>
      </c>
      <c r="H8" s="97" t="s">
        <v>2</v>
      </c>
      <c r="I8" s="97" t="s">
        <v>2</v>
      </c>
      <c r="J8" s="97" t="s">
        <v>4</v>
      </c>
      <c r="K8" s="97" t="s">
        <v>2</v>
      </c>
      <c r="L8" s="97" t="s">
        <v>2</v>
      </c>
      <c r="M8" s="97" t="s">
        <v>4</v>
      </c>
      <c r="N8" s="97" t="s">
        <v>2</v>
      </c>
      <c r="O8" s="97" t="s">
        <v>2</v>
      </c>
      <c r="P8" s="97" t="s">
        <v>4</v>
      </c>
      <c r="Q8" s="97" t="s">
        <v>4</v>
      </c>
      <c r="R8" s="97" t="s">
        <v>4</v>
      </c>
      <c r="S8" s="97" t="s">
        <v>4</v>
      </c>
      <c r="T8" s="97" t="s">
        <v>4</v>
      </c>
      <c r="U8" s="97" t="s">
        <v>4</v>
      </c>
      <c r="V8" s="97" t="s">
        <v>4</v>
      </c>
      <c r="W8" s="97" t="s">
        <v>4</v>
      </c>
      <c r="X8" s="97" t="s">
        <v>4</v>
      </c>
      <c r="Y8" s="97" t="s">
        <v>4</v>
      </c>
      <c r="Z8" s="97" t="s">
        <v>4</v>
      </c>
      <c r="AA8" s="97" t="s">
        <v>4</v>
      </c>
      <c r="AB8" s="97" t="s">
        <v>4</v>
      </c>
      <c r="AC8" s="97" t="s">
        <v>4</v>
      </c>
      <c r="AD8" s="97" t="s">
        <v>4</v>
      </c>
      <c r="AE8" s="97" t="s">
        <v>4</v>
      </c>
      <c r="AF8" s="97" t="s">
        <v>4</v>
      </c>
      <c r="AG8" s="97" t="s">
        <v>4</v>
      </c>
      <c r="AH8" s="97" t="s">
        <v>4</v>
      </c>
      <c r="AI8" s="97" t="s">
        <v>4</v>
      </c>
      <c r="AJ8" s="97" t="s">
        <v>4</v>
      </c>
      <c r="AK8" s="97" t="s">
        <v>4</v>
      </c>
      <c r="AL8" s="97" t="s">
        <v>4</v>
      </c>
      <c r="AM8" s="97" t="s">
        <v>4</v>
      </c>
      <c r="AN8" s="97" t="s">
        <v>4</v>
      </c>
      <c r="AO8" s="97" t="s">
        <v>4</v>
      </c>
      <c r="AP8" s="97" t="s">
        <v>4</v>
      </c>
      <c r="AQ8" s="97" t="s">
        <v>4</v>
      </c>
      <c r="AR8" s="97" t="s">
        <v>4</v>
      </c>
      <c r="AS8" s="97" t="s">
        <v>4</v>
      </c>
      <c r="AT8" s="97" t="s">
        <v>4</v>
      </c>
      <c r="AU8" s="97" t="s">
        <v>2</v>
      </c>
    </row>
    <row r="9" spans="1:47" hidden="1">
      <c r="A9" s="97" t="s">
        <v>2507</v>
      </c>
      <c r="B9" s="97"/>
      <c r="C9" s="97"/>
      <c r="D9" s="97"/>
      <c r="E9" s="97"/>
      <c r="F9" s="97"/>
      <c r="G9" s="97"/>
      <c r="H9" s="97"/>
      <c r="I9" s="97"/>
      <c r="J9" s="97"/>
      <c r="K9" s="97"/>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7"/>
      <c r="AQ9" s="97"/>
      <c r="AR9" s="97"/>
      <c r="AS9" s="97"/>
      <c r="AT9" s="97"/>
      <c r="AU9" s="97" t="s">
        <v>2</v>
      </c>
    </row>
    <row r="10" spans="1:47" hidden="1">
      <c r="A10" s="97" t="s">
        <v>2509</v>
      </c>
      <c r="B10" s="97"/>
      <c r="C10" s="97"/>
      <c r="D10" s="97"/>
      <c r="E10" s="97" t="s">
        <v>2</v>
      </c>
      <c r="F10" s="97"/>
      <c r="G10" s="97"/>
      <c r="H10" s="97"/>
      <c r="I10" s="97"/>
      <c r="J10" s="97" t="s">
        <v>2</v>
      </c>
      <c r="K10" s="97"/>
      <c r="L10" s="97"/>
      <c r="M10" s="97" t="s">
        <v>2</v>
      </c>
      <c r="N10" s="97"/>
      <c r="O10" s="97"/>
      <c r="P10" s="97"/>
      <c r="Q10" s="97"/>
      <c r="R10" s="97"/>
      <c r="S10" s="97"/>
      <c r="T10" s="97"/>
      <c r="U10" s="97"/>
      <c r="V10" s="97"/>
      <c r="W10" s="97"/>
      <c r="X10" s="97" t="s">
        <v>4</v>
      </c>
      <c r="Y10" s="97" t="s">
        <v>4</v>
      </c>
      <c r="Z10" s="97" t="s">
        <v>4</v>
      </c>
      <c r="AA10" s="97" t="s">
        <v>4</v>
      </c>
      <c r="AB10" s="97" t="s">
        <v>4</v>
      </c>
      <c r="AC10" s="97" t="s">
        <v>4</v>
      </c>
      <c r="AD10" s="97" t="s">
        <v>4</v>
      </c>
      <c r="AE10" s="97" t="s">
        <v>4</v>
      </c>
      <c r="AF10" s="97" t="s">
        <v>4</v>
      </c>
      <c r="AG10" s="97" t="s">
        <v>4</v>
      </c>
      <c r="AH10" s="97" t="s">
        <v>4</v>
      </c>
      <c r="AI10" s="97" t="s">
        <v>4</v>
      </c>
      <c r="AJ10" s="97" t="s">
        <v>4</v>
      </c>
      <c r="AK10" s="97" t="s">
        <v>4</v>
      </c>
      <c r="AL10" s="97" t="s">
        <v>4</v>
      </c>
      <c r="AM10" s="97" t="s">
        <v>4</v>
      </c>
      <c r="AN10" s="97" t="s">
        <v>4</v>
      </c>
      <c r="AO10" s="97" t="s">
        <v>4</v>
      </c>
      <c r="AP10" s="97" t="s">
        <v>4</v>
      </c>
      <c r="AQ10" s="97" t="s">
        <v>4</v>
      </c>
      <c r="AR10" s="97" t="s">
        <v>4</v>
      </c>
      <c r="AS10" s="97" t="s">
        <v>4</v>
      </c>
      <c r="AT10" s="97" t="s">
        <v>4</v>
      </c>
      <c r="AU10" s="97" t="s">
        <v>2</v>
      </c>
    </row>
    <row r="11" spans="1:47" hidden="1">
      <c r="A11" s="97" t="s">
        <v>2510</v>
      </c>
      <c r="B11" s="97"/>
      <c r="C11" s="97"/>
      <c r="D11" s="97"/>
      <c r="E11" s="97" t="s">
        <v>4</v>
      </c>
      <c r="F11" s="97"/>
      <c r="G11" s="97"/>
      <c r="H11" s="97"/>
      <c r="I11" s="97"/>
      <c r="J11" s="97" t="s">
        <v>4</v>
      </c>
      <c r="K11" s="97"/>
      <c r="L11" s="97"/>
      <c r="M11" s="97" t="s">
        <v>4</v>
      </c>
      <c r="N11" s="97"/>
      <c r="O11" s="97"/>
      <c r="P11" s="97"/>
      <c r="Q11" s="97"/>
      <c r="R11" s="97"/>
      <c r="S11" s="97"/>
      <c r="T11" s="97"/>
      <c r="U11" s="97"/>
      <c r="V11" s="97"/>
      <c r="W11" s="97"/>
      <c r="X11" s="97" t="s">
        <v>4</v>
      </c>
      <c r="Y11" s="97" t="s">
        <v>4</v>
      </c>
      <c r="Z11" s="97" t="s">
        <v>4</v>
      </c>
      <c r="AA11" s="97" t="s">
        <v>4</v>
      </c>
      <c r="AB11" s="97" t="s">
        <v>4</v>
      </c>
      <c r="AC11" s="97" t="s">
        <v>4</v>
      </c>
      <c r="AD11" s="97" t="s">
        <v>4</v>
      </c>
      <c r="AE11" s="97" t="s">
        <v>4</v>
      </c>
      <c r="AF11" s="97" t="s">
        <v>4</v>
      </c>
      <c r="AG11" s="97" t="s">
        <v>4</v>
      </c>
      <c r="AH11" s="97" t="s">
        <v>4</v>
      </c>
      <c r="AI11" s="97" t="s">
        <v>4</v>
      </c>
      <c r="AJ11" s="97" t="s">
        <v>4</v>
      </c>
      <c r="AK11" s="97" t="s">
        <v>4</v>
      </c>
      <c r="AL11" s="97" t="s">
        <v>4</v>
      </c>
      <c r="AM11" s="97" t="s">
        <v>4</v>
      </c>
      <c r="AN11" s="97" t="s">
        <v>4</v>
      </c>
      <c r="AO11" s="97" t="s">
        <v>4</v>
      </c>
      <c r="AP11" s="97" t="s">
        <v>4</v>
      </c>
      <c r="AQ11" s="97" t="s">
        <v>4</v>
      </c>
      <c r="AR11" s="97" t="s">
        <v>4</v>
      </c>
      <c r="AS11" s="97" t="s">
        <v>4</v>
      </c>
      <c r="AT11" s="97" t="s">
        <v>4</v>
      </c>
      <c r="AU11" s="97" t="s">
        <v>2</v>
      </c>
    </row>
    <row r="12" spans="1:47" hidden="1">
      <c r="A12" s="97" t="s">
        <v>2508</v>
      </c>
      <c r="B12" s="97"/>
      <c r="C12" s="97"/>
      <c r="D12" s="97"/>
      <c r="E12" s="97"/>
      <c r="F12" s="97"/>
      <c r="G12" s="97"/>
      <c r="H12" s="97"/>
      <c r="I12" s="97"/>
      <c r="J12" s="97"/>
      <c r="K12" s="97"/>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7"/>
      <c r="AO12" s="97"/>
      <c r="AP12" s="97"/>
      <c r="AQ12" s="97"/>
      <c r="AR12" s="97"/>
      <c r="AS12" s="97"/>
      <c r="AT12" s="97"/>
      <c r="AU12" s="97" t="s">
        <v>2</v>
      </c>
    </row>
    <row r="13" spans="1:47" hidden="1">
      <c r="A13" s="97" t="s">
        <v>2212</v>
      </c>
      <c r="B13" s="97" t="s">
        <v>2</v>
      </c>
      <c r="C13" s="97" t="s">
        <v>2</v>
      </c>
      <c r="D13" s="97" t="s">
        <v>2</v>
      </c>
      <c r="E13" s="97" t="s">
        <v>2</v>
      </c>
      <c r="F13" s="97" t="s">
        <v>2</v>
      </c>
      <c r="G13" s="97" t="s">
        <v>2</v>
      </c>
      <c r="H13" s="97" t="s">
        <v>2</v>
      </c>
      <c r="I13" s="97" t="s">
        <v>2</v>
      </c>
      <c r="J13" s="97" t="s">
        <v>2</v>
      </c>
      <c r="K13" s="97" t="s">
        <v>2</v>
      </c>
      <c r="L13" s="97" t="s">
        <v>2</v>
      </c>
      <c r="M13" s="97" t="s">
        <v>2</v>
      </c>
      <c r="N13" s="97" t="s">
        <v>2</v>
      </c>
      <c r="O13" s="97" t="s">
        <v>2</v>
      </c>
      <c r="P13" s="97" t="s">
        <v>2</v>
      </c>
      <c r="Q13" s="97" t="s">
        <v>2</v>
      </c>
      <c r="R13" s="97" t="s">
        <v>2</v>
      </c>
      <c r="S13" s="97" t="s">
        <v>2</v>
      </c>
      <c r="T13" s="97" t="s">
        <v>2</v>
      </c>
      <c r="U13" s="97" t="s">
        <v>2</v>
      </c>
      <c r="V13" s="97" t="s">
        <v>2</v>
      </c>
      <c r="W13" s="97" t="s">
        <v>2</v>
      </c>
      <c r="X13" s="97" t="s">
        <v>2</v>
      </c>
      <c r="Y13" s="97" t="s">
        <v>2</v>
      </c>
      <c r="Z13" s="97" t="s">
        <v>2</v>
      </c>
      <c r="AA13" s="97" t="s">
        <v>2</v>
      </c>
      <c r="AB13" s="97" t="s">
        <v>2</v>
      </c>
      <c r="AC13" s="97" t="s">
        <v>2</v>
      </c>
      <c r="AD13" s="97" t="s">
        <v>2</v>
      </c>
      <c r="AE13" s="97" t="s">
        <v>2</v>
      </c>
      <c r="AF13" s="97" t="s">
        <v>2</v>
      </c>
      <c r="AG13" s="97" t="s">
        <v>2</v>
      </c>
      <c r="AH13" s="97" t="s">
        <v>2</v>
      </c>
      <c r="AI13" s="97" t="s">
        <v>2</v>
      </c>
      <c r="AJ13" s="97" t="s">
        <v>2</v>
      </c>
      <c r="AK13" s="97" t="s">
        <v>2</v>
      </c>
      <c r="AL13" s="97" t="s">
        <v>2</v>
      </c>
      <c r="AM13" s="97" t="s">
        <v>2</v>
      </c>
      <c r="AN13" s="97" t="s">
        <v>2</v>
      </c>
      <c r="AO13" s="97" t="s">
        <v>2</v>
      </c>
      <c r="AP13" s="97" t="s">
        <v>2</v>
      </c>
      <c r="AQ13" s="97" t="s">
        <v>2</v>
      </c>
      <c r="AR13" s="97" t="s">
        <v>2</v>
      </c>
      <c r="AS13" s="97" t="s">
        <v>2</v>
      </c>
      <c r="AT13" s="97" t="s">
        <v>2</v>
      </c>
      <c r="AU13" s="97" t="s">
        <v>2</v>
      </c>
    </row>
    <row r="14" spans="1:47" hidden="1">
      <c r="A14" s="97" t="s">
        <v>9</v>
      </c>
      <c r="B14" s="97" t="s">
        <v>2</v>
      </c>
      <c r="C14" s="97" t="s">
        <v>2</v>
      </c>
      <c r="D14" s="97" t="s">
        <v>2</v>
      </c>
      <c r="E14" s="97" t="s">
        <v>2</v>
      </c>
      <c r="F14" s="97" t="s">
        <v>2</v>
      </c>
      <c r="G14" s="97" t="s">
        <v>2</v>
      </c>
      <c r="H14" s="97" t="s">
        <v>2</v>
      </c>
      <c r="I14" s="97" t="s">
        <v>2</v>
      </c>
      <c r="J14" s="97" t="s">
        <v>2</v>
      </c>
      <c r="K14" s="97" t="s">
        <v>2</v>
      </c>
      <c r="L14" s="97" t="s">
        <v>2</v>
      </c>
      <c r="M14" s="97" t="s">
        <v>2</v>
      </c>
      <c r="N14" s="97" t="s">
        <v>2</v>
      </c>
      <c r="O14" s="97" t="s">
        <v>2</v>
      </c>
      <c r="P14" s="97" t="s">
        <v>2</v>
      </c>
      <c r="Q14" s="97" t="s">
        <v>4</v>
      </c>
      <c r="R14" s="97" t="s">
        <v>4</v>
      </c>
      <c r="S14" s="97" t="s">
        <v>2</v>
      </c>
      <c r="T14" s="97" t="s">
        <v>4</v>
      </c>
      <c r="U14" s="97" t="s">
        <v>4</v>
      </c>
      <c r="V14" s="97" t="s">
        <v>4</v>
      </c>
      <c r="W14" s="97" t="s">
        <v>2</v>
      </c>
      <c r="X14" s="97" t="s">
        <v>4</v>
      </c>
      <c r="Y14" s="97" t="s">
        <v>4</v>
      </c>
      <c r="Z14" s="97" t="s">
        <v>4</v>
      </c>
      <c r="AA14" s="97" t="s">
        <v>4</v>
      </c>
      <c r="AB14" s="97" t="s">
        <v>4</v>
      </c>
      <c r="AC14" s="97" t="s">
        <v>4</v>
      </c>
      <c r="AD14" s="97" t="s">
        <v>4</v>
      </c>
      <c r="AE14" s="97" t="s">
        <v>4</v>
      </c>
      <c r="AF14" s="97" t="s">
        <v>4</v>
      </c>
      <c r="AG14" s="97" t="s">
        <v>4</v>
      </c>
      <c r="AH14" s="97" t="s">
        <v>4</v>
      </c>
      <c r="AI14" s="97" t="s">
        <v>4</v>
      </c>
      <c r="AJ14" s="97" t="s">
        <v>4</v>
      </c>
      <c r="AK14" s="97" t="s">
        <v>4</v>
      </c>
      <c r="AL14" s="97" t="s">
        <v>4</v>
      </c>
      <c r="AM14" s="97" t="s">
        <v>4</v>
      </c>
      <c r="AN14" s="97" t="s">
        <v>4</v>
      </c>
      <c r="AO14" s="97" t="s">
        <v>4</v>
      </c>
      <c r="AP14" s="97" t="s">
        <v>4</v>
      </c>
      <c r="AQ14" s="97" t="s">
        <v>4</v>
      </c>
      <c r="AR14" s="97" t="s">
        <v>4</v>
      </c>
      <c r="AS14" s="97" t="s">
        <v>4</v>
      </c>
      <c r="AT14" s="97" t="s">
        <v>4</v>
      </c>
      <c r="AU14" s="97" t="s">
        <v>2</v>
      </c>
    </row>
    <row r="15" spans="1:47" hidden="1">
      <c r="A15" s="98" t="s">
        <v>3</v>
      </c>
      <c r="B15" s="99"/>
      <c r="C15" s="99"/>
      <c r="D15" s="99"/>
      <c r="E15" s="99"/>
      <c r="F15" s="99"/>
      <c r="G15" s="99"/>
      <c r="H15" s="98"/>
      <c r="I15" s="99"/>
      <c r="J15" s="99"/>
      <c r="K15" s="99"/>
      <c r="L15" s="99"/>
      <c r="M15" s="99"/>
      <c r="N15" s="99"/>
      <c r="O15" s="99"/>
      <c r="P15" s="99"/>
      <c r="Q15" s="99"/>
      <c r="R15" s="99"/>
      <c r="S15" s="99"/>
      <c r="T15" s="99"/>
      <c r="U15" s="99"/>
      <c r="V15" s="99"/>
      <c r="W15" s="99"/>
      <c r="X15" s="99"/>
      <c r="Y15" s="99"/>
      <c r="Z15" s="99"/>
      <c r="AA15" s="99"/>
      <c r="AB15" s="99"/>
      <c r="AC15" s="99"/>
      <c r="AD15" s="99"/>
      <c r="AE15" s="99"/>
      <c r="AF15" s="99"/>
      <c r="AG15" s="99"/>
      <c r="AH15" s="99"/>
      <c r="AI15" s="99"/>
      <c r="AJ15" s="99"/>
      <c r="AK15" s="99"/>
      <c r="AL15" s="99"/>
      <c r="AM15" s="99"/>
      <c r="AN15" s="99"/>
      <c r="AO15" s="99"/>
      <c r="AP15" s="99"/>
      <c r="AQ15" s="99"/>
      <c r="AR15" s="99"/>
      <c r="AS15" s="99"/>
      <c r="AT15" s="99"/>
      <c r="AU15" s="99"/>
    </row>
    <row r="16" spans="1:47" hidden="1">
      <c r="AU16" s="100"/>
    </row>
    <row r="17" spans="1:47">
      <c r="AU17" s="100"/>
    </row>
    <row r="18" spans="1:47">
      <c r="A18" s="101"/>
      <c r="B18" s="274" t="s">
        <v>2181</v>
      </c>
      <c r="C18" s="274"/>
      <c r="D18" s="274"/>
      <c r="E18" s="274"/>
      <c r="F18" s="273" t="s">
        <v>85</v>
      </c>
      <c r="G18" s="273"/>
      <c r="H18" s="274" t="s">
        <v>2461</v>
      </c>
      <c r="I18" s="274"/>
      <c r="J18" s="275" t="s">
        <v>2465</v>
      </c>
      <c r="K18" s="275"/>
      <c r="L18" s="274" t="s">
        <v>2462</v>
      </c>
      <c r="M18" s="274"/>
      <c r="N18" s="274"/>
      <c r="S18" s="102" t="s">
        <v>2180</v>
      </c>
      <c r="T18" s="103"/>
      <c r="U18" s="103"/>
      <c r="V18" s="103"/>
      <c r="W18" s="103"/>
      <c r="AL18" s="102" t="s">
        <v>2461</v>
      </c>
      <c r="AM18" s="102"/>
      <c r="AN18" s="156" t="s">
        <v>2465</v>
      </c>
      <c r="AO18" s="156"/>
      <c r="AP18" s="155" t="s">
        <v>2462</v>
      </c>
      <c r="AQ18" s="155"/>
      <c r="AR18" s="155"/>
      <c r="AU18" s="100"/>
    </row>
    <row r="19" spans="1:47" hidden="1">
      <c r="A19" s="104"/>
      <c r="B19" s="105" t="s">
        <v>1898</v>
      </c>
      <c r="C19" s="105" t="s">
        <v>1897</v>
      </c>
      <c r="D19" s="105" t="s">
        <v>2416</v>
      </c>
      <c r="E19" s="105" t="s">
        <v>2503</v>
      </c>
      <c r="F19" s="105" t="s">
        <v>1899</v>
      </c>
      <c r="G19" s="105" t="s">
        <v>2069</v>
      </c>
      <c r="H19" s="105" t="s">
        <v>2061</v>
      </c>
      <c r="I19" s="105" t="s">
        <v>2194</v>
      </c>
      <c r="J19" s="105" t="s">
        <v>2504</v>
      </c>
      <c r="K19" s="105" t="s">
        <v>2414</v>
      </c>
      <c r="L19" s="105" t="s">
        <v>2063</v>
      </c>
      <c r="M19" s="105" t="s">
        <v>2505</v>
      </c>
      <c r="N19" s="105" t="s">
        <v>2415</v>
      </c>
      <c r="O19" s="105" t="s">
        <v>1900</v>
      </c>
      <c r="P19" s="105" t="s">
        <v>2195</v>
      </c>
      <c r="Q19" s="105" t="s">
        <v>2182</v>
      </c>
      <c r="R19" s="105" t="s">
        <v>2183</v>
      </c>
      <c r="S19" s="105" t="s">
        <v>2210</v>
      </c>
      <c r="T19" s="105" t="s">
        <v>2066</v>
      </c>
      <c r="U19" s="105" t="s">
        <v>2192</v>
      </c>
      <c r="V19" s="105" t="s">
        <v>2062</v>
      </c>
      <c r="W19" s="105" t="s">
        <v>2068</v>
      </c>
      <c r="X19" s="105" t="s">
        <v>1920</v>
      </c>
      <c r="Y19" s="105" t="s">
        <v>1916</v>
      </c>
      <c r="Z19" s="105" t="s">
        <v>2429</v>
      </c>
      <c r="AA19" s="105" t="s">
        <v>2430</v>
      </c>
      <c r="AB19" s="105" t="s">
        <v>2196</v>
      </c>
      <c r="AC19" s="105" t="s">
        <v>2204</v>
      </c>
      <c r="AD19" s="105" t="s">
        <v>2206</v>
      </c>
      <c r="AE19" s="105" t="s">
        <v>2435</v>
      </c>
      <c r="AF19" s="105" t="s">
        <v>2436</v>
      </c>
      <c r="AG19" s="105" t="str">
        <f t="shared" ref="AG19:AS19" si="0">"ERROR_" &amp;C19</f>
        <v>ERROR_WASTE_LMOD</v>
      </c>
      <c r="AH19" s="105" t="str">
        <f t="shared" si="0"/>
        <v>ERROR_WASTE_INOUT</v>
      </c>
      <c r="AI19" s="105" t="str">
        <f t="shared" si="0"/>
        <v>ERROR_WASTE_INTERNAL_WASTECODE</v>
      </c>
      <c r="AJ19" s="105" t="str">
        <f t="shared" si="0"/>
        <v>ERROR_WASTE_QUANTITY</v>
      </c>
      <c r="AK19" s="105" t="str">
        <f t="shared" si="0"/>
        <v>ERROR_WASTE_QUANTITY_UNITS</v>
      </c>
      <c r="AL19" s="105" t="str">
        <f t="shared" si="0"/>
        <v>ERROR_WASTE_SOURCE_ORIGIN</v>
      </c>
      <c r="AM19" s="105" t="str">
        <f t="shared" si="0"/>
        <v>ERROR_WASTE_SOURCE_NAME</v>
      </c>
      <c r="AN19" s="105" t="str">
        <f t="shared" si="0"/>
        <v>ERROR_WASTE_TREATMENT_INTERNAL_MYCODE</v>
      </c>
      <c r="AO19" s="105" t="str">
        <f t="shared" si="0"/>
        <v>ERROR_WASTE_TREATMENT_INTERNAL</v>
      </c>
      <c r="AP19" s="105" t="str">
        <f t="shared" si="0"/>
        <v>ERROR_WASTE_DESTINATION_NAME</v>
      </c>
      <c r="AQ19" s="105" t="str">
        <f t="shared" si="0"/>
        <v>ERROR_WASTE_TREATMENT_EXTERNAL_MYCODE</v>
      </c>
      <c r="AR19" s="105" t="str">
        <f t="shared" si="0"/>
        <v>ERROR_WASTE_TREATMENT_EXTERNAL</v>
      </c>
      <c r="AS19" s="105" t="str">
        <f t="shared" si="0"/>
        <v>ERROR_WASTE_COMMENT</v>
      </c>
      <c r="AT19" s="105" t="s">
        <v>2198</v>
      </c>
      <c r="AU19" s="105" t="s">
        <v>10</v>
      </c>
    </row>
    <row r="20" spans="1:47" hidden="1">
      <c r="A20" s="104"/>
      <c r="B20" s="106" t="str">
        <f>B21</f>
        <v>Nom du déchet</v>
      </c>
      <c r="C20" s="106" t="str">
        <f t="shared" ref="C20:W20" si="1">C21</f>
        <v>Code LMOD
(obligatoire)</v>
      </c>
      <c r="D20" s="106" t="str">
        <f t="shared" si="1"/>
        <v>Entrée / sortie
(obligatoire)</v>
      </c>
      <c r="E20" s="106" t="str">
        <f t="shared" si="1"/>
        <v>Notre code interne
(facultatif)</v>
      </c>
      <c r="F20" s="106" t="str">
        <f t="shared" si="1"/>
        <v>Quantité
(obligatoire)</v>
      </c>
      <c r="G20" s="106" t="str">
        <f t="shared" si="1"/>
        <v>Unités
(obligatoire)</v>
      </c>
      <c r="H20" s="106" t="str">
        <f t="shared" si="1"/>
        <v>Producteur
(qui a produit le déchet?)
(obligatoire)</v>
      </c>
      <c r="I20" s="106" t="str">
        <f t="shared" si="1"/>
        <v>Client:
- commune (obligatoire) 
- autre (nom ou code NOGA) (facultatif)</v>
      </c>
      <c r="J20" s="106" t="str">
        <f t="shared" si="1"/>
        <v>Notre code interne de traitement
(facultatif)</v>
      </c>
      <c r="K20" s="106" t="str">
        <f t="shared" si="1"/>
        <v>Traitement effectué par notre entreprise (interne)
(obligatoire)</v>
      </c>
      <c r="L20" s="106" t="str">
        <f t="shared" si="1"/>
        <v>Destination détaillée
(obligatoire)</v>
      </c>
      <c r="M20" s="106" t="str">
        <f t="shared" si="1"/>
        <v>Notre code pour le traitement par la destination (facultatif)</v>
      </c>
      <c r="N20" s="106" t="str">
        <f t="shared" si="1"/>
        <v>En vue du traitement par la destination (externe)
(obligatoire)</v>
      </c>
      <c r="O20" s="106" t="str">
        <f t="shared" si="1"/>
        <v>Commentaire
(facultatif)</v>
      </c>
      <c r="P20" s="107" t="s">
        <v>2239</v>
      </c>
      <c r="Q20" s="106" t="str">
        <f t="shared" si="1"/>
        <v>Début de la période concernée</v>
      </c>
      <c r="R20" s="106" t="str">
        <f t="shared" si="1"/>
        <v>Fin de la période concernée</v>
      </c>
      <c r="S20" s="106" t="str">
        <f t="shared" si="1"/>
        <v>Code OLED équivalent</v>
      </c>
      <c r="T20" s="106" t="str">
        <f t="shared" si="1"/>
        <v>Catégorie de traitement</v>
      </c>
      <c r="U20" s="106" t="str">
        <f t="shared" si="1"/>
        <v>Code source détaillée</v>
      </c>
      <c r="V20" s="106" t="str">
        <f t="shared" si="1"/>
        <v>Code destination</v>
      </c>
      <c r="W20" s="106" t="str">
        <f t="shared" si="1"/>
        <v>GE/CH/Etranger</v>
      </c>
      <c r="X20" s="106" t="s">
        <v>11</v>
      </c>
      <c r="Y20" s="106" t="s">
        <v>1917</v>
      </c>
      <c r="Z20" s="106" t="str">
        <f t="shared" ref="Z20:AJ20" si="2">"SYSTEM_" &amp;Z21</f>
        <v>SYSTEM_The row contains "INPUT" data</v>
      </c>
      <c r="AA20" s="106" t="str">
        <f t="shared" si="2"/>
        <v>SYSTEM_The row contains "OUTPUT" data</v>
      </c>
      <c r="AB20" s="106" t="str">
        <f t="shared" si="2"/>
        <v>SYSTEM_Ne pas tester la ligne pour les erreurs</v>
      </c>
      <c r="AC20" s="106" t="str">
        <f t="shared" si="2"/>
        <v>SYSTEM_Nombre d'erreurs détectées</v>
      </c>
      <c r="AD20" s="106" t="str">
        <f t="shared" si="2"/>
        <v>SYSTEM_Texte montrant le nombre d'erreurs trouvées</v>
      </c>
      <c r="AE20" s="106" t="str">
        <f>"SYSTEM_" &amp;AE21</f>
        <v>SYSTEM_Check input non vide</v>
      </c>
      <c r="AF20" s="106" t="str">
        <f>"SYSTEM_" &amp;AF21</f>
        <v>SYSTEM_Check output non vide</v>
      </c>
      <c r="AG20" s="106" t="str">
        <f t="shared" si="2"/>
        <v>SYSTEM_Check Code LMOD
(obligatoire)</v>
      </c>
      <c r="AH20" s="106" t="str">
        <f>"SYSTEM_" &amp;AH21</f>
        <v>SYSTEM_Check Entrée / sortie
(obligatoire)</v>
      </c>
      <c r="AI20" s="106" t="str">
        <f t="shared" si="2"/>
        <v>SYSTEM_Check Notre code interne
(facultatif)</v>
      </c>
      <c r="AJ20" s="106" t="str">
        <f t="shared" si="2"/>
        <v>SYSTEM_Check Quantité
(obligatoire)</v>
      </c>
      <c r="AK20" s="106" t="str">
        <f t="shared" ref="AK20" si="3">"SYSTEM_" &amp;AK21</f>
        <v>SYSTEM_Check Unités
(obligatoire)</v>
      </c>
      <c r="AL20" s="106" t="str">
        <f t="shared" ref="AL20" si="4">"SYSTEM_" &amp;AL21</f>
        <v>SYSTEM_Check Producteur
(qui a produit le déchet?)
(obligatoire)</v>
      </c>
      <c r="AM20" s="106" t="str">
        <f t="shared" ref="AM20:AS20" si="5">"SYSTEM_" &amp;AM21</f>
        <v>SYSTEM_Check Client:
- commune (obligatoire) 
- autre (nom ou code NOGA) (facultatif)</v>
      </c>
      <c r="AN20" s="106" t="str">
        <f t="shared" si="5"/>
        <v>SYSTEM_Check Notre code interne de traitement
(facultatif)</v>
      </c>
      <c r="AO20" s="106" t="str">
        <f t="shared" si="5"/>
        <v>SYSTEM_Check Traitement effectué par notre entreprise (interne)
(obligatoire)</v>
      </c>
      <c r="AP20" s="106" t="str">
        <f t="shared" si="5"/>
        <v>SYSTEM_Check Destination détaillée
(obligatoire)</v>
      </c>
      <c r="AQ20" s="106" t="str">
        <f t="shared" si="5"/>
        <v>SYSTEM_Check Notre code pour le traitement par la destination (facultatif)</v>
      </c>
      <c r="AR20" s="106" t="str">
        <f t="shared" si="5"/>
        <v>SYSTEM_Check En vue du traitement par la destination (externe)
(obligatoire)</v>
      </c>
      <c r="AS20" s="106" t="str">
        <f t="shared" si="5"/>
        <v>SYSTEM_Check Commentaire
(facultatif)</v>
      </c>
      <c r="AT20" s="106" t="str">
        <f t="shared" ref="AT20" si="6">"SYSTEM_" &amp;AT21</f>
        <v>SYSTEM_Ne pas enlever cette colonne=fin des erreurs</v>
      </c>
      <c r="AU20" s="106" t="s">
        <v>10</v>
      </c>
    </row>
    <row r="21" spans="1:47" ht="35.25" customHeight="1">
      <c r="A21" s="104"/>
      <c r="B21" s="96" t="s">
        <v>87</v>
      </c>
      <c r="C21" s="96" t="s">
        <v>2224</v>
      </c>
      <c r="D21" s="96" t="s">
        <v>2455</v>
      </c>
      <c r="E21" s="96" t="s">
        <v>2506</v>
      </c>
      <c r="F21" s="108" t="s">
        <v>2222</v>
      </c>
      <c r="G21" s="96" t="s">
        <v>2223</v>
      </c>
      <c r="H21" s="159" t="s">
        <v>2237</v>
      </c>
      <c r="I21" s="160" t="s">
        <v>2559</v>
      </c>
      <c r="J21" s="159" t="s">
        <v>2545</v>
      </c>
      <c r="K21" s="160" t="s">
        <v>2464</v>
      </c>
      <c r="L21" s="158" t="s">
        <v>2253</v>
      </c>
      <c r="M21" s="96" t="s">
        <v>2544</v>
      </c>
      <c r="N21" s="160" t="s">
        <v>2463</v>
      </c>
      <c r="O21" s="159" t="s">
        <v>2221</v>
      </c>
      <c r="P21" s="96" t="s">
        <v>2208</v>
      </c>
      <c r="Q21" s="96" t="s">
        <v>2186</v>
      </c>
      <c r="R21" s="96" t="s">
        <v>2187</v>
      </c>
      <c r="S21" s="96" t="s">
        <v>2211</v>
      </c>
      <c r="T21" s="96" t="s">
        <v>2067</v>
      </c>
      <c r="U21" s="96" t="s">
        <v>2193</v>
      </c>
      <c r="V21" s="231" t="s">
        <v>2064</v>
      </c>
      <c r="W21" s="96" t="s">
        <v>1902</v>
      </c>
      <c r="X21" s="109"/>
      <c r="Y21" s="110" t="s">
        <v>1918</v>
      </c>
      <c r="Z21" s="110" t="s">
        <v>2431</v>
      </c>
      <c r="AA21" s="110" t="s">
        <v>2432</v>
      </c>
      <c r="AB21" s="111" t="s">
        <v>2197</v>
      </c>
      <c r="AC21" s="111" t="s">
        <v>2205</v>
      </c>
      <c r="AD21" s="112" t="s">
        <v>2207</v>
      </c>
      <c r="AE21" s="113" t="s">
        <v>2438</v>
      </c>
      <c r="AF21" s="111" t="s">
        <v>2437</v>
      </c>
      <c r="AG21" s="113" t="str">
        <f t="shared" ref="AG21:AS21" si="7">"Check " &amp; C21</f>
        <v>Check Code LMOD
(obligatoire)</v>
      </c>
      <c r="AH21" s="157" t="str">
        <f t="shared" si="7"/>
        <v>Check Entrée / sortie
(obligatoire)</v>
      </c>
      <c r="AI21" s="111" t="str">
        <f t="shared" si="7"/>
        <v>Check Notre code interne
(facultatif)</v>
      </c>
      <c r="AJ21" s="111" t="str">
        <f t="shared" si="7"/>
        <v>Check Quantité
(obligatoire)</v>
      </c>
      <c r="AK21" s="112" t="str">
        <f t="shared" si="7"/>
        <v>Check Unités
(obligatoire)</v>
      </c>
      <c r="AL21" s="111" t="str">
        <f t="shared" si="7"/>
        <v>Check Producteur
(qui a produit le déchet?)
(obligatoire)</v>
      </c>
      <c r="AM21" s="111" t="str">
        <f t="shared" si="7"/>
        <v>Check Client:
- commune (obligatoire) 
- autre (nom ou code NOGA) (facultatif)</v>
      </c>
      <c r="AN21" s="111" t="str">
        <f t="shared" si="7"/>
        <v>Check Notre code interne de traitement
(facultatif)</v>
      </c>
      <c r="AO21" s="111" t="str">
        <f t="shared" si="7"/>
        <v>Check Traitement effectué par notre entreprise (interne)
(obligatoire)</v>
      </c>
      <c r="AP21" s="111" t="str">
        <f t="shared" si="7"/>
        <v>Check Destination détaillée
(obligatoire)</v>
      </c>
      <c r="AQ21" s="111" t="str">
        <f t="shared" si="7"/>
        <v>Check Notre code pour le traitement par la destination (facultatif)</v>
      </c>
      <c r="AR21" s="111" t="str">
        <f t="shared" si="7"/>
        <v>Check En vue du traitement par la destination (externe)
(obligatoire)</v>
      </c>
      <c r="AS21" s="111" t="str">
        <f t="shared" si="7"/>
        <v>Check Commentaire
(facultatif)</v>
      </c>
      <c r="AT21" s="111" t="s">
        <v>2199</v>
      </c>
      <c r="AU21" s="109"/>
    </row>
    <row r="22" spans="1:47" s="115" customFormat="1" ht="12.75" customHeight="1">
      <c r="A22" s="114"/>
      <c r="B22" s="202" t="str">
        <f t="shared" ref="B22:B123" si="8">IF(C22="","",IFERROR(INDEX(DataWasteCodesName,MATCH(C22,DataWasteCodesID,0)),ParamCodeUnknown))</f>
        <v/>
      </c>
      <c r="C22" s="203" t="str">
        <f t="shared" ref="C22:C123" si="9">((IF(E22="","",IFERROR(INDEX(DataInternalWastesLMOD,MATCH($E22,DataInternalWastesCodes,0)),ParamCodeUnknown))))&amp;""</f>
        <v/>
      </c>
      <c r="D22" s="204"/>
      <c r="E22" s="205"/>
      <c r="F22" s="206"/>
      <c r="G22" s="207"/>
      <c r="H22" s="208"/>
      <c r="I22" s="209"/>
      <c r="J22" s="210"/>
      <c r="K22" s="211" t="str">
        <f t="shared" ref="K22:K123" si="10">((IF($D22=ValueInOutEntryBoth,ValueTreatmentsTransport,IF($J22="","",IFERROR(INDEX(DataInternalTreatmentsOLED,MATCH($J22,DataInternalTreatmentsCodes,0)),ParamCodeUnknown)))))&amp;""</f>
        <v/>
      </c>
      <c r="L22" s="210"/>
      <c r="M22" s="212"/>
      <c r="N22" s="213" t="str">
        <f t="shared" ref="N22:N123" si="11">((IF($M22="","",IFERROR(INDEX(DataInternalTreatmentsOLED,MATCH($M22,DataInternalTreatmentsCodes,0)),ParamCodeUnknown))))&amp;""</f>
        <v/>
      </c>
      <c r="O22" s="214"/>
      <c r="P22" s="229" t="str">
        <f t="shared" ref="P22:P123" si="12">CONCATENATE(AD22,AE22,AF22,AG22,AH22,AI22,AJ22,AK22,AL22,AM22,AN22,AO22,AP22,AQ22,AR22,AS22)</f>
        <v/>
      </c>
      <c r="Q22" s="215" t="str">
        <f t="shared" ref="Q22:Q123" si="13">IF($C22="","",DATE(ParamReferenceYear,1,1))</f>
        <v/>
      </c>
      <c r="R22" s="215" t="str">
        <f t="shared" ref="R22:R123" si="14">IF($C22="","",DATE(ParamReferenceYear,12,31))</f>
        <v/>
      </c>
      <c r="S22" s="216" t="str">
        <f t="shared" ref="S22:S123" si="15">IF(C22="","",IFERROR(INDEX(DataWasteCodesOLED,MATCH(C22,DataWasteCodesID,0)),ParamCodeUnknown))</f>
        <v/>
      </c>
      <c r="T22" s="202" t="str">
        <f t="shared" ref="T22:T123" si="16">IF($N22="","",IFERROR(VLOOKUP($N22,TableTreatments,3,FALSE),ParamCodeUnknown))</f>
        <v/>
      </c>
      <c r="U22" s="217" t="str">
        <f t="shared" ref="U22:U123" si="17">IF($I22="","",IFERROR(INDEX(DataDestinationsID,MATCH($I22,DataDestinationsName,0)),ParamCodeUnknown))</f>
        <v/>
      </c>
      <c r="V22" s="230" t="str">
        <f t="shared" ref="V22:V123" si="18">IF($L22="","",IFERROR(INDEX(DataDestinationsID,MATCH($L22,DataDestinationsName,0)),ParamCodeUnknown))</f>
        <v/>
      </c>
      <c r="W22" s="202" t="str">
        <f t="shared" ref="W22:W123" si="19">IF($L22="","",IFERROR(INDEX(DataDestinationsType,MATCH($L22,DataDestinationsName,0)),ParamCodeUnknown))</f>
        <v/>
      </c>
      <c r="X22" s="175"/>
      <c r="Y22" s="176"/>
      <c r="Z22" s="176" t="str">
        <f t="shared" ref="Z22:Z123" si="20">IF($AB22="","",IF($AB22,FALSE,OR($D22=ValueInOutEntryIn,$D22=ValueInOutEntryBoth)))</f>
        <v/>
      </c>
      <c r="AA22" s="176" t="str">
        <f t="shared" ref="AA22:AA123" si="21">IF($AB22="","",IF($AB22,FALSE,OR($D22=ValueInOutEntryOut,$D22=ValueInOutEntryBoth)))</f>
        <v/>
      </c>
      <c r="AB22" s="177" t="str" cm="1">
        <f t="array" ref="AB22">IF(RangeIsEmpty(C22:O22),"",C22="")</f>
        <v/>
      </c>
      <c r="AC22" s="177" t="str">
        <f>IF($AB22="","",COLUMN(AT22)-COLUMN(AE22)-COUNTIF(AE22:AT22,"")+1)</f>
        <v/>
      </c>
      <c r="AD22" s="180" t="str">
        <f>IF($AB22="","",IF($AC22&gt;1,$AC22 &amp; " erreurs trouvées" &amp; CHAR(10) &amp;CHAR(10),""))</f>
        <v/>
      </c>
      <c r="AE22" s="178" t="str">
        <f t="shared" ref="AE22:AE123" si="22">IF(OR($AB22="",$AB22,$Z22),"",IF(
  CONCATENATE(H22,I22)&lt;&gt;"",
  "• " &amp; ErrorInputDataShallBeEmpty &amp; CHAR(10) &amp; CHAR(10),
  "")
)</f>
        <v/>
      </c>
      <c r="AF22" s="177" t="str">
        <f t="shared" ref="AF22:AF123" si="23">IF(OR($AB22="",$AB22,$AA22),"",IF(
  CONCATENATE(L22,N22)&lt;&gt;"",
  "• " &amp; ErrorOutputDataShallBeEmpty &amp; CHAR(10) &amp; CHAR(10),
  "")
)</f>
        <v/>
      </c>
      <c r="AG22" s="179" t="str">
        <f t="shared" ref="AG22:AG123" si="24">IF(AND(CONCATENATE(D22,E22,F22,G22,H22,I22,J22,K22,L22,M22,N22,O22)&lt;&gt;"",C22=""),"• " &amp; ErrorInternalWasteCodeMissing,
IF(OR($AB22="",$AB22),"",IF(
  ISERROR(MATCH($C22,DataWasteCodesID,0)),
  "• " &amp; ErrorInvalidLMOD &amp; CHAR(10) &amp; CHAR(10),
  "")
))</f>
        <v/>
      </c>
      <c r="AH22" s="180" t="str">
        <f t="shared" ref="AH22:AH123" si="25">IF(OR($AB22="",$AB22),"",IF(
  ISERROR(MATCH($D22,ListInOutEntry,0)),
  "• " &amp; ErrorInOutInvalid &amp; CHAR(10) &amp; CHAR(10),
  "")
)</f>
        <v/>
      </c>
      <c r="AI22" s="181" t="str">
        <f t="shared" ref="AI22:AI123" si="26">IF(OR($AB22="",$AB22,$E22=""),"",IF(
  ISERROR(MATCH($E22,DataInternalWastesCodes,0)),
  "• " &amp; ErrorInternalWasteCodeInvalid &amp; CHAR(10) &amp; CHAR(10),
    IF(INDEX(DataInternalWastesLMOD,MATCH($E22,DataInternalWastesCodes,0))&lt;&gt;$C22,
       "• " &amp; ErrorInternalWasteCodeDontMatch &amp; CHAR(10) &amp; CHAR(10),
       "")
    )
)</f>
        <v/>
      </c>
      <c r="AJ22" s="181" t="str">
        <f t="shared" ref="AJ22:AJ123" si="27">IF(OR($AB22="",$AB22),"",IF(
OR(
NOT(ISNUMBER($F22)),
$F22&lt;0
),
"• "&amp;ErrorQuantityMissing&amp;CHAR(10)&amp;CHAR(10),
"")
)</f>
        <v/>
      </c>
      <c r="AK22" s="180" t="str">
        <f t="shared" ref="AK22:AK123" si="28">IF(OR($AB22="",$AB22),"",IF(
  OR(
    ISERROR(MATCH($G22,ListQuantityUnits,0)),
    $G22=""
  ),
  "• " &amp; ErrorUnitsMissing &amp; CHAR(10) &amp; CHAR(10),
  "")
)</f>
        <v/>
      </c>
      <c r="AL22" s="181" t="str">
        <f t="shared" ref="AL22:AL123" si="29">IF(OR($AB22="",$AB22,$Z22=FALSE),"",IF(
  OR(
    ISERROR(MATCH($H22,ListSourceOrigins,0)),
    $H22=""
  ),
  "• " &amp; ErrorSourceOriginInvalid &amp; CHAR(10) &amp; CHAR(10),
  "")
)</f>
        <v/>
      </c>
      <c r="AM22" s="181" t="str">
        <f t="shared" ref="AM22:AM123" si="30">IF(OR($AB22="",$AB22,$Z22=FALSE),"",
    IF(LEFT($H22,ValueSourceOriginCommuneGELen)=ValueSourceOriginCommuneGE,
      IF(OR(
          ISERROR(MATCH($I22,ListCommunes,0)),
          $I22=""
        ),
        "• " &amp; ErrorCommuneInvalid &amp; CHAR(10) &amp; CHAR(10),
    ""),
  "")
)</f>
        <v/>
      </c>
      <c r="AN22" s="181" t="str">
        <f t="shared" ref="AN22:AN123" si="31">IF(OR($AB22="",$AB22,$J22=""),"",IF(
  ISERROR(MATCH($J22,DataInternalTreatmentsCodes,0)),
  "• " &amp; ErrorInternalTreatmentInputCodeInvalid &amp; CHAR(10) &amp; CHAR(10),
    IF(INDEX(DataInternalTreatmentsOLED,MATCH($J22,DataInternalTreatmentsCodes,0))&lt;&gt;$K22,
       "• " &amp; ErrorInternalTreatmentInputCodeDontMatch &amp; CHAR(10) &amp; CHAR(10),
       "")
    )
)</f>
        <v/>
      </c>
      <c r="AO22" s="181" t="str">
        <f t="shared" ref="AO22:AO123" si="32">IF(OR($AB22="",$AB22),"",IF(
  OR(
    ISERROR(MATCH($K22,ListTreatments,0)),
    $K22=""
  ),
  "• " &amp; ErrorTreatmentInternalInvalid &amp; CHAR(10) &amp; CHAR(10),
  "")
)</f>
        <v/>
      </c>
      <c r="AP22" s="181" t="str">
        <f t="shared" ref="AP22:AP123" si="33">IF(OR($AB22="",$AB22,$AA22=FALSE),"",IF(
  OR(
    ISERROR(MATCH($L22,DataDestinationsName,0)),
  ),
  "• " &amp; ErrorDestinationNameInvalid &amp; CHAR(10) &amp; CHAR(10),
  "")
)</f>
        <v/>
      </c>
      <c r="AQ22" s="181" t="str">
        <f t="shared" ref="AQ22:AQ123" si="34">IF(OR($AB22="",$AB22,$M22=""),"",IF(
  ISERROR(MATCH($M22,DataInternalTreatmentsCodes,0)),
  "• " &amp; ErrorInternalTreatmentOutputCodeInvalid &amp; CHAR(10) &amp; CHAR(10),
    IF(INDEX(DataInternalTreatmentsOLED,MATCH($M22,DataInternalTreatmentsCodes,0))&lt;&gt;$N22,
       "• " &amp; ErrorInternalTreatmentOutputCodeDontMatch &amp; CHAR(10) &amp; CHAR(10),
       "")
    )
)</f>
        <v/>
      </c>
      <c r="AR22" s="181" t="str">
        <f t="shared" ref="AR22:AR123" si="35">IF(OR($AB22="",$AB22,$AA22=FALSE),"",IF(
  OR(
    ISERROR(MATCH($N22,ListTreatments,0)),
    $N22=""
  ),
  "• " &amp; ErrorTreatmentExternalInvalid &amp; CHAR(10) &amp; CHAR(10),
  "")
)</f>
        <v/>
      </c>
      <c r="AS22" s="181"/>
      <c r="AT22" s="177"/>
      <c r="AU22" s="175"/>
    </row>
    <row r="23" spans="1:47" s="115" customFormat="1" ht="12.75" customHeight="1">
      <c r="A23" s="114"/>
      <c r="B23" s="202" t="str">
        <f t="shared" si="8"/>
        <v/>
      </c>
      <c r="C23" s="203" t="str">
        <f t="shared" si="9"/>
        <v/>
      </c>
      <c r="D23" s="204"/>
      <c r="E23" s="205"/>
      <c r="F23" s="206"/>
      <c r="G23" s="207"/>
      <c r="H23" s="208"/>
      <c r="I23" s="209"/>
      <c r="J23" s="210"/>
      <c r="K23" s="211" t="str">
        <f t="shared" si="10"/>
        <v/>
      </c>
      <c r="L23" s="210"/>
      <c r="M23" s="212"/>
      <c r="N23" s="213" t="str">
        <f t="shared" si="11"/>
        <v/>
      </c>
      <c r="O23" s="214"/>
      <c r="P23" s="229" t="str">
        <f t="shared" si="12"/>
        <v/>
      </c>
      <c r="Q23" s="215" t="str">
        <f t="shared" si="13"/>
        <v/>
      </c>
      <c r="R23" s="215" t="str">
        <f t="shared" si="14"/>
        <v/>
      </c>
      <c r="S23" s="216" t="str">
        <f t="shared" si="15"/>
        <v/>
      </c>
      <c r="T23" s="202" t="str">
        <f t="shared" si="16"/>
        <v/>
      </c>
      <c r="U23" s="217" t="str">
        <f t="shared" si="17"/>
        <v/>
      </c>
      <c r="V23" s="230" t="str">
        <f t="shared" si="18"/>
        <v/>
      </c>
      <c r="W23" s="202" t="str">
        <f t="shared" si="19"/>
        <v/>
      </c>
      <c r="X23" s="175"/>
      <c r="Y23" s="176"/>
      <c r="Z23" s="176" t="str">
        <f t="shared" si="20"/>
        <v/>
      </c>
      <c r="AA23" s="176" t="str">
        <f t="shared" si="21"/>
        <v/>
      </c>
      <c r="AB23" s="177" t="str" cm="1">
        <f t="array" ref="AB23">IF(RangeIsEmpty(C23:O23),"",C23="")</f>
        <v/>
      </c>
      <c r="AC23" s="177" t="str">
        <f t="shared" ref="AC23:AC86" si="36">IF($AB23="","",COLUMN(AT23)-COLUMN(AE23)-COUNTIF(AE23:AT23,"")+1)</f>
        <v/>
      </c>
      <c r="AD23" s="180" t="str">
        <f t="shared" ref="AD23:AD86" si="37">IF($AB23="","",IF($AC23&gt;1,$AC23 &amp; " erreurs trouvées" &amp; CHAR(10) &amp;CHAR(10),""))</f>
        <v/>
      </c>
      <c r="AE23" s="178" t="str">
        <f t="shared" si="22"/>
        <v/>
      </c>
      <c r="AF23" s="177" t="str">
        <f t="shared" si="23"/>
        <v/>
      </c>
      <c r="AG23" s="179" t="str">
        <f t="shared" si="24"/>
        <v/>
      </c>
      <c r="AH23" s="180" t="str">
        <f t="shared" si="25"/>
        <v/>
      </c>
      <c r="AI23" s="181" t="str">
        <f t="shared" si="26"/>
        <v/>
      </c>
      <c r="AJ23" s="181" t="str">
        <f t="shared" si="27"/>
        <v/>
      </c>
      <c r="AK23" s="180" t="str">
        <f t="shared" si="28"/>
        <v/>
      </c>
      <c r="AL23" s="181" t="str">
        <f t="shared" si="29"/>
        <v/>
      </c>
      <c r="AM23" s="181" t="str">
        <f t="shared" si="30"/>
        <v/>
      </c>
      <c r="AN23" s="181" t="str">
        <f t="shared" si="31"/>
        <v/>
      </c>
      <c r="AO23" s="181" t="str">
        <f t="shared" si="32"/>
        <v/>
      </c>
      <c r="AP23" s="181" t="str">
        <f t="shared" si="33"/>
        <v/>
      </c>
      <c r="AQ23" s="181" t="str">
        <f t="shared" si="34"/>
        <v/>
      </c>
      <c r="AR23" s="181" t="str">
        <f t="shared" si="35"/>
        <v/>
      </c>
      <c r="AS23" s="181"/>
      <c r="AT23" s="177"/>
      <c r="AU23" s="175"/>
    </row>
    <row r="24" spans="1:47" s="115" customFormat="1" ht="12.75" customHeight="1">
      <c r="A24" s="114"/>
      <c r="B24" s="202" t="str">
        <f t="shared" si="8"/>
        <v/>
      </c>
      <c r="C24" s="203" t="str">
        <f t="shared" si="9"/>
        <v/>
      </c>
      <c r="D24" s="204"/>
      <c r="E24" s="205"/>
      <c r="F24" s="206"/>
      <c r="G24" s="207"/>
      <c r="H24" s="208"/>
      <c r="I24" s="209"/>
      <c r="J24" s="210"/>
      <c r="K24" s="211" t="str">
        <f t="shared" si="10"/>
        <v/>
      </c>
      <c r="L24" s="210"/>
      <c r="M24" s="212"/>
      <c r="N24" s="213" t="str">
        <f t="shared" si="11"/>
        <v/>
      </c>
      <c r="O24" s="214"/>
      <c r="P24" s="229" t="str">
        <f t="shared" si="12"/>
        <v/>
      </c>
      <c r="Q24" s="215" t="str">
        <f t="shared" si="13"/>
        <v/>
      </c>
      <c r="R24" s="215" t="str">
        <f t="shared" si="14"/>
        <v/>
      </c>
      <c r="S24" s="216" t="str">
        <f t="shared" si="15"/>
        <v/>
      </c>
      <c r="T24" s="202" t="str">
        <f t="shared" si="16"/>
        <v/>
      </c>
      <c r="U24" s="217" t="str">
        <f t="shared" si="17"/>
        <v/>
      </c>
      <c r="V24" s="230" t="str">
        <f t="shared" si="18"/>
        <v/>
      </c>
      <c r="W24" s="202" t="str">
        <f t="shared" si="19"/>
        <v/>
      </c>
      <c r="X24" s="175"/>
      <c r="Y24" s="176"/>
      <c r="Z24" s="176" t="str">
        <f t="shared" si="20"/>
        <v/>
      </c>
      <c r="AA24" s="176" t="str">
        <f t="shared" si="21"/>
        <v/>
      </c>
      <c r="AB24" s="177" t="str" cm="1">
        <f t="array" ref="AB24">IF(RangeIsEmpty(C24:O24),"",C24="")</f>
        <v/>
      </c>
      <c r="AC24" s="177" t="str">
        <f t="shared" si="36"/>
        <v/>
      </c>
      <c r="AD24" s="180" t="str">
        <f t="shared" si="37"/>
        <v/>
      </c>
      <c r="AE24" s="178" t="str">
        <f t="shared" si="22"/>
        <v/>
      </c>
      <c r="AF24" s="177" t="str">
        <f t="shared" si="23"/>
        <v/>
      </c>
      <c r="AG24" s="179" t="str">
        <f t="shared" si="24"/>
        <v/>
      </c>
      <c r="AH24" s="180" t="str">
        <f t="shared" si="25"/>
        <v/>
      </c>
      <c r="AI24" s="181" t="str">
        <f t="shared" si="26"/>
        <v/>
      </c>
      <c r="AJ24" s="181" t="str">
        <f t="shared" si="27"/>
        <v/>
      </c>
      <c r="AK24" s="180" t="str">
        <f t="shared" si="28"/>
        <v/>
      </c>
      <c r="AL24" s="181" t="str">
        <f t="shared" si="29"/>
        <v/>
      </c>
      <c r="AM24" s="181" t="str">
        <f t="shared" si="30"/>
        <v/>
      </c>
      <c r="AN24" s="181" t="str">
        <f t="shared" si="31"/>
        <v/>
      </c>
      <c r="AO24" s="181" t="str">
        <f t="shared" si="32"/>
        <v/>
      </c>
      <c r="AP24" s="181" t="str">
        <f t="shared" si="33"/>
        <v/>
      </c>
      <c r="AQ24" s="181" t="str">
        <f t="shared" si="34"/>
        <v/>
      </c>
      <c r="AR24" s="181" t="str">
        <f t="shared" si="35"/>
        <v/>
      </c>
      <c r="AS24" s="181"/>
      <c r="AT24" s="177"/>
      <c r="AU24" s="175"/>
    </row>
    <row r="25" spans="1:47" s="115" customFormat="1" ht="12.75" customHeight="1">
      <c r="A25" s="114"/>
      <c r="B25" s="202" t="str">
        <f t="shared" si="8"/>
        <v/>
      </c>
      <c r="C25" s="203" t="str">
        <f t="shared" si="9"/>
        <v/>
      </c>
      <c r="D25" s="204"/>
      <c r="E25" s="205"/>
      <c r="F25" s="206"/>
      <c r="G25" s="207"/>
      <c r="H25" s="208"/>
      <c r="I25" s="209"/>
      <c r="J25" s="210"/>
      <c r="K25" s="211" t="str">
        <f t="shared" si="10"/>
        <v/>
      </c>
      <c r="L25" s="210"/>
      <c r="M25" s="212"/>
      <c r="N25" s="213" t="str">
        <f t="shared" si="11"/>
        <v/>
      </c>
      <c r="O25" s="214"/>
      <c r="P25" s="229" t="str">
        <f t="shared" si="12"/>
        <v/>
      </c>
      <c r="Q25" s="215" t="str">
        <f t="shared" si="13"/>
        <v/>
      </c>
      <c r="R25" s="215" t="str">
        <f t="shared" si="14"/>
        <v/>
      </c>
      <c r="S25" s="216" t="str">
        <f t="shared" si="15"/>
        <v/>
      </c>
      <c r="T25" s="202" t="str">
        <f t="shared" si="16"/>
        <v/>
      </c>
      <c r="U25" s="217" t="str">
        <f t="shared" si="17"/>
        <v/>
      </c>
      <c r="V25" s="230" t="str">
        <f t="shared" si="18"/>
        <v/>
      </c>
      <c r="W25" s="202" t="str">
        <f t="shared" si="19"/>
        <v/>
      </c>
      <c r="X25" s="175"/>
      <c r="Y25" s="176"/>
      <c r="Z25" s="176" t="str">
        <f t="shared" si="20"/>
        <v/>
      </c>
      <c r="AA25" s="176" t="str">
        <f t="shared" si="21"/>
        <v/>
      </c>
      <c r="AB25" s="177" t="str" cm="1">
        <f t="array" ref="AB25">IF(RangeIsEmpty(C25:O25),"",C25="")</f>
        <v/>
      </c>
      <c r="AC25" s="177" t="str">
        <f t="shared" si="36"/>
        <v/>
      </c>
      <c r="AD25" s="180" t="str">
        <f t="shared" si="37"/>
        <v/>
      </c>
      <c r="AE25" s="178" t="str">
        <f t="shared" si="22"/>
        <v/>
      </c>
      <c r="AF25" s="177" t="str">
        <f t="shared" si="23"/>
        <v/>
      </c>
      <c r="AG25" s="179" t="str">
        <f t="shared" si="24"/>
        <v/>
      </c>
      <c r="AH25" s="180" t="str">
        <f t="shared" si="25"/>
        <v/>
      </c>
      <c r="AI25" s="181" t="str">
        <f t="shared" si="26"/>
        <v/>
      </c>
      <c r="AJ25" s="181" t="str">
        <f t="shared" si="27"/>
        <v/>
      </c>
      <c r="AK25" s="180" t="str">
        <f t="shared" si="28"/>
        <v/>
      </c>
      <c r="AL25" s="181" t="str">
        <f t="shared" si="29"/>
        <v/>
      </c>
      <c r="AM25" s="181" t="str">
        <f t="shared" si="30"/>
        <v/>
      </c>
      <c r="AN25" s="181" t="str">
        <f t="shared" si="31"/>
        <v/>
      </c>
      <c r="AO25" s="181" t="str">
        <f t="shared" si="32"/>
        <v/>
      </c>
      <c r="AP25" s="181" t="str">
        <f t="shared" si="33"/>
        <v/>
      </c>
      <c r="AQ25" s="181" t="str">
        <f t="shared" si="34"/>
        <v/>
      </c>
      <c r="AR25" s="181" t="str">
        <f t="shared" si="35"/>
        <v/>
      </c>
      <c r="AS25" s="181"/>
      <c r="AT25" s="177"/>
      <c r="AU25" s="175"/>
    </row>
    <row r="26" spans="1:47" s="115" customFormat="1" ht="12.75" customHeight="1">
      <c r="A26" s="114"/>
      <c r="B26" s="202" t="str">
        <f t="shared" si="8"/>
        <v/>
      </c>
      <c r="C26" s="203" t="str">
        <f t="shared" si="9"/>
        <v/>
      </c>
      <c r="D26" s="204"/>
      <c r="E26" s="205"/>
      <c r="F26" s="206"/>
      <c r="G26" s="207"/>
      <c r="H26" s="208"/>
      <c r="I26" s="209"/>
      <c r="J26" s="210"/>
      <c r="K26" s="211" t="str">
        <f t="shared" si="10"/>
        <v/>
      </c>
      <c r="L26" s="210"/>
      <c r="M26" s="212"/>
      <c r="N26" s="213" t="str">
        <f t="shared" si="11"/>
        <v/>
      </c>
      <c r="O26" s="214"/>
      <c r="P26" s="229" t="str">
        <f t="shared" si="12"/>
        <v/>
      </c>
      <c r="Q26" s="215" t="str">
        <f t="shared" si="13"/>
        <v/>
      </c>
      <c r="R26" s="215" t="str">
        <f t="shared" si="14"/>
        <v/>
      </c>
      <c r="S26" s="216" t="str">
        <f t="shared" si="15"/>
        <v/>
      </c>
      <c r="T26" s="202" t="str">
        <f t="shared" si="16"/>
        <v/>
      </c>
      <c r="U26" s="217" t="str">
        <f t="shared" si="17"/>
        <v/>
      </c>
      <c r="V26" s="230" t="str">
        <f t="shared" si="18"/>
        <v/>
      </c>
      <c r="W26" s="202" t="str">
        <f t="shared" si="19"/>
        <v/>
      </c>
      <c r="X26" s="175"/>
      <c r="Y26" s="176"/>
      <c r="Z26" s="176" t="str">
        <f t="shared" si="20"/>
        <v/>
      </c>
      <c r="AA26" s="176" t="str">
        <f t="shared" si="21"/>
        <v/>
      </c>
      <c r="AB26" s="177" t="str" cm="1">
        <f t="array" ref="AB26">IF(RangeIsEmpty(C26:O26),"",C26="")</f>
        <v/>
      </c>
      <c r="AC26" s="177" t="str">
        <f t="shared" si="36"/>
        <v/>
      </c>
      <c r="AD26" s="180" t="str">
        <f t="shared" si="37"/>
        <v/>
      </c>
      <c r="AE26" s="178" t="str">
        <f t="shared" si="22"/>
        <v/>
      </c>
      <c r="AF26" s="177" t="str">
        <f t="shared" si="23"/>
        <v/>
      </c>
      <c r="AG26" s="179" t="str">
        <f t="shared" si="24"/>
        <v/>
      </c>
      <c r="AH26" s="180" t="str">
        <f t="shared" si="25"/>
        <v/>
      </c>
      <c r="AI26" s="181" t="str">
        <f t="shared" si="26"/>
        <v/>
      </c>
      <c r="AJ26" s="181" t="str">
        <f t="shared" si="27"/>
        <v/>
      </c>
      <c r="AK26" s="180" t="str">
        <f t="shared" si="28"/>
        <v/>
      </c>
      <c r="AL26" s="181" t="str">
        <f t="shared" si="29"/>
        <v/>
      </c>
      <c r="AM26" s="181" t="str">
        <f t="shared" si="30"/>
        <v/>
      </c>
      <c r="AN26" s="181" t="str">
        <f t="shared" si="31"/>
        <v/>
      </c>
      <c r="AO26" s="181" t="str">
        <f t="shared" si="32"/>
        <v/>
      </c>
      <c r="AP26" s="181" t="str">
        <f t="shared" si="33"/>
        <v/>
      </c>
      <c r="AQ26" s="181" t="str">
        <f t="shared" si="34"/>
        <v/>
      </c>
      <c r="AR26" s="181" t="str">
        <f t="shared" si="35"/>
        <v/>
      </c>
      <c r="AS26" s="181"/>
      <c r="AT26" s="177"/>
      <c r="AU26" s="175"/>
    </row>
    <row r="27" spans="1:47" s="115" customFormat="1" ht="12.75" customHeight="1">
      <c r="A27" s="114"/>
      <c r="B27" s="202" t="str">
        <f t="shared" si="8"/>
        <v/>
      </c>
      <c r="C27" s="203" t="str">
        <f t="shared" si="9"/>
        <v/>
      </c>
      <c r="D27" s="204"/>
      <c r="E27" s="205"/>
      <c r="F27" s="206"/>
      <c r="G27" s="207"/>
      <c r="H27" s="208"/>
      <c r="I27" s="209"/>
      <c r="J27" s="210"/>
      <c r="K27" s="211" t="str">
        <f t="shared" si="10"/>
        <v/>
      </c>
      <c r="L27" s="210"/>
      <c r="M27" s="212"/>
      <c r="N27" s="213" t="str">
        <f t="shared" si="11"/>
        <v/>
      </c>
      <c r="O27" s="214"/>
      <c r="P27" s="229" t="str">
        <f t="shared" si="12"/>
        <v/>
      </c>
      <c r="Q27" s="215" t="str">
        <f t="shared" si="13"/>
        <v/>
      </c>
      <c r="R27" s="215" t="str">
        <f t="shared" si="14"/>
        <v/>
      </c>
      <c r="S27" s="216" t="str">
        <f t="shared" si="15"/>
        <v/>
      </c>
      <c r="T27" s="202" t="str">
        <f t="shared" si="16"/>
        <v/>
      </c>
      <c r="U27" s="217" t="str">
        <f t="shared" si="17"/>
        <v/>
      </c>
      <c r="V27" s="230" t="str">
        <f t="shared" si="18"/>
        <v/>
      </c>
      <c r="W27" s="202" t="str">
        <f t="shared" si="19"/>
        <v/>
      </c>
      <c r="X27" s="175"/>
      <c r="Y27" s="176"/>
      <c r="Z27" s="176" t="str">
        <f t="shared" si="20"/>
        <v/>
      </c>
      <c r="AA27" s="176" t="str">
        <f t="shared" si="21"/>
        <v/>
      </c>
      <c r="AB27" s="177" t="str" cm="1">
        <f t="array" ref="AB27">IF(RangeIsEmpty(C27:O27),"",C27="")</f>
        <v/>
      </c>
      <c r="AC27" s="177" t="str">
        <f t="shared" si="36"/>
        <v/>
      </c>
      <c r="AD27" s="180" t="str">
        <f t="shared" si="37"/>
        <v/>
      </c>
      <c r="AE27" s="178" t="str">
        <f t="shared" si="22"/>
        <v/>
      </c>
      <c r="AF27" s="177" t="str">
        <f t="shared" si="23"/>
        <v/>
      </c>
      <c r="AG27" s="179" t="str">
        <f t="shared" si="24"/>
        <v/>
      </c>
      <c r="AH27" s="180" t="str">
        <f t="shared" si="25"/>
        <v/>
      </c>
      <c r="AI27" s="181" t="str">
        <f t="shared" si="26"/>
        <v/>
      </c>
      <c r="AJ27" s="181" t="str">
        <f t="shared" si="27"/>
        <v/>
      </c>
      <c r="AK27" s="180" t="str">
        <f t="shared" si="28"/>
        <v/>
      </c>
      <c r="AL27" s="181" t="str">
        <f t="shared" si="29"/>
        <v/>
      </c>
      <c r="AM27" s="181" t="str">
        <f t="shared" si="30"/>
        <v/>
      </c>
      <c r="AN27" s="181" t="str">
        <f t="shared" si="31"/>
        <v/>
      </c>
      <c r="AO27" s="181" t="str">
        <f t="shared" si="32"/>
        <v/>
      </c>
      <c r="AP27" s="181" t="str">
        <f t="shared" si="33"/>
        <v/>
      </c>
      <c r="AQ27" s="181" t="str">
        <f t="shared" si="34"/>
        <v/>
      </c>
      <c r="AR27" s="181" t="str">
        <f t="shared" si="35"/>
        <v/>
      </c>
      <c r="AS27" s="181"/>
      <c r="AT27" s="177"/>
      <c r="AU27" s="175"/>
    </row>
    <row r="28" spans="1:47" s="115" customFormat="1" ht="12.75" customHeight="1">
      <c r="A28" s="114"/>
      <c r="B28" s="202" t="str">
        <f t="shared" si="8"/>
        <v/>
      </c>
      <c r="C28" s="203" t="str">
        <f t="shared" si="9"/>
        <v/>
      </c>
      <c r="D28" s="204"/>
      <c r="E28" s="205"/>
      <c r="F28" s="206"/>
      <c r="G28" s="207"/>
      <c r="H28" s="208"/>
      <c r="I28" s="209"/>
      <c r="J28" s="210"/>
      <c r="K28" s="211" t="str">
        <f t="shared" si="10"/>
        <v/>
      </c>
      <c r="L28" s="210"/>
      <c r="M28" s="212"/>
      <c r="N28" s="213" t="str">
        <f t="shared" si="11"/>
        <v/>
      </c>
      <c r="O28" s="214"/>
      <c r="P28" s="229" t="str">
        <f t="shared" si="12"/>
        <v/>
      </c>
      <c r="Q28" s="215" t="str">
        <f t="shared" si="13"/>
        <v/>
      </c>
      <c r="R28" s="215" t="str">
        <f t="shared" si="14"/>
        <v/>
      </c>
      <c r="S28" s="216" t="str">
        <f t="shared" si="15"/>
        <v/>
      </c>
      <c r="T28" s="202" t="str">
        <f t="shared" si="16"/>
        <v/>
      </c>
      <c r="U28" s="217" t="str">
        <f t="shared" si="17"/>
        <v/>
      </c>
      <c r="V28" s="230" t="str">
        <f t="shared" si="18"/>
        <v/>
      </c>
      <c r="W28" s="202" t="str">
        <f t="shared" si="19"/>
        <v/>
      </c>
      <c r="X28" s="175"/>
      <c r="Y28" s="176"/>
      <c r="Z28" s="176" t="str">
        <f t="shared" si="20"/>
        <v/>
      </c>
      <c r="AA28" s="176" t="str">
        <f t="shared" si="21"/>
        <v/>
      </c>
      <c r="AB28" s="177" t="str" cm="1">
        <f t="array" ref="AB28">IF(RangeIsEmpty(C28:O28),"",C28="")</f>
        <v/>
      </c>
      <c r="AC28" s="177" t="str">
        <f t="shared" si="36"/>
        <v/>
      </c>
      <c r="AD28" s="180" t="str">
        <f t="shared" si="37"/>
        <v/>
      </c>
      <c r="AE28" s="178" t="str">
        <f t="shared" si="22"/>
        <v/>
      </c>
      <c r="AF28" s="177" t="str">
        <f t="shared" si="23"/>
        <v/>
      </c>
      <c r="AG28" s="179" t="str">
        <f t="shared" si="24"/>
        <v/>
      </c>
      <c r="AH28" s="180" t="str">
        <f t="shared" si="25"/>
        <v/>
      </c>
      <c r="AI28" s="181" t="str">
        <f t="shared" si="26"/>
        <v/>
      </c>
      <c r="AJ28" s="181" t="str">
        <f t="shared" si="27"/>
        <v/>
      </c>
      <c r="AK28" s="180" t="str">
        <f t="shared" si="28"/>
        <v/>
      </c>
      <c r="AL28" s="181" t="str">
        <f t="shared" si="29"/>
        <v/>
      </c>
      <c r="AM28" s="181" t="str">
        <f t="shared" si="30"/>
        <v/>
      </c>
      <c r="AN28" s="181" t="str">
        <f t="shared" si="31"/>
        <v/>
      </c>
      <c r="AO28" s="181" t="str">
        <f t="shared" si="32"/>
        <v/>
      </c>
      <c r="AP28" s="181" t="str">
        <f t="shared" si="33"/>
        <v/>
      </c>
      <c r="AQ28" s="181" t="str">
        <f t="shared" si="34"/>
        <v/>
      </c>
      <c r="AR28" s="181" t="str">
        <f t="shared" si="35"/>
        <v/>
      </c>
      <c r="AS28" s="181"/>
      <c r="AT28" s="177"/>
      <c r="AU28" s="175"/>
    </row>
    <row r="29" spans="1:47" s="115" customFormat="1" ht="12.75" customHeight="1">
      <c r="A29" s="114"/>
      <c r="B29" s="202" t="str">
        <f t="shared" si="8"/>
        <v/>
      </c>
      <c r="C29" s="203" t="str">
        <f t="shared" si="9"/>
        <v/>
      </c>
      <c r="D29" s="204"/>
      <c r="E29" s="205"/>
      <c r="F29" s="206"/>
      <c r="G29" s="207"/>
      <c r="H29" s="208"/>
      <c r="I29" s="209"/>
      <c r="J29" s="210"/>
      <c r="K29" s="211" t="str">
        <f t="shared" si="10"/>
        <v/>
      </c>
      <c r="L29" s="210"/>
      <c r="M29" s="212"/>
      <c r="N29" s="213" t="str">
        <f t="shared" si="11"/>
        <v/>
      </c>
      <c r="O29" s="214"/>
      <c r="P29" s="229" t="str">
        <f t="shared" si="12"/>
        <v/>
      </c>
      <c r="Q29" s="215" t="str">
        <f t="shared" si="13"/>
        <v/>
      </c>
      <c r="R29" s="215" t="str">
        <f t="shared" si="14"/>
        <v/>
      </c>
      <c r="S29" s="216" t="str">
        <f t="shared" si="15"/>
        <v/>
      </c>
      <c r="T29" s="202" t="str">
        <f t="shared" si="16"/>
        <v/>
      </c>
      <c r="U29" s="217" t="str">
        <f t="shared" si="17"/>
        <v/>
      </c>
      <c r="V29" s="230" t="str">
        <f t="shared" si="18"/>
        <v/>
      </c>
      <c r="W29" s="202" t="str">
        <f t="shared" si="19"/>
        <v/>
      </c>
      <c r="X29" s="175"/>
      <c r="Y29" s="176"/>
      <c r="Z29" s="176" t="str">
        <f t="shared" si="20"/>
        <v/>
      </c>
      <c r="AA29" s="176" t="str">
        <f t="shared" si="21"/>
        <v/>
      </c>
      <c r="AB29" s="177" t="str" cm="1">
        <f t="array" ref="AB29">IF(RangeIsEmpty(C29:O29),"",C29="")</f>
        <v/>
      </c>
      <c r="AC29" s="177" t="str">
        <f t="shared" si="36"/>
        <v/>
      </c>
      <c r="AD29" s="180" t="str">
        <f t="shared" si="37"/>
        <v/>
      </c>
      <c r="AE29" s="178" t="str">
        <f t="shared" si="22"/>
        <v/>
      </c>
      <c r="AF29" s="177" t="str">
        <f t="shared" si="23"/>
        <v/>
      </c>
      <c r="AG29" s="179" t="str">
        <f t="shared" si="24"/>
        <v/>
      </c>
      <c r="AH29" s="180" t="str">
        <f t="shared" si="25"/>
        <v/>
      </c>
      <c r="AI29" s="181" t="str">
        <f t="shared" si="26"/>
        <v/>
      </c>
      <c r="AJ29" s="181" t="str">
        <f t="shared" si="27"/>
        <v/>
      </c>
      <c r="AK29" s="180" t="str">
        <f t="shared" si="28"/>
        <v/>
      </c>
      <c r="AL29" s="181" t="str">
        <f t="shared" si="29"/>
        <v/>
      </c>
      <c r="AM29" s="181" t="str">
        <f t="shared" si="30"/>
        <v/>
      </c>
      <c r="AN29" s="181" t="str">
        <f t="shared" si="31"/>
        <v/>
      </c>
      <c r="AO29" s="181" t="str">
        <f t="shared" si="32"/>
        <v/>
      </c>
      <c r="AP29" s="181" t="str">
        <f t="shared" si="33"/>
        <v/>
      </c>
      <c r="AQ29" s="181" t="str">
        <f t="shared" si="34"/>
        <v/>
      </c>
      <c r="AR29" s="181" t="str">
        <f t="shared" si="35"/>
        <v/>
      </c>
      <c r="AS29" s="181"/>
      <c r="AT29" s="177"/>
      <c r="AU29" s="175"/>
    </row>
    <row r="30" spans="1:47" s="115" customFormat="1" ht="12.75" customHeight="1">
      <c r="A30" s="114"/>
      <c r="B30" s="202" t="str">
        <f t="shared" si="8"/>
        <v/>
      </c>
      <c r="C30" s="203" t="str">
        <f t="shared" si="9"/>
        <v/>
      </c>
      <c r="D30" s="204"/>
      <c r="E30" s="205"/>
      <c r="F30" s="206"/>
      <c r="G30" s="207"/>
      <c r="H30" s="208"/>
      <c r="I30" s="209"/>
      <c r="J30" s="210"/>
      <c r="K30" s="211" t="str">
        <f t="shared" si="10"/>
        <v/>
      </c>
      <c r="L30" s="210"/>
      <c r="M30" s="212"/>
      <c r="N30" s="213" t="str">
        <f t="shared" si="11"/>
        <v/>
      </c>
      <c r="O30" s="214"/>
      <c r="P30" s="229" t="str">
        <f t="shared" si="12"/>
        <v/>
      </c>
      <c r="Q30" s="215" t="str">
        <f t="shared" si="13"/>
        <v/>
      </c>
      <c r="R30" s="215" t="str">
        <f t="shared" si="14"/>
        <v/>
      </c>
      <c r="S30" s="216" t="str">
        <f t="shared" si="15"/>
        <v/>
      </c>
      <c r="T30" s="202" t="str">
        <f t="shared" si="16"/>
        <v/>
      </c>
      <c r="U30" s="217" t="str">
        <f t="shared" si="17"/>
        <v/>
      </c>
      <c r="V30" s="230" t="str">
        <f t="shared" si="18"/>
        <v/>
      </c>
      <c r="W30" s="202" t="str">
        <f t="shared" si="19"/>
        <v/>
      </c>
      <c r="X30" s="175"/>
      <c r="Y30" s="176"/>
      <c r="Z30" s="176" t="str">
        <f t="shared" si="20"/>
        <v/>
      </c>
      <c r="AA30" s="176" t="str">
        <f t="shared" si="21"/>
        <v/>
      </c>
      <c r="AB30" s="177" t="str" cm="1">
        <f t="array" ref="AB30">IF(RangeIsEmpty(C30:O30),"",C30="")</f>
        <v/>
      </c>
      <c r="AC30" s="177" t="str">
        <f t="shared" si="36"/>
        <v/>
      </c>
      <c r="AD30" s="180" t="str">
        <f t="shared" si="37"/>
        <v/>
      </c>
      <c r="AE30" s="178" t="str">
        <f t="shared" si="22"/>
        <v/>
      </c>
      <c r="AF30" s="177" t="str">
        <f t="shared" si="23"/>
        <v/>
      </c>
      <c r="AG30" s="179" t="str">
        <f t="shared" si="24"/>
        <v/>
      </c>
      <c r="AH30" s="180" t="str">
        <f t="shared" si="25"/>
        <v/>
      </c>
      <c r="AI30" s="181" t="str">
        <f t="shared" si="26"/>
        <v/>
      </c>
      <c r="AJ30" s="181" t="str">
        <f t="shared" si="27"/>
        <v/>
      </c>
      <c r="AK30" s="180" t="str">
        <f t="shared" si="28"/>
        <v/>
      </c>
      <c r="AL30" s="181" t="str">
        <f t="shared" si="29"/>
        <v/>
      </c>
      <c r="AM30" s="181" t="str">
        <f t="shared" si="30"/>
        <v/>
      </c>
      <c r="AN30" s="181" t="str">
        <f t="shared" si="31"/>
        <v/>
      </c>
      <c r="AO30" s="181" t="str">
        <f t="shared" si="32"/>
        <v/>
      </c>
      <c r="AP30" s="181" t="str">
        <f t="shared" si="33"/>
        <v/>
      </c>
      <c r="AQ30" s="181" t="str">
        <f t="shared" si="34"/>
        <v/>
      </c>
      <c r="AR30" s="181" t="str">
        <f t="shared" si="35"/>
        <v/>
      </c>
      <c r="AS30" s="181"/>
      <c r="AT30" s="177"/>
      <c r="AU30" s="175"/>
    </row>
    <row r="31" spans="1:47" s="115" customFormat="1" ht="12.75" customHeight="1">
      <c r="A31" s="114"/>
      <c r="B31" s="202" t="str">
        <f t="shared" si="8"/>
        <v/>
      </c>
      <c r="C31" s="203" t="str">
        <f t="shared" si="9"/>
        <v/>
      </c>
      <c r="D31" s="204"/>
      <c r="E31" s="205"/>
      <c r="F31" s="206"/>
      <c r="G31" s="207"/>
      <c r="H31" s="208"/>
      <c r="I31" s="209"/>
      <c r="J31" s="210"/>
      <c r="K31" s="211" t="str">
        <f t="shared" si="10"/>
        <v/>
      </c>
      <c r="L31" s="210"/>
      <c r="M31" s="212"/>
      <c r="N31" s="213" t="str">
        <f t="shared" si="11"/>
        <v/>
      </c>
      <c r="O31" s="214"/>
      <c r="P31" s="229" t="str">
        <f t="shared" si="12"/>
        <v/>
      </c>
      <c r="Q31" s="215" t="str">
        <f t="shared" si="13"/>
        <v/>
      </c>
      <c r="R31" s="215" t="str">
        <f t="shared" si="14"/>
        <v/>
      </c>
      <c r="S31" s="216" t="str">
        <f t="shared" si="15"/>
        <v/>
      </c>
      <c r="T31" s="202" t="str">
        <f t="shared" si="16"/>
        <v/>
      </c>
      <c r="U31" s="217" t="str">
        <f t="shared" si="17"/>
        <v/>
      </c>
      <c r="V31" s="230" t="str">
        <f t="shared" si="18"/>
        <v/>
      </c>
      <c r="W31" s="202" t="str">
        <f t="shared" si="19"/>
        <v/>
      </c>
      <c r="X31" s="175"/>
      <c r="Y31" s="176"/>
      <c r="Z31" s="176" t="str">
        <f t="shared" si="20"/>
        <v/>
      </c>
      <c r="AA31" s="176" t="str">
        <f t="shared" si="21"/>
        <v/>
      </c>
      <c r="AB31" s="177" t="str" cm="1">
        <f t="array" ref="AB31">IF(RangeIsEmpty(C31:O31),"",C31="")</f>
        <v/>
      </c>
      <c r="AC31" s="177" t="str">
        <f t="shared" si="36"/>
        <v/>
      </c>
      <c r="AD31" s="180" t="str">
        <f t="shared" si="37"/>
        <v/>
      </c>
      <c r="AE31" s="178" t="str">
        <f t="shared" si="22"/>
        <v/>
      </c>
      <c r="AF31" s="177" t="str">
        <f t="shared" si="23"/>
        <v/>
      </c>
      <c r="AG31" s="179" t="str">
        <f t="shared" si="24"/>
        <v/>
      </c>
      <c r="AH31" s="180" t="str">
        <f t="shared" si="25"/>
        <v/>
      </c>
      <c r="AI31" s="181" t="str">
        <f t="shared" si="26"/>
        <v/>
      </c>
      <c r="AJ31" s="181" t="str">
        <f t="shared" si="27"/>
        <v/>
      </c>
      <c r="AK31" s="180" t="str">
        <f t="shared" si="28"/>
        <v/>
      </c>
      <c r="AL31" s="181" t="str">
        <f t="shared" si="29"/>
        <v/>
      </c>
      <c r="AM31" s="181" t="str">
        <f t="shared" si="30"/>
        <v/>
      </c>
      <c r="AN31" s="181" t="str">
        <f t="shared" si="31"/>
        <v/>
      </c>
      <c r="AO31" s="181" t="str">
        <f t="shared" si="32"/>
        <v/>
      </c>
      <c r="AP31" s="181" t="str">
        <f t="shared" si="33"/>
        <v/>
      </c>
      <c r="AQ31" s="181" t="str">
        <f t="shared" si="34"/>
        <v/>
      </c>
      <c r="AR31" s="181" t="str">
        <f t="shared" si="35"/>
        <v/>
      </c>
      <c r="AS31" s="181"/>
      <c r="AT31" s="177"/>
      <c r="AU31" s="175"/>
    </row>
    <row r="32" spans="1:47" s="115" customFormat="1" ht="12.75" customHeight="1">
      <c r="A32" s="114"/>
      <c r="B32" s="202" t="str">
        <f t="shared" si="8"/>
        <v/>
      </c>
      <c r="C32" s="203" t="str">
        <f t="shared" si="9"/>
        <v/>
      </c>
      <c r="D32" s="204"/>
      <c r="E32" s="205"/>
      <c r="F32" s="206"/>
      <c r="G32" s="207"/>
      <c r="H32" s="208"/>
      <c r="I32" s="209"/>
      <c r="J32" s="210"/>
      <c r="K32" s="211" t="str">
        <f t="shared" si="10"/>
        <v/>
      </c>
      <c r="L32" s="210"/>
      <c r="M32" s="212"/>
      <c r="N32" s="213" t="str">
        <f t="shared" si="11"/>
        <v/>
      </c>
      <c r="O32" s="214"/>
      <c r="P32" s="229" t="str">
        <f t="shared" si="12"/>
        <v/>
      </c>
      <c r="Q32" s="215" t="str">
        <f t="shared" si="13"/>
        <v/>
      </c>
      <c r="R32" s="215" t="str">
        <f t="shared" si="14"/>
        <v/>
      </c>
      <c r="S32" s="216" t="str">
        <f t="shared" si="15"/>
        <v/>
      </c>
      <c r="T32" s="202" t="str">
        <f t="shared" si="16"/>
        <v/>
      </c>
      <c r="U32" s="217" t="str">
        <f t="shared" si="17"/>
        <v/>
      </c>
      <c r="V32" s="230" t="str">
        <f t="shared" si="18"/>
        <v/>
      </c>
      <c r="W32" s="202" t="str">
        <f t="shared" si="19"/>
        <v/>
      </c>
      <c r="X32" s="175"/>
      <c r="Y32" s="176"/>
      <c r="Z32" s="176" t="str">
        <f t="shared" si="20"/>
        <v/>
      </c>
      <c r="AA32" s="176" t="str">
        <f t="shared" si="21"/>
        <v/>
      </c>
      <c r="AB32" s="177" t="str" cm="1">
        <f t="array" ref="AB32">IF(RangeIsEmpty(C32:O32),"",C32="")</f>
        <v/>
      </c>
      <c r="AC32" s="177" t="str">
        <f t="shared" si="36"/>
        <v/>
      </c>
      <c r="AD32" s="180" t="str">
        <f t="shared" si="37"/>
        <v/>
      </c>
      <c r="AE32" s="178" t="str">
        <f t="shared" si="22"/>
        <v/>
      </c>
      <c r="AF32" s="177" t="str">
        <f t="shared" si="23"/>
        <v/>
      </c>
      <c r="AG32" s="179" t="str">
        <f t="shared" si="24"/>
        <v/>
      </c>
      <c r="AH32" s="180" t="str">
        <f t="shared" si="25"/>
        <v/>
      </c>
      <c r="AI32" s="181" t="str">
        <f t="shared" si="26"/>
        <v/>
      </c>
      <c r="AJ32" s="181" t="str">
        <f t="shared" si="27"/>
        <v/>
      </c>
      <c r="AK32" s="180" t="str">
        <f t="shared" si="28"/>
        <v/>
      </c>
      <c r="AL32" s="181" t="str">
        <f t="shared" si="29"/>
        <v/>
      </c>
      <c r="AM32" s="181" t="str">
        <f t="shared" si="30"/>
        <v/>
      </c>
      <c r="AN32" s="181" t="str">
        <f t="shared" si="31"/>
        <v/>
      </c>
      <c r="AO32" s="181" t="str">
        <f t="shared" si="32"/>
        <v/>
      </c>
      <c r="AP32" s="181" t="str">
        <f t="shared" si="33"/>
        <v/>
      </c>
      <c r="AQ32" s="181" t="str">
        <f t="shared" si="34"/>
        <v/>
      </c>
      <c r="AR32" s="181" t="str">
        <f t="shared" si="35"/>
        <v/>
      </c>
      <c r="AS32" s="181"/>
      <c r="AT32" s="177"/>
      <c r="AU32" s="175"/>
    </row>
    <row r="33" spans="1:47" s="115" customFormat="1" ht="12.75" customHeight="1">
      <c r="A33" s="114"/>
      <c r="B33" s="202" t="str">
        <f t="shared" si="8"/>
        <v/>
      </c>
      <c r="C33" s="203" t="str">
        <f t="shared" si="9"/>
        <v/>
      </c>
      <c r="D33" s="204"/>
      <c r="E33" s="205"/>
      <c r="F33" s="206"/>
      <c r="G33" s="207"/>
      <c r="H33" s="208"/>
      <c r="I33" s="209"/>
      <c r="J33" s="210"/>
      <c r="K33" s="211" t="str">
        <f t="shared" si="10"/>
        <v/>
      </c>
      <c r="L33" s="210"/>
      <c r="M33" s="212"/>
      <c r="N33" s="213" t="str">
        <f t="shared" si="11"/>
        <v/>
      </c>
      <c r="O33" s="214"/>
      <c r="P33" s="229" t="str">
        <f t="shared" si="12"/>
        <v/>
      </c>
      <c r="Q33" s="215" t="str">
        <f t="shared" si="13"/>
        <v/>
      </c>
      <c r="R33" s="215" t="str">
        <f t="shared" si="14"/>
        <v/>
      </c>
      <c r="S33" s="216" t="str">
        <f t="shared" si="15"/>
        <v/>
      </c>
      <c r="T33" s="202" t="str">
        <f t="shared" si="16"/>
        <v/>
      </c>
      <c r="U33" s="217" t="str">
        <f t="shared" si="17"/>
        <v/>
      </c>
      <c r="V33" s="230" t="str">
        <f t="shared" si="18"/>
        <v/>
      </c>
      <c r="W33" s="202" t="str">
        <f t="shared" si="19"/>
        <v/>
      </c>
      <c r="X33" s="175"/>
      <c r="Y33" s="176"/>
      <c r="Z33" s="176" t="str">
        <f t="shared" si="20"/>
        <v/>
      </c>
      <c r="AA33" s="176" t="str">
        <f t="shared" si="21"/>
        <v/>
      </c>
      <c r="AB33" s="177" t="str" cm="1">
        <f t="array" ref="AB33">IF(RangeIsEmpty(C33:O33),"",C33="")</f>
        <v/>
      </c>
      <c r="AC33" s="177" t="str">
        <f t="shared" si="36"/>
        <v/>
      </c>
      <c r="AD33" s="180" t="str">
        <f t="shared" si="37"/>
        <v/>
      </c>
      <c r="AE33" s="178" t="str">
        <f t="shared" si="22"/>
        <v/>
      </c>
      <c r="AF33" s="177" t="str">
        <f t="shared" si="23"/>
        <v/>
      </c>
      <c r="AG33" s="179" t="str">
        <f t="shared" si="24"/>
        <v/>
      </c>
      <c r="AH33" s="180" t="str">
        <f t="shared" si="25"/>
        <v/>
      </c>
      <c r="AI33" s="181" t="str">
        <f t="shared" si="26"/>
        <v/>
      </c>
      <c r="AJ33" s="181" t="str">
        <f t="shared" si="27"/>
        <v/>
      </c>
      <c r="AK33" s="180" t="str">
        <f t="shared" si="28"/>
        <v/>
      </c>
      <c r="AL33" s="181" t="str">
        <f t="shared" si="29"/>
        <v/>
      </c>
      <c r="AM33" s="181" t="str">
        <f t="shared" si="30"/>
        <v/>
      </c>
      <c r="AN33" s="181" t="str">
        <f t="shared" si="31"/>
        <v/>
      </c>
      <c r="AO33" s="181" t="str">
        <f t="shared" si="32"/>
        <v/>
      </c>
      <c r="AP33" s="181" t="str">
        <f t="shared" si="33"/>
        <v/>
      </c>
      <c r="AQ33" s="181" t="str">
        <f t="shared" si="34"/>
        <v/>
      </c>
      <c r="AR33" s="181" t="str">
        <f t="shared" si="35"/>
        <v/>
      </c>
      <c r="AS33" s="181"/>
      <c r="AT33" s="177"/>
      <c r="AU33" s="175"/>
    </row>
    <row r="34" spans="1:47" s="115" customFormat="1" ht="12.75" customHeight="1">
      <c r="A34" s="114"/>
      <c r="B34" s="202" t="str">
        <f t="shared" si="8"/>
        <v/>
      </c>
      <c r="C34" s="203" t="str">
        <f t="shared" si="9"/>
        <v/>
      </c>
      <c r="D34" s="204"/>
      <c r="E34" s="205"/>
      <c r="F34" s="206"/>
      <c r="G34" s="207"/>
      <c r="H34" s="208"/>
      <c r="I34" s="209"/>
      <c r="J34" s="210"/>
      <c r="K34" s="211" t="str">
        <f t="shared" si="10"/>
        <v/>
      </c>
      <c r="L34" s="210"/>
      <c r="M34" s="212"/>
      <c r="N34" s="213" t="str">
        <f t="shared" si="11"/>
        <v/>
      </c>
      <c r="O34" s="214"/>
      <c r="P34" s="229" t="str">
        <f t="shared" si="12"/>
        <v/>
      </c>
      <c r="Q34" s="215" t="str">
        <f t="shared" si="13"/>
        <v/>
      </c>
      <c r="R34" s="215" t="str">
        <f t="shared" si="14"/>
        <v/>
      </c>
      <c r="S34" s="216" t="str">
        <f t="shared" si="15"/>
        <v/>
      </c>
      <c r="T34" s="202" t="str">
        <f t="shared" si="16"/>
        <v/>
      </c>
      <c r="U34" s="217" t="str">
        <f t="shared" si="17"/>
        <v/>
      </c>
      <c r="V34" s="230" t="str">
        <f t="shared" si="18"/>
        <v/>
      </c>
      <c r="W34" s="202" t="str">
        <f t="shared" si="19"/>
        <v/>
      </c>
      <c r="X34" s="175"/>
      <c r="Y34" s="176"/>
      <c r="Z34" s="176" t="str">
        <f t="shared" si="20"/>
        <v/>
      </c>
      <c r="AA34" s="176" t="str">
        <f t="shared" si="21"/>
        <v/>
      </c>
      <c r="AB34" s="177" t="str" cm="1">
        <f t="array" ref="AB34">IF(RangeIsEmpty(C34:O34),"",C34="")</f>
        <v/>
      </c>
      <c r="AC34" s="177" t="str">
        <f t="shared" si="36"/>
        <v/>
      </c>
      <c r="AD34" s="180" t="str">
        <f t="shared" si="37"/>
        <v/>
      </c>
      <c r="AE34" s="178" t="str">
        <f t="shared" si="22"/>
        <v/>
      </c>
      <c r="AF34" s="177" t="str">
        <f t="shared" si="23"/>
        <v/>
      </c>
      <c r="AG34" s="179" t="str">
        <f t="shared" si="24"/>
        <v/>
      </c>
      <c r="AH34" s="180" t="str">
        <f t="shared" si="25"/>
        <v/>
      </c>
      <c r="AI34" s="181" t="str">
        <f t="shared" si="26"/>
        <v/>
      </c>
      <c r="AJ34" s="181" t="str">
        <f t="shared" si="27"/>
        <v/>
      </c>
      <c r="AK34" s="180" t="str">
        <f t="shared" si="28"/>
        <v/>
      </c>
      <c r="AL34" s="181" t="str">
        <f t="shared" si="29"/>
        <v/>
      </c>
      <c r="AM34" s="181" t="str">
        <f t="shared" si="30"/>
        <v/>
      </c>
      <c r="AN34" s="181" t="str">
        <f t="shared" si="31"/>
        <v/>
      </c>
      <c r="AO34" s="181" t="str">
        <f t="shared" si="32"/>
        <v/>
      </c>
      <c r="AP34" s="181" t="str">
        <f t="shared" si="33"/>
        <v/>
      </c>
      <c r="AQ34" s="181" t="str">
        <f t="shared" si="34"/>
        <v/>
      </c>
      <c r="AR34" s="181" t="str">
        <f t="shared" si="35"/>
        <v/>
      </c>
      <c r="AS34" s="181"/>
      <c r="AT34" s="177"/>
      <c r="AU34" s="175"/>
    </row>
    <row r="35" spans="1:47" s="115" customFormat="1" ht="12.75" customHeight="1">
      <c r="A35" s="114"/>
      <c r="B35" s="202" t="str">
        <f t="shared" si="8"/>
        <v/>
      </c>
      <c r="C35" s="203" t="str">
        <f t="shared" si="9"/>
        <v/>
      </c>
      <c r="D35" s="204"/>
      <c r="E35" s="205"/>
      <c r="F35" s="206"/>
      <c r="G35" s="207"/>
      <c r="H35" s="208"/>
      <c r="I35" s="209"/>
      <c r="J35" s="210"/>
      <c r="K35" s="211" t="str">
        <f t="shared" si="10"/>
        <v/>
      </c>
      <c r="L35" s="210"/>
      <c r="M35" s="212"/>
      <c r="N35" s="213" t="str">
        <f t="shared" si="11"/>
        <v/>
      </c>
      <c r="O35" s="214"/>
      <c r="P35" s="229" t="str">
        <f t="shared" si="12"/>
        <v/>
      </c>
      <c r="Q35" s="215" t="str">
        <f t="shared" si="13"/>
        <v/>
      </c>
      <c r="R35" s="215" t="str">
        <f t="shared" si="14"/>
        <v/>
      </c>
      <c r="S35" s="216" t="str">
        <f t="shared" si="15"/>
        <v/>
      </c>
      <c r="T35" s="202" t="str">
        <f t="shared" si="16"/>
        <v/>
      </c>
      <c r="U35" s="217" t="str">
        <f t="shared" si="17"/>
        <v/>
      </c>
      <c r="V35" s="230" t="str">
        <f t="shared" si="18"/>
        <v/>
      </c>
      <c r="W35" s="202" t="str">
        <f t="shared" si="19"/>
        <v/>
      </c>
      <c r="X35" s="175"/>
      <c r="Y35" s="176"/>
      <c r="Z35" s="176" t="str">
        <f t="shared" si="20"/>
        <v/>
      </c>
      <c r="AA35" s="176" t="str">
        <f t="shared" si="21"/>
        <v/>
      </c>
      <c r="AB35" s="177" t="str" cm="1">
        <f t="array" ref="AB35">IF(RangeIsEmpty(C35:O35),"",C35="")</f>
        <v/>
      </c>
      <c r="AC35" s="177" t="str">
        <f t="shared" si="36"/>
        <v/>
      </c>
      <c r="AD35" s="180" t="str">
        <f t="shared" si="37"/>
        <v/>
      </c>
      <c r="AE35" s="178" t="str">
        <f t="shared" si="22"/>
        <v/>
      </c>
      <c r="AF35" s="177" t="str">
        <f t="shared" si="23"/>
        <v/>
      </c>
      <c r="AG35" s="179" t="str">
        <f t="shared" si="24"/>
        <v/>
      </c>
      <c r="AH35" s="180" t="str">
        <f t="shared" si="25"/>
        <v/>
      </c>
      <c r="AI35" s="181" t="str">
        <f t="shared" si="26"/>
        <v/>
      </c>
      <c r="AJ35" s="181" t="str">
        <f t="shared" si="27"/>
        <v/>
      </c>
      <c r="AK35" s="180" t="str">
        <f t="shared" si="28"/>
        <v/>
      </c>
      <c r="AL35" s="181" t="str">
        <f t="shared" si="29"/>
        <v/>
      </c>
      <c r="AM35" s="181" t="str">
        <f t="shared" si="30"/>
        <v/>
      </c>
      <c r="AN35" s="181" t="str">
        <f t="shared" si="31"/>
        <v/>
      </c>
      <c r="AO35" s="181" t="str">
        <f t="shared" si="32"/>
        <v/>
      </c>
      <c r="AP35" s="181" t="str">
        <f t="shared" si="33"/>
        <v/>
      </c>
      <c r="AQ35" s="181" t="str">
        <f t="shared" si="34"/>
        <v/>
      </c>
      <c r="AR35" s="181" t="str">
        <f t="shared" si="35"/>
        <v/>
      </c>
      <c r="AS35" s="181"/>
      <c r="AT35" s="177"/>
      <c r="AU35" s="175"/>
    </row>
    <row r="36" spans="1:47" s="115" customFormat="1" ht="12.75" customHeight="1">
      <c r="A36" s="114"/>
      <c r="B36" s="202" t="str">
        <f t="shared" si="8"/>
        <v/>
      </c>
      <c r="C36" s="203" t="str">
        <f t="shared" si="9"/>
        <v/>
      </c>
      <c r="D36" s="204"/>
      <c r="E36" s="205"/>
      <c r="F36" s="206"/>
      <c r="G36" s="207"/>
      <c r="H36" s="208"/>
      <c r="I36" s="209"/>
      <c r="J36" s="210"/>
      <c r="K36" s="211" t="str">
        <f t="shared" si="10"/>
        <v/>
      </c>
      <c r="L36" s="210"/>
      <c r="M36" s="212"/>
      <c r="N36" s="213" t="str">
        <f t="shared" si="11"/>
        <v/>
      </c>
      <c r="O36" s="214"/>
      <c r="P36" s="229" t="str">
        <f t="shared" si="12"/>
        <v/>
      </c>
      <c r="Q36" s="215" t="str">
        <f t="shared" si="13"/>
        <v/>
      </c>
      <c r="R36" s="215" t="str">
        <f t="shared" si="14"/>
        <v/>
      </c>
      <c r="S36" s="216" t="str">
        <f t="shared" si="15"/>
        <v/>
      </c>
      <c r="T36" s="202" t="str">
        <f t="shared" si="16"/>
        <v/>
      </c>
      <c r="U36" s="217" t="str">
        <f t="shared" si="17"/>
        <v/>
      </c>
      <c r="V36" s="230" t="str">
        <f t="shared" si="18"/>
        <v/>
      </c>
      <c r="W36" s="202" t="str">
        <f t="shared" si="19"/>
        <v/>
      </c>
      <c r="X36" s="175"/>
      <c r="Y36" s="176"/>
      <c r="Z36" s="176" t="str">
        <f t="shared" si="20"/>
        <v/>
      </c>
      <c r="AA36" s="176" t="str">
        <f t="shared" si="21"/>
        <v/>
      </c>
      <c r="AB36" s="177" t="str" cm="1">
        <f t="array" ref="AB36">IF(RangeIsEmpty(C36:O36),"",C36="")</f>
        <v/>
      </c>
      <c r="AC36" s="177" t="str">
        <f t="shared" si="36"/>
        <v/>
      </c>
      <c r="AD36" s="180" t="str">
        <f t="shared" si="37"/>
        <v/>
      </c>
      <c r="AE36" s="178" t="str">
        <f t="shared" si="22"/>
        <v/>
      </c>
      <c r="AF36" s="177" t="str">
        <f t="shared" si="23"/>
        <v/>
      </c>
      <c r="AG36" s="179" t="str">
        <f t="shared" si="24"/>
        <v/>
      </c>
      <c r="AH36" s="180" t="str">
        <f t="shared" si="25"/>
        <v/>
      </c>
      <c r="AI36" s="181" t="str">
        <f t="shared" si="26"/>
        <v/>
      </c>
      <c r="AJ36" s="181" t="str">
        <f t="shared" si="27"/>
        <v/>
      </c>
      <c r="AK36" s="180" t="str">
        <f t="shared" si="28"/>
        <v/>
      </c>
      <c r="AL36" s="181" t="str">
        <f t="shared" si="29"/>
        <v/>
      </c>
      <c r="AM36" s="181" t="str">
        <f t="shared" si="30"/>
        <v/>
      </c>
      <c r="AN36" s="181" t="str">
        <f t="shared" si="31"/>
        <v/>
      </c>
      <c r="AO36" s="181" t="str">
        <f t="shared" si="32"/>
        <v/>
      </c>
      <c r="AP36" s="181" t="str">
        <f t="shared" si="33"/>
        <v/>
      </c>
      <c r="AQ36" s="181" t="str">
        <f t="shared" si="34"/>
        <v/>
      </c>
      <c r="AR36" s="181" t="str">
        <f t="shared" si="35"/>
        <v/>
      </c>
      <c r="AS36" s="181"/>
      <c r="AT36" s="177"/>
      <c r="AU36" s="175"/>
    </row>
    <row r="37" spans="1:47" s="115" customFormat="1" ht="12.75" customHeight="1">
      <c r="A37" s="114"/>
      <c r="B37" s="202" t="str">
        <f t="shared" si="8"/>
        <v/>
      </c>
      <c r="C37" s="203" t="str">
        <f t="shared" si="9"/>
        <v/>
      </c>
      <c r="D37" s="204"/>
      <c r="E37" s="205"/>
      <c r="F37" s="206"/>
      <c r="G37" s="207"/>
      <c r="H37" s="208"/>
      <c r="I37" s="209"/>
      <c r="J37" s="210"/>
      <c r="K37" s="211" t="str">
        <f t="shared" si="10"/>
        <v/>
      </c>
      <c r="L37" s="210"/>
      <c r="M37" s="212"/>
      <c r="N37" s="213" t="str">
        <f t="shared" si="11"/>
        <v/>
      </c>
      <c r="O37" s="214"/>
      <c r="P37" s="229" t="str">
        <f t="shared" si="12"/>
        <v/>
      </c>
      <c r="Q37" s="215" t="str">
        <f t="shared" si="13"/>
        <v/>
      </c>
      <c r="R37" s="215" t="str">
        <f t="shared" si="14"/>
        <v/>
      </c>
      <c r="S37" s="216" t="str">
        <f t="shared" si="15"/>
        <v/>
      </c>
      <c r="T37" s="202" t="str">
        <f t="shared" si="16"/>
        <v/>
      </c>
      <c r="U37" s="217" t="str">
        <f t="shared" si="17"/>
        <v/>
      </c>
      <c r="V37" s="230" t="str">
        <f t="shared" si="18"/>
        <v/>
      </c>
      <c r="W37" s="202" t="str">
        <f t="shared" si="19"/>
        <v/>
      </c>
      <c r="X37" s="175"/>
      <c r="Y37" s="176"/>
      <c r="Z37" s="176" t="str">
        <f t="shared" si="20"/>
        <v/>
      </c>
      <c r="AA37" s="176" t="str">
        <f t="shared" si="21"/>
        <v/>
      </c>
      <c r="AB37" s="177" t="str" cm="1">
        <f t="array" ref="AB37">IF(RangeIsEmpty(C37:O37),"",C37="")</f>
        <v/>
      </c>
      <c r="AC37" s="177" t="str">
        <f t="shared" si="36"/>
        <v/>
      </c>
      <c r="AD37" s="180" t="str">
        <f t="shared" si="37"/>
        <v/>
      </c>
      <c r="AE37" s="178" t="str">
        <f t="shared" si="22"/>
        <v/>
      </c>
      <c r="AF37" s="177" t="str">
        <f t="shared" si="23"/>
        <v/>
      </c>
      <c r="AG37" s="179" t="str">
        <f t="shared" si="24"/>
        <v/>
      </c>
      <c r="AH37" s="180" t="str">
        <f t="shared" si="25"/>
        <v/>
      </c>
      <c r="AI37" s="181" t="str">
        <f t="shared" si="26"/>
        <v/>
      </c>
      <c r="AJ37" s="181" t="str">
        <f t="shared" si="27"/>
        <v/>
      </c>
      <c r="AK37" s="180" t="str">
        <f t="shared" si="28"/>
        <v/>
      </c>
      <c r="AL37" s="181" t="str">
        <f t="shared" si="29"/>
        <v/>
      </c>
      <c r="AM37" s="181" t="str">
        <f t="shared" si="30"/>
        <v/>
      </c>
      <c r="AN37" s="181" t="str">
        <f t="shared" si="31"/>
        <v/>
      </c>
      <c r="AO37" s="181" t="str">
        <f t="shared" si="32"/>
        <v/>
      </c>
      <c r="AP37" s="181" t="str">
        <f t="shared" si="33"/>
        <v/>
      </c>
      <c r="AQ37" s="181" t="str">
        <f t="shared" si="34"/>
        <v/>
      </c>
      <c r="AR37" s="181" t="str">
        <f t="shared" si="35"/>
        <v/>
      </c>
      <c r="AS37" s="181"/>
      <c r="AT37" s="177"/>
      <c r="AU37" s="175"/>
    </row>
    <row r="38" spans="1:47" s="115" customFormat="1" ht="12.75" customHeight="1">
      <c r="A38" s="114"/>
      <c r="B38" s="202" t="str">
        <f t="shared" si="8"/>
        <v/>
      </c>
      <c r="C38" s="203" t="str">
        <f t="shared" si="9"/>
        <v/>
      </c>
      <c r="D38" s="204"/>
      <c r="E38" s="205"/>
      <c r="F38" s="206"/>
      <c r="G38" s="207"/>
      <c r="H38" s="208"/>
      <c r="I38" s="209"/>
      <c r="J38" s="210"/>
      <c r="K38" s="211" t="str">
        <f t="shared" si="10"/>
        <v/>
      </c>
      <c r="L38" s="210"/>
      <c r="M38" s="212"/>
      <c r="N38" s="213" t="str">
        <f t="shared" si="11"/>
        <v/>
      </c>
      <c r="O38" s="214"/>
      <c r="P38" s="229" t="str">
        <f t="shared" si="12"/>
        <v/>
      </c>
      <c r="Q38" s="215" t="str">
        <f t="shared" si="13"/>
        <v/>
      </c>
      <c r="R38" s="215" t="str">
        <f t="shared" si="14"/>
        <v/>
      </c>
      <c r="S38" s="216" t="str">
        <f t="shared" si="15"/>
        <v/>
      </c>
      <c r="T38" s="202" t="str">
        <f t="shared" si="16"/>
        <v/>
      </c>
      <c r="U38" s="217" t="str">
        <f t="shared" si="17"/>
        <v/>
      </c>
      <c r="V38" s="230" t="str">
        <f t="shared" si="18"/>
        <v/>
      </c>
      <c r="W38" s="202" t="str">
        <f t="shared" si="19"/>
        <v/>
      </c>
      <c r="X38" s="175"/>
      <c r="Y38" s="176"/>
      <c r="Z38" s="176" t="str">
        <f t="shared" si="20"/>
        <v/>
      </c>
      <c r="AA38" s="176" t="str">
        <f t="shared" si="21"/>
        <v/>
      </c>
      <c r="AB38" s="177" t="str" cm="1">
        <f t="array" ref="AB38">IF(RangeIsEmpty(C38:O38),"",C38="")</f>
        <v/>
      </c>
      <c r="AC38" s="177" t="str">
        <f t="shared" si="36"/>
        <v/>
      </c>
      <c r="AD38" s="180" t="str">
        <f t="shared" si="37"/>
        <v/>
      </c>
      <c r="AE38" s="178" t="str">
        <f t="shared" si="22"/>
        <v/>
      </c>
      <c r="AF38" s="177" t="str">
        <f t="shared" si="23"/>
        <v/>
      </c>
      <c r="AG38" s="179" t="str">
        <f t="shared" si="24"/>
        <v/>
      </c>
      <c r="AH38" s="180" t="str">
        <f t="shared" si="25"/>
        <v/>
      </c>
      <c r="AI38" s="181" t="str">
        <f t="shared" si="26"/>
        <v/>
      </c>
      <c r="AJ38" s="181" t="str">
        <f t="shared" si="27"/>
        <v/>
      </c>
      <c r="AK38" s="180" t="str">
        <f t="shared" si="28"/>
        <v/>
      </c>
      <c r="AL38" s="181" t="str">
        <f t="shared" si="29"/>
        <v/>
      </c>
      <c r="AM38" s="181" t="str">
        <f t="shared" si="30"/>
        <v/>
      </c>
      <c r="AN38" s="181" t="str">
        <f t="shared" si="31"/>
        <v/>
      </c>
      <c r="AO38" s="181" t="str">
        <f t="shared" si="32"/>
        <v/>
      </c>
      <c r="AP38" s="181" t="str">
        <f t="shared" si="33"/>
        <v/>
      </c>
      <c r="AQ38" s="181" t="str">
        <f t="shared" si="34"/>
        <v/>
      </c>
      <c r="AR38" s="181" t="str">
        <f t="shared" si="35"/>
        <v/>
      </c>
      <c r="AS38" s="181"/>
      <c r="AT38" s="177"/>
      <c r="AU38" s="175"/>
    </row>
    <row r="39" spans="1:47" s="115" customFormat="1" ht="12.75" customHeight="1">
      <c r="A39" s="114"/>
      <c r="B39" s="202" t="str">
        <f t="shared" si="8"/>
        <v/>
      </c>
      <c r="C39" s="203" t="str">
        <f t="shared" si="9"/>
        <v/>
      </c>
      <c r="D39" s="204"/>
      <c r="E39" s="205"/>
      <c r="F39" s="206"/>
      <c r="G39" s="207"/>
      <c r="H39" s="208"/>
      <c r="I39" s="209"/>
      <c r="J39" s="210"/>
      <c r="K39" s="211" t="str">
        <f t="shared" si="10"/>
        <v/>
      </c>
      <c r="L39" s="210"/>
      <c r="M39" s="212"/>
      <c r="N39" s="213" t="str">
        <f t="shared" si="11"/>
        <v/>
      </c>
      <c r="O39" s="214"/>
      <c r="P39" s="229" t="str">
        <f t="shared" si="12"/>
        <v/>
      </c>
      <c r="Q39" s="215" t="str">
        <f t="shared" si="13"/>
        <v/>
      </c>
      <c r="R39" s="215" t="str">
        <f t="shared" si="14"/>
        <v/>
      </c>
      <c r="S39" s="216" t="str">
        <f t="shared" si="15"/>
        <v/>
      </c>
      <c r="T39" s="202" t="str">
        <f t="shared" si="16"/>
        <v/>
      </c>
      <c r="U39" s="217" t="str">
        <f t="shared" si="17"/>
        <v/>
      </c>
      <c r="V39" s="230" t="str">
        <f t="shared" si="18"/>
        <v/>
      </c>
      <c r="W39" s="202" t="str">
        <f t="shared" si="19"/>
        <v/>
      </c>
      <c r="X39" s="175"/>
      <c r="Y39" s="176"/>
      <c r="Z39" s="176" t="str">
        <f t="shared" si="20"/>
        <v/>
      </c>
      <c r="AA39" s="176" t="str">
        <f t="shared" si="21"/>
        <v/>
      </c>
      <c r="AB39" s="177" t="str" cm="1">
        <f t="array" ref="AB39">IF(RangeIsEmpty(C39:O39),"",C39="")</f>
        <v/>
      </c>
      <c r="AC39" s="177" t="str">
        <f t="shared" si="36"/>
        <v/>
      </c>
      <c r="AD39" s="180" t="str">
        <f t="shared" si="37"/>
        <v/>
      </c>
      <c r="AE39" s="178" t="str">
        <f t="shared" si="22"/>
        <v/>
      </c>
      <c r="AF39" s="177" t="str">
        <f t="shared" si="23"/>
        <v/>
      </c>
      <c r="AG39" s="179" t="str">
        <f t="shared" si="24"/>
        <v/>
      </c>
      <c r="AH39" s="180" t="str">
        <f t="shared" si="25"/>
        <v/>
      </c>
      <c r="AI39" s="181" t="str">
        <f t="shared" si="26"/>
        <v/>
      </c>
      <c r="AJ39" s="181" t="str">
        <f t="shared" si="27"/>
        <v/>
      </c>
      <c r="AK39" s="180" t="str">
        <f t="shared" si="28"/>
        <v/>
      </c>
      <c r="AL39" s="181" t="str">
        <f t="shared" si="29"/>
        <v/>
      </c>
      <c r="AM39" s="181" t="str">
        <f t="shared" si="30"/>
        <v/>
      </c>
      <c r="AN39" s="181" t="str">
        <f t="shared" si="31"/>
        <v/>
      </c>
      <c r="AO39" s="181" t="str">
        <f t="shared" si="32"/>
        <v/>
      </c>
      <c r="AP39" s="181" t="str">
        <f t="shared" si="33"/>
        <v/>
      </c>
      <c r="AQ39" s="181" t="str">
        <f t="shared" si="34"/>
        <v/>
      </c>
      <c r="AR39" s="181" t="str">
        <f t="shared" si="35"/>
        <v/>
      </c>
      <c r="AS39" s="181"/>
      <c r="AT39" s="177"/>
      <c r="AU39" s="175"/>
    </row>
    <row r="40" spans="1:47" s="115" customFormat="1" ht="12.75" customHeight="1">
      <c r="A40" s="114"/>
      <c r="B40" s="202" t="str">
        <f t="shared" si="8"/>
        <v/>
      </c>
      <c r="C40" s="203" t="str">
        <f t="shared" si="9"/>
        <v/>
      </c>
      <c r="D40" s="204"/>
      <c r="E40" s="205"/>
      <c r="F40" s="206"/>
      <c r="G40" s="207"/>
      <c r="H40" s="208"/>
      <c r="I40" s="209"/>
      <c r="J40" s="210"/>
      <c r="K40" s="211" t="str">
        <f t="shared" si="10"/>
        <v/>
      </c>
      <c r="L40" s="210"/>
      <c r="M40" s="212"/>
      <c r="N40" s="213" t="str">
        <f t="shared" si="11"/>
        <v/>
      </c>
      <c r="O40" s="214"/>
      <c r="P40" s="229" t="str">
        <f t="shared" si="12"/>
        <v/>
      </c>
      <c r="Q40" s="215" t="str">
        <f t="shared" si="13"/>
        <v/>
      </c>
      <c r="R40" s="215" t="str">
        <f t="shared" si="14"/>
        <v/>
      </c>
      <c r="S40" s="216" t="str">
        <f t="shared" si="15"/>
        <v/>
      </c>
      <c r="T40" s="202" t="str">
        <f t="shared" si="16"/>
        <v/>
      </c>
      <c r="U40" s="217" t="str">
        <f t="shared" si="17"/>
        <v/>
      </c>
      <c r="V40" s="230" t="str">
        <f t="shared" si="18"/>
        <v/>
      </c>
      <c r="W40" s="202" t="str">
        <f t="shared" si="19"/>
        <v/>
      </c>
      <c r="X40" s="175"/>
      <c r="Y40" s="176"/>
      <c r="Z40" s="176" t="str">
        <f t="shared" si="20"/>
        <v/>
      </c>
      <c r="AA40" s="176" t="str">
        <f t="shared" si="21"/>
        <v/>
      </c>
      <c r="AB40" s="177" t="str" cm="1">
        <f t="array" ref="AB40">IF(RangeIsEmpty(C40:O40),"",C40="")</f>
        <v/>
      </c>
      <c r="AC40" s="177" t="str">
        <f t="shared" si="36"/>
        <v/>
      </c>
      <c r="AD40" s="180" t="str">
        <f t="shared" si="37"/>
        <v/>
      </c>
      <c r="AE40" s="178" t="str">
        <f t="shared" si="22"/>
        <v/>
      </c>
      <c r="AF40" s="177" t="str">
        <f t="shared" si="23"/>
        <v/>
      </c>
      <c r="AG40" s="179" t="str">
        <f t="shared" si="24"/>
        <v/>
      </c>
      <c r="AH40" s="180" t="str">
        <f t="shared" si="25"/>
        <v/>
      </c>
      <c r="AI40" s="181" t="str">
        <f t="shared" si="26"/>
        <v/>
      </c>
      <c r="AJ40" s="181" t="str">
        <f t="shared" si="27"/>
        <v/>
      </c>
      <c r="AK40" s="180" t="str">
        <f t="shared" si="28"/>
        <v/>
      </c>
      <c r="AL40" s="181" t="str">
        <f t="shared" si="29"/>
        <v/>
      </c>
      <c r="AM40" s="181" t="str">
        <f t="shared" si="30"/>
        <v/>
      </c>
      <c r="AN40" s="181" t="str">
        <f t="shared" si="31"/>
        <v/>
      </c>
      <c r="AO40" s="181" t="str">
        <f t="shared" si="32"/>
        <v/>
      </c>
      <c r="AP40" s="181" t="str">
        <f t="shared" si="33"/>
        <v/>
      </c>
      <c r="AQ40" s="181" t="str">
        <f t="shared" si="34"/>
        <v/>
      </c>
      <c r="AR40" s="181" t="str">
        <f t="shared" si="35"/>
        <v/>
      </c>
      <c r="AS40" s="181"/>
      <c r="AT40" s="177"/>
      <c r="AU40" s="175"/>
    </row>
    <row r="41" spans="1:47" s="115" customFormat="1" ht="12.75" customHeight="1">
      <c r="A41" s="114"/>
      <c r="B41" s="202" t="str">
        <f t="shared" si="8"/>
        <v/>
      </c>
      <c r="C41" s="203" t="str">
        <f t="shared" si="9"/>
        <v/>
      </c>
      <c r="D41" s="204"/>
      <c r="E41" s="205"/>
      <c r="F41" s="206"/>
      <c r="G41" s="207"/>
      <c r="H41" s="208"/>
      <c r="I41" s="209"/>
      <c r="J41" s="210"/>
      <c r="K41" s="211" t="str">
        <f t="shared" si="10"/>
        <v/>
      </c>
      <c r="L41" s="210"/>
      <c r="M41" s="212"/>
      <c r="N41" s="213" t="str">
        <f t="shared" si="11"/>
        <v/>
      </c>
      <c r="O41" s="214"/>
      <c r="P41" s="229" t="str">
        <f t="shared" si="12"/>
        <v/>
      </c>
      <c r="Q41" s="215" t="str">
        <f t="shared" si="13"/>
        <v/>
      </c>
      <c r="R41" s="215" t="str">
        <f t="shared" si="14"/>
        <v/>
      </c>
      <c r="S41" s="216" t="str">
        <f t="shared" si="15"/>
        <v/>
      </c>
      <c r="T41" s="202" t="str">
        <f t="shared" si="16"/>
        <v/>
      </c>
      <c r="U41" s="217" t="str">
        <f t="shared" si="17"/>
        <v/>
      </c>
      <c r="V41" s="230" t="str">
        <f t="shared" si="18"/>
        <v/>
      </c>
      <c r="W41" s="202" t="str">
        <f t="shared" si="19"/>
        <v/>
      </c>
      <c r="X41" s="175"/>
      <c r="Y41" s="176"/>
      <c r="Z41" s="176" t="str">
        <f t="shared" si="20"/>
        <v/>
      </c>
      <c r="AA41" s="176" t="str">
        <f t="shared" si="21"/>
        <v/>
      </c>
      <c r="AB41" s="177" t="str" cm="1">
        <f t="array" ref="AB41">IF(RangeIsEmpty(C41:O41),"",C41="")</f>
        <v/>
      </c>
      <c r="AC41" s="177" t="str">
        <f t="shared" si="36"/>
        <v/>
      </c>
      <c r="AD41" s="180" t="str">
        <f t="shared" si="37"/>
        <v/>
      </c>
      <c r="AE41" s="178" t="str">
        <f t="shared" si="22"/>
        <v/>
      </c>
      <c r="AF41" s="177" t="str">
        <f t="shared" si="23"/>
        <v/>
      </c>
      <c r="AG41" s="179" t="str">
        <f t="shared" si="24"/>
        <v/>
      </c>
      <c r="AH41" s="180" t="str">
        <f t="shared" si="25"/>
        <v/>
      </c>
      <c r="AI41" s="181" t="str">
        <f t="shared" si="26"/>
        <v/>
      </c>
      <c r="AJ41" s="181" t="str">
        <f t="shared" si="27"/>
        <v/>
      </c>
      <c r="AK41" s="180" t="str">
        <f t="shared" si="28"/>
        <v/>
      </c>
      <c r="AL41" s="181" t="str">
        <f t="shared" si="29"/>
        <v/>
      </c>
      <c r="AM41" s="181" t="str">
        <f t="shared" si="30"/>
        <v/>
      </c>
      <c r="AN41" s="181" t="str">
        <f t="shared" si="31"/>
        <v/>
      </c>
      <c r="AO41" s="181" t="str">
        <f t="shared" si="32"/>
        <v/>
      </c>
      <c r="AP41" s="181" t="str">
        <f t="shared" si="33"/>
        <v/>
      </c>
      <c r="AQ41" s="181" t="str">
        <f t="shared" si="34"/>
        <v/>
      </c>
      <c r="AR41" s="181" t="str">
        <f t="shared" si="35"/>
        <v/>
      </c>
      <c r="AS41" s="181"/>
      <c r="AT41" s="177"/>
      <c r="AU41" s="175"/>
    </row>
    <row r="42" spans="1:47" s="115" customFormat="1" ht="12.75" customHeight="1">
      <c r="A42" s="114"/>
      <c r="B42" s="202" t="str">
        <f t="shared" si="8"/>
        <v/>
      </c>
      <c r="C42" s="203" t="str">
        <f t="shared" si="9"/>
        <v/>
      </c>
      <c r="D42" s="204"/>
      <c r="E42" s="205"/>
      <c r="F42" s="206"/>
      <c r="G42" s="207"/>
      <c r="H42" s="208"/>
      <c r="I42" s="209"/>
      <c r="J42" s="210"/>
      <c r="K42" s="211" t="str">
        <f t="shared" si="10"/>
        <v/>
      </c>
      <c r="L42" s="210"/>
      <c r="M42" s="212"/>
      <c r="N42" s="213" t="str">
        <f t="shared" si="11"/>
        <v/>
      </c>
      <c r="O42" s="214"/>
      <c r="P42" s="229" t="str">
        <f t="shared" si="12"/>
        <v/>
      </c>
      <c r="Q42" s="215" t="str">
        <f t="shared" si="13"/>
        <v/>
      </c>
      <c r="R42" s="215" t="str">
        <f t="shared" si="14"/>
        <v/>
      </c>
      <c r="S42" s="216" t="str">
        <f t="shared" si="15"/>
        <v/>
      </c>
      <c r="T42" s="202" t="str">
        <f t="shared" si="16"/>
        <v/>
      </c>
      <c r="U42" s="217" t="str">
        <f t="shared" si="17"/>
        <v/>
      </c>
      <c r="V42" s="230" t="str">
        <f t="shared" si="18"/>
        <v/>
      </c>
      <c r="W42" s="202" t="str">
        <f t="shared" si="19"/>
        <v/>
      </c>
      <c r="X42" s="175"/>
      <c r="Y42" s="176"/>
      <c r="Z42" s="176" t="str">
        <f t="shared" si="20"/>
        <v/>
      </c>
      <c r="AA42" s="176" t="str">
        <f t="shared" si="21"/>
        <v/>
      </c>
      <c r="AB42" s="177" t="str" cm="1">
        <f t="array" ref="AB42">IF(RangeIsEmpty(C42:O42),"",C42="")</f>
        <v/>
      </c>
      <c r="AC42" s="177" t="str">
        <f t="shared" si="36"/>
        <v/>
      </c>
      <c r="AD42" s="180" t="str">
        <f t="shared" si="37"/>
        <v/>
      </c>
      <c r="AE42" s="178" t="str">
        <f t="shared" si="22"/>
        <v/>
      </c>
      <c r="AF42" s="177" t="str">
        <f t="shared" si="23"/>
        <v/>
      </c>
      <c r="AG42" s="179" t="str">
        <f t="shared" si="24"/>
        <v/>
      </c>
      <c r="AH42" s="180" t="str">
        <f t="shared" si="25"/>
        <v/>
      </c>
      <c r="AI42" s="181" t="str">
        <f t="shared" si="26"/>
        <v/>
      </c>
      <c r="AJ42" s="181" t="str">
        <f t="shared" si="27"/>
        <v/>
      </c>
      <c r="AK42" s="180" t="str">
        <f t="shared" si="28"/>
        <v/>
      </c>
      <c r="AL42" s="181" t="str">
        <f t="shared" si="29"/>
        <v/>
      </c>
      <c r="AM42" s="181" t="str">
        <f t="shared" si="30"/>
        <v/>
      </c>
      <c r="AN42" s="181" t="str">
        <f t="shared" si="31"/>
        <v/>
      </c>
      <c r="AO42" s="181" t="str">
        <f t="shared" si="32"/>
        <v/>
      </c>
      <c r="AP42" s="181" t="str">
        <f t="shared" si="33"/>
        <v/>
      </c>
      <c r="AQ42" s="181" t="str">
        <f t="shared" si="34"/>
        <v/>
      </c>
      <c r="AR42" s="181" t="str">
        <f t="shared" si="35"/>
        <v/>
      </c>
      <c r="AS42" s="181"/>
      <c r="AT42" s="177"/>
      <c r="AU42" s="175"/>
    </row>
    <row r="43" spans="1:47" s="115" customFormat="1" ht="12.75" customHeight="1">
      <c r="A43" s="114"/>
      <c r="B43" s="202" t="str">
        <f t="shared" si="8"/>
        <v/>
      </c>
      <c r="C43" s="203" t="str">
        <f t="shared" si="9"/>
        <v/>
      </c>
      <c r="D43" s="204"/>
      <c r="E43" s="205"/>
      <c r="F43" s="206"/>
      <c r="G43" s="207"/>
      <c r="H43" s="208"/>
      <c r="I43" s="209"/>
      <c r="J43" s="210"/>
      <c r="K43" s="211" t="str">
        <f t="shared" si="10"/>
        <v/>
      </c>
      <c r="L43" s="210"/>
      <c r="M43" s="212"/>
      <c r="N43" s="213" t="str">
        <f t="shared" si="11"/>
        <v/>
      </c>
      <c r="O43" s="214"/>
      <c r="P43" s="229" t="str">
        <f t="shared" si="12"/>
        <v/>
      </c>
      <c r="Q43" s="215" t="str">
        <f t="shared" si="13"/>
        <v/>
      </c>
      <c r="R43" s="215" t="str">
        <f t="shared" si="14"/>
        <v/>
      </c>
      <c r="S43" s="216" t="str">
        <f t="shared" si="15"/>
        <v/>
      </c>
      <c r="T43" s="202" t="str">
        <f t="shared" si="16"/>
        <v/>
      </c>
      <c r="U43" s="217" t="str">
        <f t="shared" si="17"/>
        <v/>
      </c>
      <c r="V43" s="230" t="str">
        <f t="shared" si="18"/>
        <v/>
      </c>
      <c r="W43" s="202" t="str">
        <f t="shared" si="19"/>
        <v/>
      </c>
      <c r="X43" s="175"/>
      <c r="Y43" s="176"/>
      <c r="Z43" s="176" t="str">
        <f t="shared" si="20"/>
        <v/>
      </c>
      <c r="AA43" s="176" t="str">
        <f t="shared" si="21"/>
        <v/>
      </c>
      <c r="AB43" s="177" t="str" cm="1">
        <f t="array" ref="AB43">IF(RangeIsEmpty(C43:O43),"",C43="")</f>
        <v/>
      </c>
      <c r="AC43" s="177" t="str">
        <f t="shared" si="36"/>
        <v/>
      </c>
      <c r="AD43" s="180" t="str">
        <f t="shared" si="37"/>
        <v/>
      </c>
      <c r="AE43" s="178" t="str">
        <f t="shared" si="22"/>
        <v/>
      </c>
      <c r="AF43" s="177" t="str">
        <f t="shared" si="23"/>
        <v/>
      </c>
      <c r="AG43" s="179" t="str">
        <f t="shared" si="24"/>
        <v/>
      </c>
      <c r="AH43" s="180" t="str">
        <f t="shared" si="25"/>
        <v/>
      </c>
      <c r="AI43" s="181" t="str">
        <f t="shared" si="26"/>
        <v/>
      </c>
      <c r="AJ43" s="181" t="str">
        <f t="shared" si="27"/>
        <v/>
      </c>
      <c r="AK43" s="180" t="str">
        <f t="shared" si="28"/>
        <v/>
      </c>
      <c r="AL43" s="181" t="str">
        <f t="shared" si="29"/>
        <v/>
      </c>
      <c r="AM43" s="181" t="str">
        <f t="shared" si="30"/>
        <v/>
      </c>
      <c r="AN43" s="181" t="str">
        <f t="shared" si="31"/>
        <v/>
      </c>
      <c r="AO43" s="181" t="str">
        <f t="shared" si="32"/>
        <v/>
      </c>
      <c r="AP43" s="181" t="str">
        <f t="shared" si="33"/>
        <v/>
      </c>
      <c r="AQ43" s="181" t="str">
        <f t="shared" si="34"/>
        <v/>
      </c>
      <c r="AR43" s="181" t="str">
        <f t="shared" si="35"/>
        <v/>
      </c>
      <c r="AS43" s="181"/>
      <c r="AT43" s="177"/>
      <c r="AU43" s="175"/>
    </row>
    <row r="44" spans="1:47" s="115" customFormat="1" ht="12.75" customHeight="1">
      <c r="A44" s="114"/>
      <c r="B44" s="202" t="str">
        <f t="shared" si="8"/>
        <v/>
      </c>
      <c r="C44" s="203" t="str">
        <f t="shared" si="9"/>
        <v/>
      </c>
      <c r="D44" s="204"/>
      <c r="E44" s="205"/>
      <c r="F44" s="206"/>
      <c r="G44" s="207"/>
      <c r="H44" s="208"/>
      <c r="I44" s="209"/>
      <c r="J44" s="210"/>
      <c r="K44" s="211" t="str">
        <f t="shared" si="10"/>
        <v/>
      </c>
      <c r="L44" s="210"/>
      <c r="M44" s="212"/>
      <c r="N44" s="213" t="str">
        <f t="shared" si="11"/>
        <v/>
      </c>
      <c r="O44" s="214"/>
      <c r="P44" s="229" t="str">
        <f t="shared" si="12"/>
        <v/>
      </c>
      <c r="Q44" s="215" t="str">
        <f t="shared" si="13"/>
        <v/>
      </c>
      <c r="R44" s="215" t="str">
        <f t="shared" si="14"/>
        <v/>
      </c>
      <c r="S44" s="216" t="str">
        <f t="shared" si="15"/>
        <v/>
      </c>
      <c r="T44" s="202" t="str">
        <f t="shared" si="16"/>
        <v/>
      </c>
      <c r="U44" s="217" t="str">
        <f t="shared" si="17"/>
        <v/>
      </c>
      <c r="V44" s="230" t="str">
        <f t="shared" si="18"/>
        <v/>
      </c>
      <c r="W44" s="202" t="str">
        <f t="shared" si="19"/>
        <v/>
      </c>
      <c r="X44" s="175"/>
      <c r="Y44" s="176"/>
      <c r="Z44" s="176" t="str">
        <f t="shared" si="20"/>
        <v/>
      </c>
      <c r="AA44" s="176" t="str">
        <f t="shared" si="21"/>
        <v/>
      </c>
      <c r="AB44" s="177" t="str" cm="1">
        <f t="array" ref="AB44">IF(RangeIsEmpty(C44:O44),"",C44="")</f>
        <v/>
      </c>
      <c r="AC44" s="177" t="str">
        <f t="shared" si="36"/>
        <v/>
      </c>
      <c r="AD44" s="180" t="str">
        <f t="shared" si="37"/>
        <v/>
      </c>
      <c r="AE44" s="178" t="str">
        <f t="shared" si="22"/>
        <v/>
      </c>
      <c r="AF44" s="177" t="str">
        <f t="shared" si="23"/>
        <v/>
      </c>
      <c r="AG44" s="179" t="str">
        <f t="shared" si="24"/>
        <v/>
      </c>
      <c r="AH44" s="180" t="str">
        <f t="shared" si="25"/>
        <v/>
      </c>
      <c r="AI44" s="181" t="str">
        <f t="shared" si="26"/>
        <v/>
      </c>
      <c r="AJ44" s="181" t="str">
        <f t="shared" si="27"/>
        <v/>
      </c>
      <c r="AK44" s="180" t="str">
        <f t="shared" si="28"/>
        <v/>
      </c>
      <c r="AL44" s="181" t="str">
        <f t="shared" si="29"/>
        <v/>
      </c>
      <c r="AM44" s="181" t="str">
        <f t="shared" si="30"/>
        <v/>
      </c>
      <c r="AN44" s="181" t="str">
        <f t="shared" si="31"/>
        <v/>
      </c>
      <c r="AO44" s="181" t="str">
        <f t="shared" si="32"/>
        <v/>
      </c>
      <c r="AP44" s="181" t="str">
        <f t="shared" si="33"/>
        <v/>
      </c>
      <c r="AQ44" s="181" t="str">
        <f t="shared" si="34"/>
        <v/>
      </c>
      <c r="AR44" s="181" t="str">
        <f t="shared" si="35"/>
        <v/>
      </c>
      <c r="AS44" s="181"/>
      <c r="AT44" s="177"/>
      <c r="AU44" s="175"/>
    </row>
    <row r="45" spans="1:47" s="115" customFormat="1" ht="12.75" customHeight="1">
      <c r="A45" s="114"/>
      <c r="B45" s="202" t="str">
        <f t="shared" si="8"/>
        <v/>
      </c>
      <c r="C45" s="203" t="str">
        <f t="shared" si="9"/>
        <v/>
      </c>
      <c r="D45" s="204"/>
      <c r="E45" s="205"/>
      <c r="F45" s="206"/>
      <c r="G45" s="207"/>
      <c r="H45" s="208"/>
      <c r="I45" s="209"/>
      <c r="J45" s="210"/>
      <c r="K45" s="211" t="str">
        <f t="shared" si="10"/>
        <v/>
      </c>
      <c r="L45" s="210"/>
      <c r="M45" s="212"/>
      <c r="N45" s="213" t="str">
        <f t="shared" si="11"/>
        <v/>
      </c>
      <c r="O45" s="214"/>
      <c r="P45" s="229" t="str">
        <f t="shared" si="12"/>
        <v/>
      </c>
      <c r="Q45" s="215" t="str">
        <f t="shared" si="13"/>
        <v/>
      </c>
      <c r="R45" s="215" t="str">
        <f t="shared" si="14"/>
        <v/>
      </c>
      <c r="S45" s="216" t="str">
        <f t="shared" si="15"/>
        <v/>
      </c>
      <c r="T45" s="202" t="str">
        <f t="shared" si="16"/>
        <v/>
      </c>
      <c r="U45" s="217" t="str">
        <f t="shared" si="17"/>
        <v/>
      </c>
      <c r="V45" s="230" t="str">
        <f t="shared" si="18"/>
        <v/>
      </c>
      <c r="W45" s="202" t="str">
        <f t="shared" si="19"/>
        <v/>
      </c>
      <c r="X45" s="175"/>
      <c r="Y45" s="176"/>
      <c r="Z45" s="176" t="str">
        <f t="shared" si="20"/>
        <v/>
      </c>
      <c r="AA45" s="176" t="str">
        <f t="shared" si="21"/>
        <v/>
      </c>
      <c r="AB45" s="177" t="str" cm="1">
        <f t="array" ref="AB45">IF(RangeIsEmpty(C45:O45),"",C45="")</f>
        <v/>
      </c>
      <c r="AC45" s="177" t="str">
        <f t="shared" si="36"/>
        <v/>
      </c>
      <c r="AD45" s="180" t="str">
        <f t="shared" si="37"/>
        <v/>
      </c>
      <c r="AE45" s="178" t="str">
        <f t="shared" si="22"/>
        <v/>
      </c>
      <c r="AF45" s="177" t="str">
        <f t="shared" si="23"/>
        <v/>
      </c>
      <c r="AG45" s="179" t="str">
        <f t="shared" si="24"/>
        <v/>
      </c>
      <c r="AH45" s="180" t="str">
        <f t="shared" si="25"/>
        <v/>
      </c>
      <c r="AI45" s="181" t="str">
        <f t="shared" si="26"/>
        <v/>
      </c>
      <c r="AJ45" s="181" t="str">
        <f t="shared" si="27"/>
        <v/>
      </c>
      <c r="AK45" s="180" t="str">
        <f t="shared" si="28"/>
        <v/>
      </c>
      <c r="AL45" s="181" t="str">
        <f t="shared" si="29"/>
        <v/>
      </c>
      <c r="AM45" s="181" t="str">
        <f t="shared" si="30"/>
        <v/>
      </c>
      <c r="AN45" s="181" t="str">
        <f t="shared" si="31"/>
        <v/>
      </c>
      <c r="AO45" s="181" t="str">
        <f t="shared" si="32"/>
        <v/>
      </c>
      <c r="AP45" s="181" t="str">
        <f t="shared" si="33"/>
        <v/>
      </c>
      <c r="AQ45" s="181" t="str">
        <f t="shared" si="34"/>
        <v/>
      </c>
      <c r="AR45" s="181" t="str">
        <f t="shared" si="35"/>
        <v/>
      </c>
      <c r="AS45" s="181"/>
      <c r="AT45" s="177"/>
      <c r="AU45" s="175"/>
    </row>
    <row r="46" spans="1:47" s="115" customFormat="1" ht="12.75" customHeight="1">
      <c r="A46" s="114"/>
      <c r="B46" s="202" t="str">
        <f t="shared" si="8"/>
        <v/>
      </c>
      <c r="C46" s="203" t="str">
        <f t="shared" si="9"/>
        <v/>
      </c>
      <c r="D46" s="204"/>
      <c r="E46" s="205"/>
      <c r="F46" s="206"/>
      <c r="G46" s="207"/>
      <c r="H46" s="208"/>
      <c r="I46" s="209"/>
      <c r="J46" s="210"/>
      <c r="K46" s="211" t="str">
        <f t="shared" si="10"/>
        <v/>
      </c>
      <c r="L46" s="210"/>
      <c r="M46" s="212"/>
      <c r="N46" s="213" t="str">
        <f t="shared" si="11"/>
        <v/>
      </c>
      <c r="O46" s="214"/>
      <c r="P46" s="229" t="str">
        <f t="shared" si="12"/>
        <v/>
      </c>
      <c r="Q46" s="215" t="str">
        <f t="shared" si="13"/>
        <v/>
      </c>
      <c r="R46" s="215" t="str">
        <f t="shared" si="14"/>
        <v/>
      </c>
      <c r="S46" s="216" t="str">
        <f t="shared" si="15"/>
        <v/>
      </c>
      <c r="T46" s="202" t="str">
        <f t="shared" si="16"/>
        <v/>
      </c>
      <c r="U46" s="217" t="str">
        <f t="shared" si="17"/>
        <v/>
      </c>
      <c r="V46" s="230" t="str">
        <f t="shared" si="18"/>
        <v/>
      </c>
      <c r="W46" s="202" t="str">
        <f t="shared" si="19"/>
        <v/>
      </c>
      <c r="X46" s="175"/>
      <c r="Y46" s="176"/>
      <c r="Z46" s="176" t="str">
        <f t="shared" si="20"/>
        <v/>
      </c>
      <c r="AA46" s="176" t="str">
        <f t="shared" si="21"/>
        <v/>
      </c>
      <c r="AB46" s="177" t="str" cm="1">
        <f t="array" ref="AB46">IF(RangeIsEmpty(C46:O46),"",C46="")</f>
        <v/>
      </c>
      <c r="AC46" s="177" t="str">
        <f t="shared" si="36"/>
        <v/>
      </c>
      <c r="AD46" s="180" t="str">
        <f t="shared" si="37"/>
        <v/>
      </c>
      <c r="AE46" s="178" t="str">
        <f t="shared" si="22"/>
        <v/>
      </c>
      <c r="AF46" s="177" t="str">
        <f t="shared" si="23"/>
        <v/>
      </c>
      <c r="AG46" s="179" t="str">
        <f t="shared" si="24"/>
        <v/>
      </c>
      <c r="AH46" s="180" t="str">
        <f t="shared" si="25"/>
        <v/>
      </c>
      <c r="AI46" s="181" t="str">
        <f t="shared" si="26"/>
        <v/>
      </c>
      <c r="AJ46" s="181" t="str">
        <f t="shared" si="27"/>
        <v/>
      </c>
      <c r="AK46" s="180" t="str">
        <f t="shared" si="28"/>
        <v/>
      </c>
      <c r="AL46" s="181" t="str">
        <f t="shared" si="29"/>
        <v/>
      </c>
      <c r="AM46" s="181" t="str">
        <f t="shared" si="30"/>
        <v/>
      </c>
      <c r="AN46" s="181" t="str">
        <f t="shared" si="31"/>
        <v/>
      </c>
      <c r="AO46" s="181" t="str">
        <f t="shared" si="32"/>
        <v/>
      </c>
      <c r="AP46" s="181" t="str">
        <f t="shared" si="33"/>
        <v/>
      </c>
      <c r="AQ46" s="181" t="str">
        <f t="shared" si="34"/>
        <v/>
      </c>
      <c r="AR46" s="181" t="str">
        <f t="shared" si="35"/>
        <v/>
      </c>
      <c r="AS46" s="181"/>
      <c r="AT46" s="177"/>
      <c r="AU46" s="175"/>
    </row>
    <row r="47" spans="1:47" s="115" customFormat="1" ht="12.75" customHeight="1">
      <c r="A47" s="114"/>
      <c r="B47" s="202" t="str">
        <f t="shared" si="8"/>
        <v/>
      </c>
      <c r="C47" s="203" t="str">
        <f t="shared" si="9"/>
        <v/>
      </c>
      <c r="D47" s="204"/>
      <c r="E47" s="205"/>
      <c r="F47" s="206"/>
      <c r="G47" s="207"/>
      <c r="H47" s="208"/>
      <c r="I47" s="209"/>
      <c r="J47" s="210"/>
      <c r="K47" s="211" t="str">
        <f t="shared" si="10"/>
        <v/>
      </c>
      <c r="L47" s="210"/>
      <c r="M47" s="212"/>
      <c r="N47" s="213" t="str">
        <f t="shared" si="11"/>
        <v/>
      </c>
      <c r="O47" s="214"/>
      <c r="P47" s="229" t="str">
        <f t="shared" si="12"/>
        <v/>
      </c>
      <c r="Q47" s="215" t="str">
        <f t="shared" si="13"/>
        <v/>
      </c>
      <c r="R47" s="215" t="str">
        <f t="shared" si="14"/>
        <v/>
      </c>
      <c r="S47" s="216" t="str">
        <f t="shared" si="15"/>
        <v/>
      </c>
      <c r="T47" s="202" t="str">
        <f t="shared" si="16"/>
        <v/>
      </c>
      <c r="U47" s="217" t="str">
        <f t="shared" si="17"/>
        <v/>
      </c>
      <c r="V47" s="230" t="str">
        <f t="shared" si="18"/>
        <v/>
      </c>
      <c r="W47" s="202" t="str">
        <f t="shared" si="19"/>
        <v/>
      </c>
      <c r="X47" s="175"/>
      <c r="Y47" s="176"/>
      <c r="Z47" s="176" t="str">
        <f t="shared" si="20"/>
        <v/>
      </c>
      <c r="AA47" s="176" t="str">
        <f t="shared" si="21"/>
        <v/>
      </c>
      <c r="AB47" s="177" t="str" cm="1">
        <f t="array" ref="AB47">IF(RangeIsEmpty(C47:O47),"",C47="")</f>
        <v/>
      </c>
      <c r="AC47" s="177" t="str">
        <f t="shared" si="36"/>
        <v/>
      </c>
      <c r="AD47" s="180" t="str">
        <f t="shared" si="37"/>
        <v/>
      </c>
      <c r="AE47" s="178" t="str">
        <f t="shared" si="22"/>
        <v/>
      </c>
      <c r="AF47" s="177" t="str">
        <f t="shared" si="23"/>
        <v/>
      </c>
      <c r="AG47" s="179" t="str">
        <f t="shared" si="24"/>
        <v/>
      </c>
      <c r="AH47" s="180" t="str">
        <f t="shared" si="25"/>
        <v/>
      </c>
      <c r="AI47" s="181" t="str">
        <f t="shared" si="26"/>
        <v/>
      </c>
      <c r="AJ47" s="181" t="str">
        <f t="shared" si="27"/>
        <v/>
      </c>
      <c r="AK47" s="180" t="str">
        <f t="shared" si="28"/>
        <v/>
      </c>
      <c r="AL47" s="181" t="str">
        <f t="shared" si="29"/>
        <v/>
      </c>
      <c r="AM47" s="181" t="str">
        <f t="shared" si="30"/>
        <v/>
      </c>
      <c r="AN47" s="181" t="str">
        <f t="shared" si="31"/>
        <v/>
      </c>
      <c r="AO47" s="181" t="str">
        <f t="shared" si="32"/>
        <v/>
      </c>
      <c r="AP47" s="181" t="str">
        <f t="shared" si="33"/>
        <v/>
      </c>
      <c r="AQ47" s="181" t="str">
        <f t="shared" si="34"/>
        <v/>
      </c>
      <c r="AR47" s="181" t="str">
        <f t="shared" si="35"/>
        <v/>
      </c>
      <c r="AS47" s="181"/>
      <c r="AT47" s="177"/>
      <c r="AU47" s="175"/>
    </row>
    <row r="48" spans="1:47" s="115" customFormat="1" ht="12.75" customHeight="1">
      <c r="A48" s="114"/>
      <c r="B48" s="202" t="str">
        <f t="shared" si="8"/>
        <v/>
      </c>
      <c r="C48" s="203" t="str">
        <f t="shared" si="9"/>
        <v/>
      </c>
      <c r="D48" s="204"/>
      <c r="E48" s="205"/>
      <c r="F48" s="206"/>
      <c r="G48" s="207"/>
      <c r="H48" s="208"/>
      <c r="I48" s="209"/>
      <c r="J48" s="210"/>
      <c r="K48" s="211" t="str">
        <f t="shared" si="10"/>
        <v/>
      </c>
      <c r="L48" s="210"/>
      <c r="M48" s="212"/>
      <c r="N48" s="213" t="str">
        <f t="shared" si="11"/>
        <v/>
      </c>
      <c r="O48" s="214"/>
      <c r="P48" s="229" t="str">
        <f t="shared" si="12"/>
        <v/>
      </c>
      <c r="Q48" s="215" t="str">
        <f t="shared" si="13"/>
        <v/>
      </c>
      <c r="R48" s="215" t="str">
        <f t="shared" si="14"/>
        <v/>
      </c>
      <c r="S48" s="216" t="str">
        <f t="shared" si="15"/>
        <v/>
      </c>
      <c r="T48" s="202" t="str">
        <f t="shared" si="16"/>
        <v/>
      </c>
      <c r="U48" s="217" t="str">
        <f t="shared" si="17"/>
        <v/>
      </c>
      <c r="V48" s="230" t="str">
        <f t="shared" si="18"/>
        <v/>
      </c>
      <c r="W48" s="202" t="str">
        <f t="shared" si="19"/>
        <v/>
      </c>
      <c r="X48" s="175"/>
      <c r="Y48" s="176"/>
      <c r="Z48" s="176" t="str">
        <f t="shared" si="20"/>
        <v/>
      </c>
      <c r="AA48" s="176" t="str">
        <f t="shared" si="21"/>
        <v/>
      </c>
      <c r="AB48" s="177" t="str" cm="1">
        <f t="array" ref="AB48">IF(RangeIsEmpty(C48:O48),"",C48="")</f>
        <v/>
      </c>
      <c r="AC48" s="177" t="str">
        <f t="shared" si="36"/>
        <v/>
      </c>
      <c r="AD48" s="180" t="str">
        <f t="shared" si="37"/>
        <v/>
      </c>
      <c r="AE48" s="178" t="str">
        <f t="shared" si="22"/>
        <v/>
      </c>
      <c r="AF48" s="177" t="str">
        <f t="shared" si="23"/>
        <v/>
      </c>
      <c r="AG48" s="179" t="str">
        <f t="shared" si="24"/>
        <v/>
      </c>
      <c r="AH48" s="180" t="str">
        <f t="shared" si="25"/>
        <v/>
      </c>
      <c r="AI48" s="181" t="str">
        <f t="shared" si="26"/>
        <v/>
      </c>
      <c r="AJ48" s="181" t="str">
        <f t="shared" si="27"/>
        <v/>
      </c>
      <c r="AK48" s="180" t="str">
        <f t="shared" si="28"/>
        <v/>
      </c>
      <c r="AL48" s="181" t="str">
        <f t="shared" si="29"/>
        <v/>
      </c>
      <c r="AM48" s="181" t="str">
        <f t="shared" si="30"/>
        <v/>
      </c>
      <c r="AN48" s="181" t="str">
        <f t="shared" si="31"/>
        <v/>
      </c>
      <c r="AO48" s="181" t="str">
        <f t="shared" si="32"/>
        <v/>
      </c>
      <c r="AP48" s="181" t="str">
        <f t="shared" si="33"/>
        <v/>
      </c>
      <c r="AQ48" s="181" t="str">
        <f t="shared" si="34"/>
        <v/>
      </c>
      <c r="AR48" s="181" t="str">
        <f t="shared" si="35"/>
        <v/>
      </c>
      <c r="AS48" s="181"/>
      <c r="AT48" s="177"/>
      <c r="AU48" s="175"/>
    </row>
    <row r="49" spans="1:47" s="115" customFormat="1" ht="12.75" customHeight="1">
      <c r="A49" s="114"/>
      <c r="B49" s="202" t="str">
        <f t="shared" si="8"/>
        <v/>
      </c>
      <c r="C49" s="203" t="str">
        <f t="shared" si="9"/>
        <v/>
      </c>
      <c r="D49" s="204"/>
      <c r="E49" s="205"/>
      <c r="F49" s="206"/>
      <c r="G49" s="207"/>
      <c r="H49" s="208"/>
      <c r="I49" s="209"/>
      <c r="J49" s="210"/>
      <c r="K49" s="211" t="str">
        <f t="shared" si="10"/>
        <v/>
      </c>
      <c r="L49" s="210"/>
      <c r="M49" s="212"/>
      <c r="N49" s="213" t="str">
        <f t="shared" si="11"/>
        <v/>
      </c>
      <c r="O49" s="214"/>
      <c r="P49" s="229" t="str">
        <f t="shared" si="12"/>
        <v/>
      </c>
      <c r="Q49" s="215" t="str">
        <f t="shared" si="13"/>
        <v/>
      </c>
      <c r="R49" s="215" t="str">
        <f t="shared" si="14"/>
        <v/>
      </c>
      <c r="S49" s="216" t="str">
        <f t="shared" si="15"/>
        <v/>
      </c>
      <c r="T49" s="202" t="str">
        <f t="shared" si="16"/>
        <v/>
      </c>
      <c r="U49" s="217" t="str">
        <f t="shared" si="17"/>
        <v/>
      </c>
      <c r="V49" s="230" t="str">
        <f t="shared" si="18"/>
        <v/>
      </c>
      <c r="W49" s="202" t="str">
        <f t="shared" si="19"/>
        <v/>
      </c>
      <c r="X49" s="175"/>
      <c r="Y49" s="176"/>
      <c r="Z49" s="176" t="str">
        <f t="shared" si="20"/>
        <v/>
      </c>
      <c r="AA49" s="176" t="str">
        <f t="shared" si="21"/>
        <v/>
      </c>
      <c r="AB49" s="177" t="str" cm="1">
        <f t="array" ref="AB49">IF(RangeIsEmpty(C49:O49),"",C49="")</f>
        <v/>
      </c>
      <c r="AC49" s="177" t="str">
        <f t="shared" si="36"/>
        <v/>
      </c>
      <c r="AD49" s="180" t="str">
        <f t="shared" si="37"/>
        <v/>
      </c>
      <c r="AE49" s="178" t="str">
        <f t="shared" si="22"/>
        <v/>
      </c>
      <c r="AF49" s="177" t="str">
        <f t="shared" si="23"/>
        <v/>
      </c>
      <c r="AG49" s="179" t="str">
        <f t="shared" si="24"/>
        <v/>
      </c>
      <c r="AH49" s="180" t="str">
        <f t="shared" si="25"/>
        <v/>
      </c>
      <c r="AI49" s="181" t="str">
        <f t="shared" si="26"/>
        <v/>
      </c>
      <c r="AJ49" s="181" t="str">
        <f t="shared" si="27"/>
        <v/>
      </c>
      <c r="AK49" s="180" t="str">
        <f t="shared" si="28"/>
        <v/>
      </c>
      <c r="AL49" s="181" t="str">
        <f t="shared" si="29"/>
        <v/>
      </c>
      <c r="AM49" s="181" t="str">
        <f t="shared" si="30"/>
        <v/>
      </c>
      <c r="AN49" s="181" t="str">
        <f t="shared" si="31"/>
        <v/>
      </c>
      <c r="AO49" s="181" t="str">
        <f t="shared" si="32"/>
        <v/>
      </c>
      <c r="AP49" s="181" t="str">
        <f t="shared" si="33"/>
        <v/>
      </c>
      <c r="AQ49" s="181" t="str">
        <f t="shared" si="34"/>
        <v/>
      </c>
      <c r="AR49" s="181" t="str">
        <f t="shared" si="35"/>
        <v/>
      </c>
      <c r="AS49" s="181"/>
      <c r="AT49" s="177"/>
      <c r="AU49" s="175"/>
    </row>
    <row r="50" spans="1:47" s="115" customFormat="1" ht="12.75" customHeight="1">
      <c r="A50" s="114"/>
      <c r="B50" s="202" t="str">
        <f t="shared" si="8"/>
        <v/>
      </c>
      <c r="C50" s="203" t="str">
        <f t="shared" si="9"/>
        <v/>
      </c>
      <c r="D50" s="204"/>
      <c r="E50" s="205"/>
      <c r="F50" s="206"/>
      <c r="G50" s="207"/>
      <c r="H50" s="208"/>
      <c r="I50" s="209"/>
      <c r="J50" s="210"/>
      <c r="K50" s="211" t="str">
        <f t="shared" si="10"/>
        <v/>
      </c>
      <c r="L50" s="210"/>
      <c r="M50" s="212"/>
      <c r="N50" s="213" t="str">
        <f t="shared" si="11"/>
        <v/>
      </c>
      <c r="O50" s="214"/>
      <c r="P50" s="229" t="str">
        <f t="shared" si="12"/>
        <v/>
      </c>
      <c r="Q50" s="215" t="str">
        <f t="shared" si="13"/>
        <v/>
      </c>
      <c r="R50" s="215" t="str">
        <f t="shared" si="14"/>
        <v/>
      </c>
      <c r="S50" s="216" t="str">
        <f t="shared" si="15"/>
        <v/>
      </c>
      <c r="T50" s="202" t="str">
        <f t="shared" si="16"/>
        <v/>
      </c>
      <c r="U50" s="217" t="str">
        <f t="shared" si="17"/>
        <v/>
      </c>
      <c r="V50" s="230" t="str">
        <f t="shared" si="18"/>
        <v/>
      </c>
      <c r="W50" s="202" t="str">
        <f t="shared" si="19"/>
        <v/>
      </c>
      <c r="X50" s="175"/>
      <c r="Y50" s="176"/>
      <c r="Z50" s="176" t="str">
        <f t="shared" si="20"/>
        <v/>
      </c>
      <c r="AA50" s="176" t="str">
        <f t="shared" si="21"/>
        <v/>
      </c>
      <c r="AB50" s="177" t="str" cm="1">
        <f t="array" ref="AB50">IF(RangeIsEmpty(C50:O50),"",C50="")</f>
        <v/>
      </c>
      <c r="AC50" s="177" t="str">
        <f t="shared" si="36"/>
        <v/>
      </c>
      <c r="AD50" s="180" t="str">
        <f t="shared" si="37"/>
        <v/>
      </c>
      <c r="AE50" s="178" t="str">
        <f t="shared" si="22"/>
        <v/>
      </c>
      <c r="AF50" s="177" t="str">
        <f t="shared" si="23"/>
        <v/>
      </c>
      <c r="AG50" s="179" t="str">
        <f t="shared" si="24"/>
        <v/>
      </c>
      <c r="AH50" s="180" t="str">
        <f t="shared" si="25"/>
        <v/>
      </c>
      <c r="AI50" s="181" t="str">
        <f t="shared" si="26"/>
        <v/>
      </c>
      <c r="AJ50" s="181" t="str">
        <f t="shared" si="27"/>
        <v/>
      </c>
      <c r="AK50" s="180" t="str">
        <f t="shared" si="28"/>
        <v/>
      </c>
      <c r="AL50" s="181" t="str">
        <f t="shared" si="29"/>
        <v/>
      </c>
      <c r="AM50" s="181" t="str">
        <f t="shared" si="30"/>
        <v/>
      </c>
      <c r="AN50" s="181" t="str">
        <f t="shared" si="31"/>
        <v/>
      </c>
      <c r="AO50" s="181" t="str">
        <f t="shared" si="32"/>
        <v/>
      </c>
      <c r="AP50" s="181" t="str">
        <f t="shared" si="33"/>
        <v/>
      </c>
      <c r="AQ50" s="181" t="str">
        <f t="shared" si="34"/>
        <v/>
      </c>
      <c r="AR50" s="181" t="str">
        <f t="shared" si="35"/>
        <v/>
      </c>
      <c r="AS50" s="181"/>
      <c r="AT50" s="177"/>
      <c r="AU50" s="175"/>
    </row>
    <row r="51" spans="1:47" s="115" customFormat="1" ht="12.75" customHeight="1">
      <c r="A51" s="114"/>
      <c r="B51" s="202" t="str">
        <f t="shared" si="8"/>
        <v/>
      </c>
      <c r="C51" s="203" t="str">
        <f t="shared" si="9"/>
        <v/>
      </c>
      <c r="D51" s="204"/>
      <c r="E51" s="205"/>
      <c r="F51" s="206"/>
      <c r="G51" s="207"/>
      <c r="H51" s="208"/>
      <c r="I51" s="209"/>
      <c r="J51" s="210"/>
      <c r="K51" s="211" t="str">
        <f t="shared" si="10"/>
        <v/>
      </c>
      <c r="L51" s="210"/>
      <c r="M51" s="212"/>
      <c r="N51" s="213" t="str">
        <f t="shared" si="11"/>
        <v/>
      </c>
      <c r="O51" s="214"/>
      <c r="P51" s="229" t="str">
        <f t="shared" si="12"/>
        <v/>
      </c>
      <c r="Q51" s="215" t="str">
        <f t="shared" si="13"/>
        <v/>
      </c>
      <c r="R51" s="215" t="str">
        <f t="shared" si="14"/>
        <v/>
      </c>
      <c r="S51" s="216" t="str">
        <f t="shared" si="15"/>
        <v/>
      </c>
      <c r="T51" s="202" t="str">
        <f t="shared" si="16"/>
        <v/>
      </c>
      <c r="U51" s="217" t="str">
        <f t="shared" si="17"/>
        <v/>
      </c>
      <c r="V51" s="230" t="str">
        <f t="shared" si="18"/>
        <v/>
      </c>
      <c r="W51" s="202" t="str">
        <f t="shared" si="19"/>
        <v/>
      </c>
      <c r="X51" s="175"/>
      <c r="Y51" s="176"/>
      <c r="Z51" s="176" t="str">
        <f t="shared" si="20"/>
        <v/>
      </c>
      <c r="AA51" s="176" t="str">
        <f t="shared" si="21"/>
        <v/>
      </c>
      <c r="AB51" s="177" t="str" cm="1">
        <f t="array" ref="AB51">IF(RangeIsEmpty(C51:O51),"",C51="")</f>
        <v/>
      </c>
      <c r="AC51" s="177" t="str">
        <f t="shared" si="36"/>
        <v/>
      </c>
      <c r="AD51" s="180" t="str">
        <f t="shared" si="37"/>
        <v/>
      </c>
      <c r="AE51" s="178" t="str">
        <f t="shared" si="22"/>
        <v/>
      </c>
      <c r="AF51" s="177" t="str">
        <f t="shared" si="23"/>
        <v/>
      </c>
      <c r="AG51" s="179" t="str">
        <f t="shared" si="24"/>
        <v/>
      </c>
      <c r="AH51" s="180" t="str">
        <f t="shared" si="25"/>
        <v/>
      </c>
      <c r="AI51" s="181" t="str">
        <f t="shared" si="26"/>
        <v/>
      </c>
      <c r="AJ51" s="181" t="str">
        <f t="shared" si="27"/>
        <v/>
      </c>
      <c r="AK51" s="180" t="str">
        <f t="shared" si="28"/>
        <v/>
      </c>
      <c r="AL51" s="181" t="str">
        <f t="shared" si="29"/>
        <v/>
      </c>
      <c r="AM51" s="181" t="str">
        <f t="shared" si="30"/>
        <v/>
      </c>
      <c r="AN51" s="181" t="str">
        <f t="shared" si="31"/>
        <v/>
      </c>
      <c r="AO51" s="181" t="str">
        <f t="shared" si="32"/>
        <v/>
      </c>
      <c r="AP51" s="181" t="str">
        <f t="shared" si="33"/>
        <v/>
      </c>
      <c r="AQ51" s="181" t="str">
        <f t="shared" si="34"/>
        <v/>
      </c>
      <c r="AR51" s="181" t="str">
        <f t="shared" si="35"/>
        <v/>
      </c>
      <c r="AS51" s="181"/>
      <c r="AT51" s="177"/>
      <c r="AU51" s="175"/>
    </row>
    <row r="52" spans="1:47" s="115" customFormat="1" ht="12.75" customHeight="1">
      <c r="A52" s="114"/>
      <c r="B52" s="202" t="str">
        <f t="shared" si="8"/>
        <v/>
      </c>
      <c r="C52" s="203" t="str">
        <f t="shared" si="9"/>
        <v/>
      </c>
      <c r="D52" s="204"/>
      <c r="E52" s="205"/>
      <c r="F52" s="206"/>
      <c r="G52" s="207"/>
      <c r="H52" s="208"/>
      <c r="I52" s="209"/>
      <c r="J52" s="210"/>
      <c r="K52" s="211" t="str">
        <f t="shared" si="10"/>
        <v/>
      </c>
      <c r="L52" s="210"/>
      <c r="M52" s="212"/>
      <c r="N52" s="213" t="str">
        <f t="shared" si="11"/>
        <v/>
      </c>
      <c r="O52" s="214"/>
      <c r="P52" s="229" t="str">
        <f t="shared" si="12"/>
        <v/>
      </c>
      <c r="Q52" s="215" t="str">
        <f t="shared" si="13"/>
        <v/>
      </c>
      <c r="R52" s="215" t="str">
        <f t="shared" si="14"/>
        <v/>
      </c>
      <c r="S52" s="216" t="str">
        <f t="shared" si="15"/>
        <v/>
      </c>
      <c r="T52" s="202" t="str">
        <f t="shared" si="16"/>
        <v/>
      </c>
      <c r="U52" s="217" t="str">
        <f t="shared" si="17"/>
        <v/>
      </c>
      <c r="V52" s="230" t="str">
        <f t="shared" si="18"/>
        <v/>
      </c>
      <c r="W52" s="202" t="str">
        <f t="shared" si="19"/>
        <v/>
      </c>
      <c r="X52" s="175"/>
      <c r="Y52" s="176"/>
      <c r="Z52" s="176" t="str">
        <f t="shared" si="20"/>
        <v/>
      </c>
      <c r="AA52" s="176" t="str">
        <f t="shared" si="21"/>
        <v/>
      </c>
      <c r="AB52" s="177" t="str" cm="1">
        <f t="array" ref="AB52">IF(RangeIsEmpty(C52:O52),"",C52="")</f>
        <v/>
      </c>
      <c r="AC52" s="177" t="str">
        <f t="shared" si="36"/>
        <v/>
      </c>
      <c r="AD52" s="180" t="str">
        <f t="shared" si="37"/>
        <v/>
      </c>
      <c r="AE52" s="178" t="str">
        <f t="shared" si="22"/>
        <v/>
      </c>
      <c r="AF52" s="177" t="str">
        <f t="shared" si="23"/>
        <v/>
      </c>
      <c r="AG52" s="179" t="str">
        <f t="shared" si="24"/>
        <v/>
      </c>
      <c r="AH52" s="180" t="str">
        <f t="shared" si="25"/>
        <v/>
      </c>
      <c r="AI52" s="181" t="str">
        <f t="shared" si="26"/>
        <v/>
      </c>
      <c r="AJ52" s="181" t="str">
        <f t="shared" si="27"/>
        <v/>
      </c>
      <c r="AK52" s="180" t="str">
        <f t="shared" si="28"/>
        <v/>
      </c>
      <c r="AL52" s="181" t="str">
        <f t="shared" si="29"/>
        <v/>
      </c>
      <c r="AM52" s="181" t="str">
        <f t="shared" si="30"/>
        <v/>
      </c>
      <c r="AN52" s="181" t="str">
        <f t="shared" si="31"/>
        <v/>
      </c>
      <c r="AO52" s="181" t="str">
        <f t="shared" si="32"/>
        <v/>
      </c>
      <c r="AP52" s="181" t="str">
        <f t="shared" si="33"/>
        <v/>
      </c>
      <c r="AQ52" s="181" t="str">
        <f t="shared" si="34"/>
        <v/>
      </c>
      <c r="AR52" s="181" t="str">
        <f t="shared" si="35"/>
        <v/>
      </c>
      <c r="AS52" s="181"/>
      <c r="AT52" s="177"/>
      <c r="AU52" s="175"/>
    </row>
    <row r="53" spans="1:47" s="115" customFormat="1" ht="12.75" customHeight="1">
      <c r="A53" s="114"/>
      <c r="B53" s="202" t="str">
        <f t="shared" si="8"/>
        <v/>
      </c>
      <c r="C53" s="203" t="str">
        <f t="shared" si="9"/>
        <v/>
      </c>
      <c r="D53" s="204"/>
      <c r="E53" s="205"/>
      <c r="F53" s="206"/>
      <c r="G53" s="207"/>
      <c r="H53" s="208"/>
      <c r="I53" s="209"/>
      <c r="J53" s="210"/>
      <c r="K53" s="211" t="str">
        <f t="shared" si="10"/>
        <v/>
      </c>
      <c r="L53" s="210"/>
      <c r="M53" s="212"/>
      <c r="N53" s="213" t="str">
        <f t="shared" si="11"/>
        <v/>
      </c>
      <c r="O53" s="214"/>
      <c r="P53" s="229" t="str">
        <f t="shared" si="12"/>
        <v/>
      </c>
      <c r="Q53" s="215" t="str">
        <f t="shared" si="13"/>
        <v/>
      </c>
      <c r="R53" s="215" t="str">
        <f t="shared" si="14"/>
        <v/>
      </c>
      <c r="S53" s="216" t="str">
        <f t="shared" si="15"/>
        <v/>
      </c>
      <c r="T53" s="202" t="str">
        <f t="shared" si="16"/>
        <v/>
      </c>
      <c r="U53" s="217" t="str">
        <f t="shared" si="17"/>
        <v/>
      </c>
      <c r="V53" s="230" t="str">
        <f t="shared" si="18"/>
        <v/>
      </c>
      <c r="W53" s="202" t="str">
        <f t="shared" si="19"/>
        <v/>
      </c>
      <c r="X53" s="175"/>
      <c r="Y53" s="176"/>
      <c r="Z53" s="176" t="str">
        <f t="shared" si="20"/>
        <v/>
      </c>
      <c r="AA53" s="176" t="str">
        <f t="shared" si="21"/>
        <v/>
      </c>
      <c r="AB53" s="177" t="str" cm="1">
        <f t="array" ref="AB53">IF(RangeIsEmpty(C53:O53),"",C53="")</f>
        <v/>
      </c>
      <c r="AC53" s="177" t="str">
        <f t="shared" si="36"/>
        <v/>
      </c>
      <c r="AD53" s="180" t="str">
        <f t="shared" si="37"/>
        <v/>
      </c>
      <c r="AE53" s="178" t="str">
        <f t="shared" si="22"/>
        <v/>
      </c>
      <c r="AF53" s="177" t="str">
        <f t="shared" si="23"/>
        <v/>
      </c>
      <c r="AG53" s="179" t="str">
        <f t="shared" si="24"/>
        <v/>
      </c>
      <c r="AH53" s="180" t="str">
        <f t="shared" si="25"/>
        <v/>
      </c>
      <c r="AI53" s="181" t="str">
        <f t="shared" si="26"/>
        <v/>
      </c>
      <c r="AJ53" s="181" t="str">
        <f t="shared" si="27"/>
        <v/>
      </c>
      <c r="AK53" s="180" t="str">
        <f t="shared" si="28"/>
        <v/>
      </c>
      <c r="AL53" s="181" t="str">
        <f t="shared" si="29"/>
        <v/>
      </c>
      <c r="AM53" s="181" t="str">
        <f t="shared" si="30"/>
        <v/>
      </c>
      <c r="AN53" s="181" t="str">
        <f t="shared" si="31"/>
        <v/>
      </c>
      <c r="AO53" s="181" t="str">
        <f t="shared" si="32"/>
        <v/>
      </c>
      <c r="AP53" s="181" t="str">
        <f t="shared" si="33"/>
        <v/>
      </c>
      <c r="AQ53" s="181" t="str">
        <f t="shared" si="34"/>
        <v/>
      </c>
      <c r="AR53" s="181" t="str">
        <f t="shared" si="35"/>
        <v/>
      </c>
      <c r="AS53" s="181"/>
      <c r="AT53" s="177"/>
      <c r="AU53" s="175"/>
    </row>
    <row r="54" spans="1:47" s="115" customFormat="1" ht="12.75" customHeight="1">
      <c r="A54" s="114"/>
      <c r="B54" s="202" t="str">
        <f t="shared" si="8"/>
        <v/>
      </c>
      <c r="C54" s="203" t="str">
        <f t="shared" si="9"/>
        <v/>
      </c>
      <c r="D54" s="204"/>
      <c r="E54" s="205"/>
      <c r="F54" s="206"/>
      <c r="G54" s="207"/>
      <c r="H54" s="208"/>
      <c r="I54" s="209"/>
      <c r="J54" s="210"/>
      <c r="K54" s="211" t="str">
        <f t="shared" si="10"/>
        <v/>
      </c>
      <c r="L54" s="210"/>
      <c r="M54" s="212"/>
      <c r="N54" s="213" t="str">
        <f t="shared" si="11"/>
        <v/>
      </c>
      <c r="O54" s="214"/>
      <c r="P54" s="229" t="str">
        <f t="shared" si="12"/>
        <v/>
      </c>
      <c r="Q54" s="215" t="str">
        <f t="shared" si="13"/>
        <v/>
      </c>
      <c r="R54" s="215" t="str">
        <f t="shared" si="14"/>
        <v/>
      </c>
      <c r="S54" s="216" t="str">
        <f t="shared" si="15"/>
        <v/>
      </c>
      <c r="T54" s="202" t="str">
        <f t="shared" si="16"/>
        <v/>
      </c>
      <c r="U54" s="217" t="str">
        <f t="shared" si="17"/>
        <v/>
      </c>
      <c r="V54" s="230" t="str">
        <f t="shared" si="18"/>
        <v/>
      </c>
      <c r="W54" s="202" t="str">
        <f t="shared" si="19"/>
        <v/>
      </c>
      <c r="X54" s="175"/>
      <c r="Y54" s="176"/>
      <c r="Z54" s="176" t="str">
        <f t="shared" si="20"/>
        <v/>
      </c>
      <c r="AA54" s="176" t="str">
        <f t="shared" si="21"/>
        <v/>
      </c>
      <c r="AB54" s="177" t="str" cm="1">
        <f t="array" ref="AB54">IF(RangeIsEmpty(C54:O54),"",C54="")</f>
        <v/>
      </c>
      <c r="AC54" s="177" t="str">
        <f t="shared" si="36"/>
        <v/>
      </c>
      <c r="AD54" s="180" t="str">
        <f t="shared" si="37"/>
        <v/>
      </c>
      <c r="AE54" s="178" t="str">
        <f t="shared" si="22"/>
        <v/>
      </c>
      <c r="AF54" s="177" t="str">
        <f t="shared" si="23"/>
        <v/>
      </c>
      <c r="AG54" s="179" t="str">
        <f t="shared" si="24"/>
        <v/>
      </c>
      <c r="AH54" s="180" t="str">
        <f t="shared" si="25"/>
        <v/>
      </c>
      <c r="AI54" s="181" t="str">
        <f t="shared" si="26"/>
        <v/>
      </c>
      <c r="AJ54" s="181" t="str">
        <f t="shared" si="27"/>
        <v/>
      </c>
      <c r="AK54" s="180" t="str">
        <f t="shared" si="28"/>
        <v/>
      </c>
      <c r="AL54" s="181" t="str">
        <f t="shared" si="29"/>
        <v/>
      </c>
      <c r="AM54" s="181" t="str">
        <f t="shared" si="30"/>
        <v/>
      </c>
      <c r="AN54" s="181" t="str">
        <f t="shared" si="31"/>
        <v/>
      </c>
      <c r="AO54" s="181" t="str">
        <f t="shared" si="32"/>
        <v/>
      </c>
      <c r="AP54" s="181" t="str">
        <f t="shared" si="33"/>
        <v/>
      </c>
      <c r="AQ54" s="181" t="str">
        <f t="shared" si="34"/>
        <v/>
      </c>
      <c r="AR54" s="181" t="str">
        <f t="shared" si="35"/>
        <v/>
      </c>
      <c r="AS54" s="181"/>
      <c r="AT54" s="177"/>
      <c r="AU54" s="175"/>
    </row>
    <row r="55" spans="1:47" s="115" customFormat="1" ht="12.75" customHeight="1">
      <c r="A55" s="114"/>
      <c r="B55" s="202" t="str">
        <f t="shared" si="8"/>
        <v/>
      </c>
      <c r="C55" s="203" t="str">
        <f t="shared" si="9"/>
        <v/>
      </c>
      <c r="D55" s="204"/>
      <c r="E55" s="205"/>
      <c r="F55" s="206"/>
      <c r="G55" s="207"/>
      <c r="H55" s="208"/>
      <c r="I55" s="209"/>
      <c r="J55" s="210"/>
      <c r="K55" s="211" t="str">
        <f t="shared" si="10"/>
        <v/>
      </c>
      <c r="L55" s="210"/>
      <c r="M55" s="212"/>
      <c r="N55" s="213" t="str">
        <f t="shared" si="11"/>
        <v/>
      </c>
      <c r="O55" s="214"/>
      <c r="P55" s="229" t="str">
        <f t="shared" si="12"/>
        <v/>
      </c>
      <c r="Q55" s="215" t="str">
        <f t="shared" si="13"/>
        <v/>
      </c>
      <c r="R55" s="215" t="str">
        <f t="shared" si="14"/>
        <v/>
      </c>
      <c r="S55" s="216" t="str">
        <f t="shared" si="15"/>
        <v/>
      </c>
      <c r="T55" s="202" t="str">
        <f t="shared" si="16"/>
        <v/>
      </c>
      <c r="U55" s="217" t="str">
        <f t="shared" si="17"/>
        <v/>
      </c>
      <c r="V55" s="230" t="str">
        <f t="shared" si="18"/>
        <v/>
      </c>
      <c r="W55" s="202" t="str">
        <f t="shared" si="19"/>
        <v/>
      </c>
      <c r="X55" s="175"/>
      <c r="Y55" s="176"/>
      <c r="Z55" s="176" t="str">
        <f t="shared" si="20"/>
        <v/>
      </c>
      <c r="AA55" s="176" t="str">
        <f t="shared" si="21"/>
        <v/>
      </c>
      <c r="AB55" s="177" t="str" cm="1">
        <f t="array" ref="AB55">IF(RangeIsEmpty(C55:O55),"",C55="")</f>
        <v/>
      </c>
      <c r="AC55" s="177" t="str">
        <f t="shared" si="36"/>
        <v/>
      </c>
      <c r="AD55" s="180" t="str">
        <f t="shared" si="37"/>
        <v/>
      </c>
      <c r="AE55" s="178" t="str">
        <f t="shared" si="22"/>
        <v/>
      </c>
      <c r="AF55" s="177" t="str">
        <f t="shared" si="23"/>
        <v/>
      </c>
      <c r="AG55" s="179" t="str">
        <f t="shared" si="24"/>
        <v/>
      </c>
      <c r="AH55" s="180" t="str">
        <f t="shared" si="25"/>
        <v/>
      </c>
      <c r="AI55" s="181" t="str">
        <f t="shared" si="26"/>
        <v/>
      </c>
      <c r="AJ55" s="181" t="str">
        <f t="shared" si="27"/>
        <v/>
      </c>
      <c r="AK55" s="180" t="str">
        <f t="shared" si="28"/>
        <v/>
      </c>
      <c r="AL55" s="181" t="str">
        <f t="shared" si="29"/>
        <v/>
      </c>
      <c r="AM55" s="181" t="str">
        <f t="shared" si="30"/>
        <v/>
      </c>
      <c r="AN55" s="181" t="str">
        <f t="shared" si="31"/>
        <v/>
      </c>
      <c r="AO55" s="181" t="str">
        <f t="shared" si="32"/>
        <v/>
      </c>
      <c r="AP55" s="181" t="str">
        <f t="shared" si="33"/>
        <v/>
      </c>
      <c r="AQ55" s="181" t="str">
        <f t="shared" si="34"/>
        <v/>
      </c>
      <c r="AR55" s="181" t="str">
        <f t="shared" si="35"/>
        <v/>
      </c>
      <c r="AS55" s="181"/>
      <c r="AT55" s="177"/>
      <c r="AU55" s="175"/>
    </row>
    <row r="56" spans="1:47" s="115" customFormat="1" ht="12.75" customHeight="1">
      <c r="A56" s="114"/>
      <c r="B56" s="202" t="str">
        <f t="shared" si="8"/>
        <v/>
      </c>
      <c r="C56" s="203" t="str">
        <f t="shared" si="9"/>
        <v/>
      </c>
      <c r="D56" s="204"/>
      <c r="E56" s="205"/>
      <c r="F56" s="206"/>
      <c r="G56" s="207"/>
      <c r="H56" s="208"/>
      <c r="I56" s="209"/>
      <c r="J56" s="210"/>
      <c r="K56" s="211" t="str">
        <f t="shared" si="10"/>
        <v/>
      </c>
      <c r="L56" s="210"/>
      <c r="M56" s="212"/>
      <c r="N56" s="213" t="str">
        <f t="shared" si="11"/>
        <v/>
      </c>
      <c r="O56" s="214"/>
      <c r="P56" s="229" t="str">
        <f t="shared" si="12"/>
        <v/>
      </c>
      <c r="Q56" s="215" t="str">
        <f t="shared" si="13"/>
        <v/>
      </c>
      <c r="R56" s="215" t="str">
        <f t="shared" si="14"/>
        <v/>
      </c>
      <c r="S56" s="216" t="str">
        <f t="shared" si="15"/>
        <v/>
      </c>
      <c r="T56" s="202" t="str">
        <f t="shared" si="16"/>
        <v/>
      </c>
      <c r="U56" s="217" t="str">
        <f t="shared" si="17"/>
        <v/>
      </c>
      <c r="V56" s="230" t="str">
        <f t="shared" si="18"/>
        <v/>
      </c>
      <c r="W56" s="202" t="str">
        <f t="shared" si="19"/>
        <v/>
      </c>
      <c r="X56" s="175"/>
      <c r="Y56" s="176"/>
      <c r="Z56" s="176" t="str">
        <f t="shared" si="20"/>
        <v/>
      </c>
      <c r="AA56" s="176" t="str">
        <f t="shared" si="21"/>
        <v/>
      </c>
      <c r="AB56" s="177" t="str" cm="1">
        <f t="array" ref="AB56">IF(RangeIsEmpty(C56:O56),"",C56="")</f>
        <v/>
      </c>
      <c r="AC56" s="177" t="str">
        <f t="shared" si="36"/>
        <v/>
      </c>
      <c r="AD56" s="180" t="str">
        <f t="shared" si="37"/>
        <v/>
      </c>
      <c r="AE56" s="178" t="str">
        <f t="shared" si="22"/>
        <v/>
      </c>
      <c r="AF56" s="177" t="str">
        <f t="shared" si="23"/>
        <v/>
      </c>
      <c r="AG56" s="179" t="str">
        <f t="shared" si="24"/>
        <v/>
      </c>
      <c r="AH56" s="180" t="str">
        <f t="shared" si="25"/>
        <v/>
      </c>
      <c r="AI56" s="181" t="str">
        <f t="shared" si="26"/>
        <v/>
      </c>
      <c r="AJ56" s="181" t="str">
        <f t="shared" si="27"/>
        <v/>
      </c>
      <c r="AK56" s="180" t="str">
        <f t="shared" si="28"/>
        <v/>
      </c>
      <c r="AL56" s="181" t="str">
        <f t="shared" si="29"/>
        <v/>
      </c>
      <c r="AM56" s="181" t="str">
        <f t="shared" si="30"/>
        <v/>
      </c>
      <c r="AN56" s="181" t="str">
        <f t="shared" si="31"/>
        <v/>
      </c>
      <c r="AO56" s="181" t="str">
        <f t="shared" si="32"/>
        <v/>
      </c>
      <c r="AP56" s="181" t="str">
        <f t="shared" si="33"/>
        <v/>
      </c>
      <c r="AQ56" s="181" t="str">
        <f t="shared" si="34"/>
        <v/>
      </c>
      <c r="AR56" s="181" t="str">
        <f t="shared" si="35"/>
        <v/>
      </c>
      <c r="AS56" s="181"/>
      <c r="AT56" s="177"/>
      <c r="AU56" s="175"/>
    </row>
    <row r="57" spans="1:47" s="115" customFormat="1" ht="12.75" customHeight="1">
      <c r="A57" s="114"/>
      <c r="B57" s="202" t="str">
        <f t="shared" si="8"/>
        <v/>
      </c>
      <c r="C57" s="203" t="str">
        <f t="shared" si="9"/>
        <v/>
      </c>
      <c r="D57" s="204"/>
      <c r="E57" s="205"/>
      <c r="F57" s="206"/>
      <c r="G57" s="207"/>
      <c r="H57" s="208"/>
      <c r="I57" s="209"/>
      <c r="J57" s="210"/>
      <c r="K57" s="211" t="str">
        <f t="shared" si="10"/>
        <v/>
      </c>
      <c r="L57" s="210"/>
      <c r="M57" s="212"/>
      <c r="N57" s="213" t="str">
        <f t="shared" si="11"/>
        <v/>
      </c>
      <c r="O57" s="214"/>
      <c r="P57" s="229" t="str">
        <f t="shared" si="12"/>
        <v/>
      </c>
      <c r="Q57" s="215" t="str">
        <f t="shared" si="13"/>
        <v/>
      </c>
      <c r="R57" s="215" t="str">
        <f t="shared" si="14"/>
        <v/>
      </c>
      <c r="S57" s="216" t="str">
        <f t="shared" si="15"/>
        <v/>
      </c>
      <c r="T57" s="202" t="str">
        <f t="shared" si="16"/>
        <v/>
      </c>
      <c r="U57" s="217" t="str">
        <f t="shared" si="17"/>
        <v/>
      </c>
      <c r="V57" s="230" t="str">
        <f t="shared" si="18"/>
        <v/>
      </c>
      <c r="W57" s="202" t="str">
        <f t="shared" si="19"/>
        <v/>
      </c>
      <c r="X57" s="175"/>
      <c r="Y57" s="176"/>
      <c r="Z57" s="176" t="str">
        <f t="shared" si="20"/>
        <v/>
      </c>
      <c r="AA57" s="176" t="str">
        <f t="shared" si="21"/>
        <v/>
      </c>
      <c r="AB57" s="177" t="str" cm="1">
        <f t="array" ref="AB57">IF(RangeIsEmpty(C57:O57),"",C57="")</f>
        <v/>
      </c>
      <c r="AC57" s="177" t="str">
        <f t="shared" si="36"/>
        <v/>
      </c>
      <c r="AD57" s="180" t="str">
        <f t="shared" si="37"/>
        <v/>
      </c>
      <c r="AE57" s="178" t="str">
        <f t="shared" si="22"/>
        <v/>
      </c>
      <c r="AF57" s="177" t="str">
        <f t="shared" si="23"/>
        <v/>
      </c>
      <c r="AG57" s="179" t="str">
        <f t="shared" si="24"/>
        <v/>
      </c>
      <c r="AH57" s="180" t="str">
        <f t="shared" si="25"/>
        <v/>
      </c>
      <c r="AI57" s="181" t="str">
        <f t="shared" si="26"/>
        <v/>
      </c>
      <c r="AJ57" s="181" t="str">
        <f t="shared" si="27"/>
        <v/>
      </c>
      <c r="AK57" s="180" t="str">
        <f t="shared" si="28"/>
        <v/>
      </c>
      <c r="AL57" s="181" t="str">
        <f t="shared" si="29"/>
        <v/>
      </c>
      <c r="AM57" s="181" t="str">
        <f t="shared" si="30"/>
        <v/>
      </c>
      <c r="AN57" s="181" t="str">
        <f t="shared" si="31"/>
        <v/>
      </c>
      <c r="AO57" s="181" t="str">
        <f t="shared" si="32"/>
        <v/>
      </c>
      <c r="AP57" s="181" t="str">
        <f t="shared" si="33"/>
        <v/>
      </c>
      <c r="AQ57" s="181" t="str">
        <f t="shared" si="34"/>
        <v/>
      </c>
      <c r="AR57" s="181" t="str">
        <f t="shared" si="35"/>
        <v/>
      </c>
      <c r="AS57" s="181"/>
      <c r="AT57" s="177"/>
      <c r="AU57" s="175"/>
    </row>
    <row r="58" spans="1:47" s="115" customFormat="1" ht="12.75" customHeight="1">
      <c r="A58" s="114"/>
      <c r="B58" s="202" t="str">
        <f t="shared" si="8"/>
        <v/>
      </c>
      <c r="C58" s="203" t="str">
        <f t="shared" si="9"/>
        <v/>
      </c>
      <c r="D58" s="204"/>
      <c r="E58" s="205"/>
      <c r="F58" s="206"/>
      <c r="G58" s="207"/>
      <c r="H58" s="208"/>
      <c r="I58" s="209"/>
      <c r="J58" s="210"/>
      <c r="K58" s="211" t="str">
        <f t="shared" si="10"/>
        <v/>
      </c>
      <c r="L58" s="210"/>
      <c r="M58" s="212"/>
      <c r="N58" s="213" t="str">
        <f t="shared" si="11"/>
        <v/>
      </c>
      <c r="O58" s="214"/>
      <c r="P58" s="229" t="str">
        <f t="shared" si="12"/>
        <v/>
      </c>
      <c r="Q58" s="215" t="str">
        <f t="shared" si="13"/>
        <v/>
      </c>
      <c r="R58" s="215" t="str">
        <f t="shared" si="14"/>
        <v/>
      </c>
      <c r="S58" s="216" t="str">
        <f t="shared" si="15"/>
        <v/>
      </c>
      <c r="T58" s="202" t="str">
        <f t="shared" si="16"/>
        <v/>
      </c>
      <c r="U58" s="217" t="str">
        <f t="shared" si="17"/>
        <v/>
      </c>
      <c r="V58" s="230" t="str">
        <f t="shared" si="18"/>
        <v/>
      </c>
      <c r="W58" s="202" t="str">
        <f t="shared" si="19"/>
        <v/>
      </c>
      <c r="X58" s="175"/>
      <c r="Y58" s="176"/>
      <c r="Z58" s="176" t="str">
        <f t="shared" si="20"/>
        <v/>
      </c>
      <c r="AA58" s="176" t="str">
        <f t="shared" si="21"/>
        <v/>
      </c>
      <c r="AB58" s="177" t="str" cm="1">
        <f t="array" ref="AB58">IF(RangeIsEmpty(C58:O58),"",C58="")</f>
        <v/>
      </c>
      <c r="AC58" s="177" t="str">
        <f t="shared" si="36"/>
        <v/>
      </c>
      <c r="AD58" s="180" t="str">
        <f t="shared" si="37"/>
        <v/>
      </c>
      <c r="AE58" s="178" t="str">
        <f t="shared" si="22"/>
        <v/>
      </c>
      <c r="AF58" s="177" t="str">
        <f t="shared" si="23"/>
        <v/>
      </c>
      <c r="AG58" s="179" t="str">
        <f t="shared" si="24"/>
        <v/>
      </c>
      <c r="AH58" s="180" t="str">
        <f t="shared" si="25"/>
        <v/>
      </c>
      <c r="AI58" s="181" t="str">
        <f t="shared" si="26"/>
        <v/>
      </c>
      <c r="AJ58" s="181" t="str">
        <f t="shared" si="27"/>
        <v/>
      </c>
      <c r="AK58" s="180" t="str">
        <f t="shared" si="28"/>
        <v/>
      </c>
      <c r="AL58" s="181" t="str">
        <f t="shared" si="29"/>
        <v/>
      </c>
      <c r="AM58" s="181" t="str">
        <f t="shared" si="30"/>
        <v/>
      </c>
      <c r="AN58" s="181" t="str">
        <f t="shared" si="31"/>
        <v/>
      </c>
      <c r="AO58" s="181" t="str">
        <f t="shared" si="32"/>
        <v/>
      </c>
      <c r="AP58" s="181" t="str">
        <f t="shared" si="33"/>
        <v/>
      </c>
      <c r="AQ58" s="181" t="str">
        <f t="shared" si="34"/>
        <v/>
      </c>
      <c r="AR58" s="181" t="str">
        <f t="shared" si="35"/>
        <v/>
      </c>
      <c r="AS58" s="181"/>
      <c r="AT58" s="177"/>
      <c r="AU58" s="175"/>
    </row>
    <row r="59" spans="1:47" s="115" customFormat="1" ht="12.75" customHeight="1">
      <c r="A59" s="114"/>
      <c r="B59" s="202" t="str">
        <f t="shared" si="8"/>
        <v/>
      </c>
      <c r="C59" s="203" t="str">
        <f t="shared" si="9"/>
        <v/>
      </c>
      <c r="D59" s="204"/>
      <c r="E59" s="205"/>
      <c r="F59" s="206"/>
      <c r="G59" s="207"/>
      <c r="H59" s="208"/>
      <c r="I59" s="209"/>
      <c r="J59" s="210"/>
      <c r="K59" s="211" t="str">
        <f t="shared" si="10"/>
        <v/>
      </c>
      <c r="L59" s="210"/>
      <c r="M59" s="212"/>
      <c r="N59" s="213" t="str">
        <f t="shared" si="11"/>
        <v/>
      </c>
      <c r="O59" s="214"/>
      <c r="P59" s="229" t="str">
        <f t="shared" si="12"/>
        <v/>
      </c>
      <c r="Q59" s="215" t="str">
        <f t="shared" si="13"/>
        <v/>
      </c>
      <c r="R59" s="215" t="str">
        <f t="shared" si="14"/>
        <v/>
      </c>
      <c r="S59" s="216" t="str">
        <f t="shared" si="15"/>
        <v/>
      </c>
      <c r="T59" s="202" t="str">
        <f t="shared" si="16"/>
        <v/>
      </c>
      <c r="U59" s="217" t="str">
        <f t="shared" si="17"/>
        <v/>
      </c>
      <c r="V59" s="230" t="str">
        <f t="shared" si="18"/>
        <v/>
      </c>
      <c r="W59" s="202" t="str">
        <f t="shared" si="19"/>
        <v/>
      </c>
      <c r="X59" s="175"/>
      <c r="Y59" s="176"/>
      <c r="Z59" s="176" t="str">
        <f t="shared" si="20"/>
        <v/>
      </c>
      <c r="AA59" s="176" t="str">
        <f t="shared" si="21"/>
        <v/>
      </c>
      <c r="AB59" s="177" t="str" cm="1">
        <f t="array" ref="AB59">IF(RangeIsEmpty(C59:O59),"",C59="")</f>
        <v/>
      </c>
      <c r="AC59" s="177" t="str">
        <f t="shared" si="36"/>
        <v/>
      </c>
      <c r="AD59" s="180" t="str">
        <f t="shared" si="37"/>
        <v/>
      </c>
      <c r="AE59" s="178" t="str">
        <f t="shared" si="22"/>
        <v/>
      </c>
      <c r="AF59" s="177" t="str">
        <f t="shared" si="23"/>
        <v/>
      </c>
      <c r="AG59" s="179" t="str">
        <f t="shared" si="24"/>
        <v/>
      </c>
      <c r="AH59" s="180" t="str">
        <f t="shared" si="25"/>
        <v/>
      </c>
      <c r="AI59" s="181" t="str">
        <f t="shared" si="26"/>
        <v/>
      </c>
      <c r="AJ59" s="181" t="str">
        <f t="shared" si="27"/>
        <v/>
      </c>
      <c r="AK59" s="180" t="str">
        <f t="shared" si="28"/>
        <v/>
      </c>
      <c r="AL59" s="181" t="str">
        <f t="shared" si="29"/>
        <v/>
      </c>
      <c r="AM59" s="181" t="str">
        <f t="shared" si="30"/>
        <v/>
      </c>
      <c r="AN59" s="181" t="str">
        <f t="shared" si="31"/>
        <v/>
      </c>
      <c r="AO59" s="181" t="str">
        <f t="shared" si="32"/>
        <v/>
      </c>
      <c r="AP59" s="181" t="str">
        <f t="shared" si="33"/>
        <v/>
      </c>
      <c r="AQ59" s="181" t="str">
        <f t="shared" si="34"/>
        <v/>
      </c>
      <c r="AR59" s="181" t="str">
        <f t="shared" si="35"/>
        <v/>
      </c>
      <c r="AS59" s="181"/>
      <c r="AT59" s="177"/>
      <c r="AU59" s="175"/>
    </row>
    <row r="60" spans="1:47" s="115" customFormat="1" ht="12.75" customHeight="1">
      <c r="A60" s="114"/>
      <c r="B60" s="202" t="str">
        <f t="shared" si="8"/>
        <v/>
      </c>
      <c r="C60" s="203" t="str">
        <f t="shared" si="9"/>
        <v/>
      </c>
      <c r="D60" s="204"/>
      <c r="E60" s="205"/>
      <c r="F60" s="206"/>
      <c r="G60" s="207"/>
      <c r="H60" s="208"/>
      <c r="I60" s="209"/>
      <c r="J60" s="210"/>
      <c r="K60" s="211" t="str">
        <f t="shared" si="10"/>
        <v/>
      </c>
      <c r="L60" s="210"/>
      <c r="M60" s="212"/>
      <c r="N60" s="213" t="str">
        <f t="shared" si="11"/>
        <v/>
      </c>
      <c r="O60" s="214"/>
      <c r="P60" s="229" t="str">
        <f t="shared" si="12"/>
        <v/>
      </c>
      <c r="Q60" s="215" t="str">
        <f t="shared" si="13"/>
        <v/>
      </c>
      <c r="R60" s="215" t="str">
        <f t="shared" si="14"/>
        <v/>
      </c>
      <c r="S60" s="216" t="str">
        <f t="shared" si="15"/>
        <v/>
      </c>
      <c r="T60" s="202" t="str">
        <f t="shared" si="16"/>
        <v/>
      </c>
      <c r="U60" s="217" t="str">
        <f t="shared" si="17"/>
        <v/>
      </c>
      <c r="V60" s="230" t="str">
        <f t="shared" si="18"/>
        <v/>
      </c>
      <c r="W60" s="202" t="str">
        <f t="shared" si="19"/>
        <v/>
      </c>
      <c r="X60" s="175"/>
      <c r="Y60" s="176"/>
      <c r="Z60" s="176" t="str">
        <f t="shared" si="20"/>
        <v/>
      </c>
      <c r="AA60" s="176" t="str">
        <f t="shared" si="21"/>
        <v/>
      </c>
      <c r="AB60" s="177" t="str" cm="1">
        <f t="array" ref="AB60">IF(RangeIsEmpty(C60:O60),"",C60="")</f>
        <v/>
      </c>
      <c r="AC60" s="177" t="str">
        <f t="shared" si="36"/>
        <v/>
      </c>
      <c r="AD60" s="180" t="str">
        <f t="shared" si="37"/>
        <v/>
      </c>
      <c r="AE60" s="178" t="str">
        <f t="shared" si="22"/>
        <v/>
      </c>
      <c r="AF60" s="177" t="str">
        <f t="shared" si="23"/>
        <v/>
      </c>
      <c r="AG60" s="179" t="str">
        <f t="shared" si="24"/>
        <v/>
      </c>
      <c r="AH60" s="180" t="str">
        <f t="shared" si="25"/>
        <v/>
      </c>
      <c r="AI60" s="181" t="str">
        <f t="shared" si="26"/>
        <v/>
      </c>
      <c r="AJ60" s="181" t="str">
        <f t="shared" si="27"/>
        <v/>
      </c>
      <c r="AK60" s="180" t="str">
        <f t="shared" si="28"/>
        <v/>
      </c>
      <c r="AL60" s="181" t="str">
        <f t="shared" si="29"/>
        <v/>
      </c>
      <c r="AM60" s="181" t="str">
        <f t="shared" si="30"/>
        <v/>
      </c>
      <c r="AN60" s="181" t="str">
        <f t="shared" si="31"/>
        <v/>
      </c>
      <c r="AO60" s="181" t="str">
        <f t="shared" si="32"/>
        <v/>
      </c>
      <c r="AP60" s="181" t="str">
        <f t="shared" si="33"/>
        <v/>
      </c>
      <c r="AQ60" s="181" t="str">
        <f t="shared" si="34"/>
        <v/>
      </c>
      <c r="AR60" s="181" t="str">
        <f t="shared" si="35"/>
        <v/>
      </c>
      <c r="AS60" s="181"/>
      <c r="AT60" s="177"/>
      <c r="AU60" s="175"/>
    </row>
    <row r="61" spans="1:47" s="115" customFormat="1" ht="12.75" customHeight="1">
      <c r="A61" s="114"/>
      <c r="B61" s="202" t="str">
        <f t="shared" si="8"/>
        <v/>
      </c>
      <c r="C61" s="203" t="str">
        <f t="shared" si="9"/>
        <v/>
      </c>
      <c r="D61" s="204"/>
      <c r="E61" s="205"/>
      <c r="F61" s="206"/>
      <c r="G61" s="207"/>
      <c r="H61" s="208"/>
      <c r="I61" s="209"/>
      <c r="J61" s="210"/>
      <c r="K61" s="211" t="str">
        <f t="shared" si="10"/>
        <v/>
      </c>
      <c r="L61" s="210"/>
      <c r="M61" s="212"/>
      <c r="N61" s="213" t="str">
        <f t="shared" si="11"/>
        <v/>
      </c>
      <c r="O61" s="214"/>
      <c r="P61" s="229" t="str">
        <f t="shared" si="12"/>
        <v/>
      </c>
      <c r="Q61" s="215" t="str">
        <f t="shared" si="13"/>
        <v/>
      </c>
      <c r="R61" s="215" t="str">
        <f t="shared" si="14"/>
        <v/>
      </c>
      <c r="S61" s="216" t="str">
        <f t="shared" si="15"/>
        <v/>
      </c>
      <c r="T61" s="202" t="str">
        <f t="shared" si="16"/>
        <v/>
      </c>
      <c r="U61" s="217" t="str">
        <f t="shared" si="17"/>
        <v/>
      </c>
      <c r="V61" s="230" t="str">
        <f t="shared" si="18"/>
        <v/>
      </c>
      <c r="W61" s="202" t="str">
        <f t="shared" si="19"/>
        <v/>
      </c>
      <c r="X61" s="175"/>
      <c r="Y61" s="176"/>
      <c r="Z61" s="176" t="str">
        <f t="shared" si="20"/>
        <v/>
      </c>
      <c r="AA61" s="176" t="str">
        <f t="shared" si="21"/>
        <v/>
      </c>
      <c r="AB61" s="177" t="str" cm="1">
        <f t="array" ref="AB61">IF(RangeIsEmpty(C61:O61),"",C61="")</f>
        <v/>
      </c>
      <c r="AC61" s="177" t="str">
        <f t="shared" si="36"/>
        <v/>
      </c>
      <c r="AD61" s="180" t="str">
        <f t="shared" si="37"/>
        <v/>
      </c>
      <c r="AE61" s="178" t="str">
        <f t="shared" si="22"/>
        <v/>
      </c>
      <c r="AF61" s="177" t="str">
        <f t="shared" si="23"/>
        <v/>
      </c>
      <c r="AG61" s="179" t="str">
        <f t="shared" si="24"/>
        <v/>
      </c>
      <c r="AH61" s="180" t="str">
        <f t="shared" si="25"/>
        <v/>
      </c>
      <c r="AI61" s="181" t="str">
        <f t="shared" si="26"/>
        <v/>
      </c>
      <c r="AJ61" s="181" t="str">
        <f t="shared" si="27"/>
        <v/>
      </c>
      <c r="AK61" s="180" t="str">
        <f t="shared" si="28"/>
        <v/>
      </c>
      <c r="AL61" s="181" t="str">
        <f t="shared" si="29"/>
        <v/>
      </c>
      <c r="AM61" s="181" t="str">
        <f t="shared" si="30"/>
        <v/>
      </c>
      <c r="AN61" s="181" t="str">
        <f t="shared" si="31"/>
        <v/>
      </c>
      <c r="AO61" s="181" t="str">
        <f t="shared" si="32"/>
        <v/>
      </c>
      <c r="AP61" s="181" t="str">
        <f t="shared" si="33"/>
        <v/>
      </c>
      <c r="AQ61" s="181" t="str">
        <f t="shared" si="34"/>
        <v/>
      </c>
      <c r="AR61" s="181" t="str">
        <f t="shared" si="35"/>
        <v/>
      </c>
      <c r="AS61" s="181"/>
      <c r="AT61" s="177"/>
      <c r="AU61" s="175"/>
    </row>
    <row r="62" spans="1:47" s="115" customFormat="1" ht="12.75" customHeight="1">
      <c r="A62" s="114"/>
      <c r="B62" s="202" t="str">
        <f t="shared" si="8"/>
        <v/>
      </c>
      <c r="C62" s="203" t="str">
        <f t="shared" si="9"/>
        <v/>
      </c>
      <c r="D62" s="204"/>
      <c r="E62" s="205"/>
      <c r="F62" s="206"/>
      <c r="G62" s="207"/>
      <c r="H62" s="208"/>
      <c r="I62" s="209"/>
      <c r="J62" s="210"/>
      <c r="K62" s="211" t="str">
        <f t="shared" si="10"/>
        <v/>
      </c>
      <c r="L62" s="210"/>
      <c r="M62" s="212"/>
      <c r="N62" s="213" t="str">
        <f t="shared" si="11"/>
        <v/>
      </c>
      <c r="O62" s="214"/>
      <c r="P62" s="229" t="str">
        <f t="shared" si="12"/>
        <v/>
      </c>
      <c r="Q62" s="215" t="str">
        <f t="shared" si="13"/>
        <v/>
      </c>
      <c r="R62" s="215" t="str">
        <f t="shared" si="14"/>
        <v/>
      </c>
      <c r="S62" s="216" t="str">
        <f t="shared" si="15"/>
        <v/>
      </c>
      <c r="T62" s="202" t="str">
        <f t="shared" si="16"/>
        <v/>
      </c>
      <c r="U62" s="217" t="str">
        <f t="shared" si="17"/>
        <v/>
      </c>
      <c r="V62" s="230" t="str">
        <f t="shared" si="18"/>
        <v/>
      </c>
      <c r="W62" s="202" t="str">
        <f t="shared" si="19"/>
        <v/>
      </c>
      <c r="X62" s="175"/>
      <c r="Y62" s="176"/>
      <c r="Z62" s="176" t="str">
        <f t="shared" si="20"/>
        <v/>
      </c>
      <c r="AA62" s="176" t="str">
        <f t="shared" si="21"/>
        <v/>
      </c>
      <c r="AB62" s="177" t="str" cm="1">
        <f t="array" ref="AB62">IF(RangeIsEmpty(C62:O62),"",C62="")</f>
        <v/>
      </c>
      <c r="AC62" s="177" t="str">
        <f t="shared" si="36"/>
        <v/>
      </c>
      <c r="AD62" s="180" t="str">
        <f t="shared" si="37"/>
        <v/>
      </c>
      <c r="AE62" s="178" t="str">
        <f t="shared" si="22"/>
        <v/>
      </c>
      <c r="AF62" s="177" t="str">
        <f t="shared" si="23"/>
        <v/>
      </c>
      <c r="AG62" s="179" t="str">
        <f t="shared" si="24"/>
        <v/>
      </c>
      <c r="AH62" s="180" t="str">
        <f t="shared" si="25"/>
        <v/>
      </c>
      <c r="AI62" s="181" t="str">
        <f t="shared" si="26"/>
        <v/>
      </c>
      <c r="AJ62" s="181" t="str">
        <f t="shared" si="27"/>
        <v/>
      </c>
      <c r="AK62" s="180" t="str">
        <f t="shared" si="28"/>
        <v/>
      </c>
      <c r="AL62" s="181" t="str">
        <f t="shared" si="29"/>
        <v/>
      </c>
      <c r="AM62" s="181" t="str">
        <f t="shared" si="30"/>
        <v/>
      </c>
      <c r="AN62" s="181" t="str">
        <f t="shared" si="31"/>
        <v/>
      </c>
      <c r="AO62" s="181" t="str">
        <f t="shared" si="32"/>
        <v/>
      </c>
      <c r="AP62" s="181" t="str">
        <f t="shared" si="33"/>
        <v/>
      </c>
      <c r="AQ62" s="181" t="str">
        <f t="shared" si="34"/>
        <v/>
      </c>
      <c r="AR62" s="181" t="str">
        <f t="shared" si="35"/>
        <v/>
      </c>
      <c r="AS62" s="181"/>
      <c r="AT62" s="177"/>
      <c r="AU62" s="175"/>
    </row>
    <row r="63" spans="1:47" s="115" customFormat="1" ht="12.75" customHeight="1">
      <c r="A63" s="114"/>
      <c r="B63" s="202" t="str">
        <f t="shared" si="8"/>
        <v/>
      </c>
      <c r="C63" s="203" t="str">
        <f t="shared" si="9"/>
        <v/>
      </c>
      <c r="D63" s="204"/>
      <c r="E63" s="205"/>
      <c r="F63" s="206"/>
      <c r="G63" s="207"/>
      <c r="H63" s="208"/>
      <c r="I63" s="209"/>
      <c r="J63" s="210"/>
      <c r="K63" s="211" t="str">
        <f t="shared" si="10"/>
        <v/>
      </c>
      <c r="L63" s="210"/>
      <c r="M63" s="212"/>
      <c r="N63" s="213" t="str">
        <f t="shared" si="11"/>
        <v/>
      </c>
      <c r="O63" s="214"/>
      <c r="P63" s="229" t="str">
        <f t="shared" si="12"/>
        <v/>
      </c>
      <c r="Q63" s="215" t="str">
        <f t="shared" si="13"/>
        <v/>
      </c>
      <c r="R63" s="215" t="str">
        <f t="shared" si="14"/>
        <v/>
      </c>
      <c r="S63" s="216" t="str">
        <f t="shared" si="15"/>
        <v/>
      </c>
      <c r="T63" s="202" t="str">
        <f t="shared" si="16"/>
        <v/>
      </c>
      <c r="U63" s="217" t="str">
        <f t="shared" si="17"/>
        <v/>
      </c>
      <c r="V63" s="230" t="str">
        <f t="shared" si="18"/>
        <v/>
      </c>
      <c r="W63" s="202" t="str">
        <f t="shared" si="19"/>
        <v/>
      </c>
      <c r="X63" s="175"/>
      <c r="Y63" s="176"/>
      <c r="Z63" s="176" t="str">
        <f t="shared" si="20"/>
        <v/>
      </c>
      <c r="AA63" s="176" t="str">
        <f t="shared" si="21"/>
        <v/>
      </c>
      <c r="AB63" s="177" t="str" cm="1">
        <f t="array" ref="AB63">IF(RangeIsEmpty(C63:O63),"",C63="")</f>
        <v/>
      </c>
      <c r="AC63" s="177" t="str">
        <f t="shared" si="36"/>
        <v/>
      </c>
      <c r="AD63" s="180" t="str">
        <f t="shared" si="37"/>
        <v/>
      </c>
      <c r="AE63" s="178" t="str">
        <f t="shared" si="22"/>
        <v/>
      </c>
      <c r="AF63" s="177" t="str">
        <f t="shared" si="23"/>
        <v/>
      </c>
      <c r="AG63" s="179" t="str">
        <f t="shared" si="24"/>
        <v/>
      </c>
      <c r="AH63" s="180" t="str">
        <f t="shared" si="25"/>
        <v/>
      </c>
      <c r="AI63" s="181" t="str">
        <f t="shared" si="26"/>
        <v/>
      </c>
      <c r="AJ63" s="181" t="str">
        <f t="shared" si="27"/>
        <v/>
      </c>
      <c r="AK63" s="180" t="str">
        <f t="shared" si="28"/>
        <v/>
      </c>
      <c r="AL63" s="181" t="str">
        <f t="shared" si="29"/>
        <v/>
      </c>
      <c r="AM63" s="181" t="str">
        <f t="shared" si="30"/>
        <v/>
      </c>
      <c r="AN63" s="181" t="str">
        <f t="shared" si="31"/>
        <v/>
      </c>
      <c r="AO63" s="181" t="str">
        <f t="shared" si="32"/>
        <v/>
      </c>
      <c r="AP63" s="181" t="str">
        <f t="shared" si="33"/>
        <v/>
      </c>
      <c r="AQ63" s="181" t="str">
        <f t="shared" si="34"/>
        <v/>
      </c>
      <c r="AR63" s="181" t="str">
        <f t="shared" si="35"/>
        <v/>
      </c>
      <c r="AS63" s="181"/>
      <c r="AT63" s="177"/>
      <c r="AU63" s="175"/>
    </row>
    <row r="64" spans="1:47" s="115" customFormat="1" ht="12.75" customHeight="1">
      <c r="A64" s="114"/>
      <c r="B64" s="202" t="str">
        <f t="shared" si="8"/>
        <v/>
      </c>
      <c r="C64" s="203" t="str">
        <f t="shared" si="9"/>
        <v/>
      </c>
      <c r="D64" s="204"/>
      <c r="E64" s="205"/>
      <c r="F64" s="206"/>
      <c r="G64" s="207"/>
      <c r="H64" s="208"/>
      <c r="I64" s="209"/>
      <c r="J64" s="210"/>
      <c r="K64" s="211" t="str">
        <f t="shared" si="10"/>
        <v/>
      </c>
      <c r="L64" s="210"/>
      <c r="M64" s="212"/>
      <c r="N64" s="213" t="str">
        <f t="shared" si="11"/>
        <v/>
      </c>
      <c r="O64" s="214"/>
      <c r="P64" s="229" t="str">
        <f t="shared" si="12"/>
        <v/>
      </c>
      <c r="Q64" s="215" t="str">
        <f t="shared" si="13"/>
        <v/>
      </c>
      <c r="R64" s="215" t="str">
        <f t="shared" si="14"/>
        <v/>
      </c>
      <c r="S64" s="216" t="str">
        <f t="shared" si="15"/>
        <v/>
      </c>
      <c r="T64" s="202" t="str">
        <f t="shared" si="16"/>
        <v/>
      </c>
      <c r="U64" s="217" t="str">
        <f t="shared" si="17"/>
        <v/>
      </c>
      <c r="V64" s="230" t="str">
        <f t="shared" si="18"/>
        <v/>
      </c>
      <c r="W64" s="202" t="str">
        <f t="shared" si="19"/>
        <v/>
      </c>
      <c r="X64" s="175"/>
      <c r="Y64" s="176"/>
      <c r="Z64" s="176" t="str">
        <f t="shared" si="20"/>
        <v/>
      </c>
      <c r="AA64" s="176" t="str">
        <f t="shared" si="21"/>
        <v/>
      </c>
      <c r="AB64" s="177" t="str" cm="1">
        <f t="array" ref="AB64">IF(RangeIsEmpty(C64:O64),"",C64="")</f>
        <v/>
      </c>
      <c r="AC64" s="177" t="str">
        <f t="shared" si="36"/>
        <v/>
      </c>
      <c r="AD64" s="180" t="str">
        <f t="shared" si="37"/>
        <v/>
      </c>
      <c r="AE64" s="178" t="str">
        <f t="shared" si="22"/>
        <v/>
      </c>
      <c r="AF64" s="177" t="str">
        <f t="shared" si="23"/>
        <v/>
      </c>
      <c r="AG64" s="179" t="str">
        <f t="shared" si="24"/>
        <v/>
      </c>
      <c r="AH64" s="180" t="str">
        <f t="shared" si="25"/>
        <v/>
      </c>
      <c r="AI64" s="181" t="str">
        <f t="shared" si="26"/>
        <v/>
      </c>
      <c r="AJ64" s="181" t="str">
        <f t="shared" si="27"/>
        <v/>
      </c>
      <c r="AK64" s="180" t="str">
        <f t="shared" si="28"/>
        <v/>
      </c>
      <c r="AL64" s="181" t="str">
        <f t="shared" si="29"/>
        <v/>
      </c>
      <c r="AM64" s="181" t="str">
        <f t="shared" si="30"/>
        <v/>
      </c>
      <c r="AN64" s="181" t="str">
        <f t="shared" si="31"/>
        <v/>
      </c>
      <c r="AO64" s="181" t="str">
        <f t="shared" si="32"/>
        <v/>
      </c>
      <c r="AP64" s="181" t="str">
        <f t="shared" si="33"/>
        <v/>
      </c>
      <c r="AQ64" s="181" t="str">
        <f t="shared" si="34"/>
        <v/>
      </c>
      <c r="AR64" s="181" t="str">
        <f t="shared" si="35"/>
        <v/>
      </c>
      <c r="AS64" s="181"/>
      <c r="AT64" s="177"/>
      <c r="AU64" s="175"/>
    </row>
    <row r="65" spans="1:47" s="115" customFormat="1" ht="12.75" customHeight="1">
      <c r="A65" s="114"/>
      <c r="B65" s="202" t="str">
        <f t="shared" si="8"/>
        <v/>
      </c>
      <c r="C65" s="203" t="str">
        <f t="shared" si="9"/>
        <v/>
      </c>
      <c r="D65" s="204"/>
      <c r="E65" s="205"/>
      <c r="F65" s="206"/>
      <c r="G65" s="207"/>
      <c r="H65" s="208"/>
      <c r="I65" s="209"/>
      <c r="J65" s="210"/>
      <c r="K65" s="211" t="str">
        <f t="shared" si="10"/>
        <v/>
      </c>
      <c r="L65" s="210"/>
      <c r="M65" s="212"/>
      <c r="N65" s="213" t="str">
        <f t="shared" si="11"/>
        <v/>
      </c>
      <c r="O65" s="214"/>
      <c r="P65" s="229" t="str">
        <f t="shared" si="12"/>
        <v/>
      </c>
      <c r="Q65" s="215" t="str">
        <f t="shared" si="13"/>
        <v/>
      </c>
      <c r="R65" s="215" t="str">
        <f t="shared" si="14"/>
        <v/>
      </c>
      <c r="S65" s="216" t="str">
        <f t="shared" si="15"/>
        <v/>
      </c>
      <c r="T65" s="202" t="str">
        <f t="shared" si="16"/>
        <v/>
      </c>
      <c r="U65" s="217" t="str">
        <f t="shared" si="17"/>
        <v/>
      </c>
      <c r="V65" s="230" t="str">
        <f t="shared" si="18"/>
        <v/>
      </c>
      <c r="W65" s="202" t="str">
        <f t="shared" si="19"/>
        <v/>
      </c>
      <c r="X65" s="175"/>
      <c r="Y65" s="176"/>
      <c r="Z65" s="176" t="str">
        <f t="shared" si="20"/>
        <v/>
      </c>
      <c r="AA65" s="176" t="str">
        <f t="shared" si="21"/>
        <v/>
      </c>
      <c r="AB65" s="177" t="str" cm="1">
        <f t="array" ref="AB65">IF(RangeIsEmpty(C65:O65),"",C65="")</f>
        <v/>
      </c>
      <c r="AC65" s="177" t="str">
        <f t="shared" si="36"/>
        <v/>
      </c>
      <c r="AD65" s="180" t="str">
        <f t="shared" si="37"/>
        <v/>
      </c>
      <c r="AE65" s="178" t="str">
        <f t="shared" si="22"/>
        <v/>
      </c>
      <c r="AF65" s="177" t="str">
        <f t="shared" si="23"/>
        <v/>
      </c>
      <c r="AG65" s="179" t="str">
        <f t="shared" si="24"/>
        <v/>
      </c>
      <c r="AH65" s="180" t="str">
        <f t="shared" si="25"/>
        <v/>
      </c>
      <c r="AI65" s="181" t="str">
        <f t="shared" si="26"/>
        <v/>
      </c>
      <c r="AJ65" s="181" t="str">
        <f t="shared" si="27"/>
        <v/>
      </c>
      <c r="AK65" s="180" t="str">
        <f t="shared" si="28"/>
        <v/>
      </c>
      <c r="AL65" s="181" t="str">
        <f t="shared" si="29"/>
        <v/>
      </c>
      <c r="AM65" s="181" t="str">
        <f t="shared" si="30"/>
        <v/>
      </c>
      <c r="AN65" s="181" t="str">
        <f t="shared" si="31"/>
        <v/>
      </c>
      <c r="AO65" s="181" t="str">
        <f t="shared" si="32"/>
        <v/>
      </c>
      <c r="AP65" s="181" t="str">
        <f t="shared" si="33"/>
        <v/>
      </c>
      <c r="AQ65" s="181" t="str">
        <f t="shared" si="34"/>
        <v/>
      </c>
      <c r="AR65" s="181" t="str">
        <f t="shared" si="35"/>
        <v/>
      </c>
      <c r="AS65" s="181"/>
      <c r="AT65" s="177"/>
      <c r="AU65" s="175"/>
    </row>
    <row r="66" spans="1:47" s="115" customFormat="1" ht="12.75" customHeight="1">
      <c r="A66" s="114"/>
      <c r="B66" s="202" t="str">
        <f t="shared" si="8"/>
        <v/>
      </c>
      <c r="C66" s="203" t="str">
        <f t="shared" si="9"/>
        <v/>
      </c>
      <c r="D66" s="204"/>
      <c r="E66" s="205"/>
      <c r="F66" s="206"/>
      <c r="G66" s="207"/>
      <c r="H66" s="208"/>
      <c r="I66" s="209"/>
      <c r="J66" s="210"/>
      <c r="K66" s="211" t="str">
        <f t="shared" si="10"/>
        <v/>
      </c>
      <c r="L66" s="210"/>
      <c r="M66" s="212"/>
      <c r="N66" s="213" t="str">
        <f t="shared" si="11"/>
        <v/>
      </c>
      <c r="O66" s="214"/>
      <c r="P66" s="229" t="str">
        <f t="shared" si="12"/>
        <v/>
      </c>
      <c r="Q66" s="215" t="str">
        <f t="shared" si="13"/>
        <v/>
      </c>
      <c r="R66" s="215" t="str">
        <f t="shared" si="14"/>
        <v/>
      </c>
      <c r="S66" s="216" t="str">
        <f t="shared" si="15"/>
        <v/>
      </c>
      <c r="T66" s="202" t="str">
        <f t="shared" si="16"/>
        <v/>
      </c>
      <c r="U66" s="217" t="str">
        <f t="shared" si="17"/>
        <v/>
      </c>
      <c r="V66" s="230" t="str">
        <f t="shared" si="18"/>
        <v/>
      </c>
      <c r="W66" s="202" t="str">
        <f t="shared" si="19"/>
        <v/>
      </c>
      <c r="X66" s="175"/>
      <c r="Y66" s="176"/>
      <c r="Z66" s="176" t="str">
        <f t="shared" si="20"/>
        <v/>
      </c>
      <c r="AA66" s="176" t="str">
        <f t="shared" si="21"/>
        <v/>
      </c>
      <c r="AB66" s="177" t="str" cm="1">
        <f t="array" ref="AB66">IF(RangeIsEmpty(C66:O66),"",C66="")</f>
        <v/>
      </c>
      <c r="AC66" s="177" t="str">
        <f t="shared" si="36"/>
        <v/>
      </c>
      <c r="AD66" s="180" t="str">
        <f t="shared" si="37"/>
        <v/>
      </c>
      <c r="AE66" s="178" t="str">
        <f t="shared" si="22"/>
        <v/>
      </c>
      <c r="AF66" s="177" t="str">
        <f t="shared" si="23"/>
        <v/>
      </c>
      <c r="AG66" s="179" t="str">
        <f t="shared" si="24"/>
        <v/>
      </c>
      <c r="AH66" s="180" t="str">
        <f t="shared" si="25"/>
        <v/>
      </c>
      <c r="AI66" s="181" t="str">
        <f t="shared" si="26"/>
        <v/>
      </c>
      <c r="AJ66" s="181" t="str">
        <f t="shared" si="27"/>
        <v/>
      </c>
      <c r="AK66" s="180" t="str">
        <f t="shared" si="28"/>
        <v/>
      </c>
      <c r="AL66" s="181" t="str">
        <f t="shared" si="29"/>
        <v/>
      </c>
      <c r="AM66" s="181" t="str">
        <f t="shared" si="30"/>
        <v/>
      </c>
      <c r="AN66" s="181" t="str">
        <f t="shared" si="31"/>
        <v/>
      </c>
      <c r="AO66" s="181" t="str">
        <f t="shared" si="32"/>
        <v/>
      </c>
      <c r="AP66" s="181" t="str">
        <f t="shared" si="33"/>
        <v/>
      </c>
      <c r="AQ66" s="181" t="str">
        <f t="shared" si="34"/>
        <v/>
      </c>
      <c r="AR66" s="181" t="str">
        <f t="shared" si="35"/>
        <v/>
      </c>
      <c r="AS66" s="181"/>
      <c r="AT66" s="177"/>
      <c r="AU66" s="175"/>
    </row>
    <row r="67" spans="1:47" s="115" customFormat="1" ht="12.75" customHeight="1">
      <c r="A67" s="114"/>
      <c r="B67" s="202" t="str">
        <f t="shared" si="8"/>
        <v/>
      </c>
      <c r="C67" s="203" t="str">
        <f t="shared" si="9"/>
        <v/>
      </c>
      <c r="D67" s="204"/>
      <c r="E67" s="205"/>
      <c r="F67" s="206"/>
      <c r="G67" s="207"/>
      <c r="H67" s="208"/>
      <c r="I67" s="209"/>
      <c r="J67" s="210"/>
      <c r="K67" s="211" t="str">
        <f t="shared" si="10"/>
        <v/>
      </c>
      <c r="L67" s="210"/>
      <c r="M67" s="212"/>
      <c r="N67" s="213" t="str">
        <f t="shared" si="11"/>
        <v/>
      </c>
      <c r="O67" s="214"/>
      <c r="P67" s="229" t="str">
        <f t="shared" si="12"/>
        <v/>
      </c>
      <c r="Q67" s="215" t="str">
        <f t="shared" si="13"/>
        <v/>
      </c>
      <c r="R67" s="215" t="str">
        <f t="shared" si="14"/>
        <v/>
      </c>
      <c r="S67" s="216" t="str">
        <f t="shared" si="15"/>
        <v/>
      </c>
      <c r="T67" s="202" t="str">
        <f t="shared" si="16"/>
        <v/>
      </c>
      <c r="U67" s="217" t="str">
        <f t="shared" si="17"/>
        <v/>
      </c>
      <c r="V67" s="230" t="str">
        <f t="shared" si="18"/>
        <v/>
      </c>
      <c r="W67" s="202" t="str">
        <f t="shared" si="19"/>
        <v/>
      </c>
      <c r="X67" s="175"/>
      <c r="Y67" s="176"/>
      <c r="Z67" s="176" t="str">
        <f t="shared" si="20"/>
        <v/>
      </c>
      <c r="AA67" s="176" t="str">
        <f t="shared" si="21"/>
        <v/>
      </c>
      <c r="AB67" s="177" t="str" cm="1">
        <f t="array" ref="AB67">IF(RangeIsEmpty(C67:O67),"",C67="")</f>
        <v/>
      </c>
      <c r="AC67" s="177" t="str">
        <f t="shared" si="36"/>
        <v/>
      </c>
      <c r="AD67" s="180" t="str">
        <f t="shared" si="37"/>
        <v/>
      </c>
      <c r="AE67" s="178" t="str">
        <f t="shared" si="22"/>
        <v/>
      </c>
      <c r="AF67" s="177" t="str">
        <f t="shared" si="23"/>
        <v/>
      </c>
      <c r="AG67" s="179" t="str">
        <f t="shared" si="24"/>
        <v/>
      </c>
      <c r="AH67" s="180" t="str">
        <f t="shared" si="25"/>
        <v/>
      </c>
      <c r="AI67" s="181" t="str">
        <f t="shared" si="26"/>
        <v/>
      </c>
      <c r="AJ67" s="181" t="str">
        <f t="shared" si="27"/>
        <v/>
      </c>
      <c r="AK67" s="180" t="str">
        <f t="shared" si="28"/>
        <v/>
      </c>
      <c r="AL67" s="181" t="str">
        <f t="shared" si="29"/>
        <v/>
      </c>
      <c r="AM67" s="181" t="str">
        <f t="shared" si="30"/>
        <v/>
      </c>
      <c r="AN67" s="181" t="str">
        <f t="shared" si="31"/>
        <v/>
      </c>
      <c r="AO67" s="181" t="str">
        <f t="shared" si="32"/>
        <v/>
      </c>
      <c r="AP67" s="181" t="str">
        <f t="shared" si="33"/>
        <v/>
      </c>
      <c r="AQ67" s="181" t="str">
        <f t="shared" si="34"/>
        <v/>
      </c>
      <c r="AR67" s="181" t="str">
        <f t="shared" si="35"/>
        <v/>
      </c>
      <c r="AS67" s="181"/>
      <c r="AT67" s="177"/>
      <c r="AU67" s="175"/>
    </row>
    <row r="68" spans="1:47" s="115" customFormat="1" ht="12.75" customHeight="1">
      <c r="A68" s="114"/>
      <c r="B68" s="202" t="str">
        <f t="shared" si="8"/>
        <v/>
      </c>
      <c r="C68" s="203" t="str">
        <f t="shared" si="9"/>
        <v/>
      </c>
      <c r="D68" s="204"/>
      <c r="E68" s="205"/>
      <c r="F68" s="206"/>
      <c r="G68" s="207"/>
      <c r="H68" s="208"/>
      <c r="I68" s="209"/>
      <c r="J68" s="210"/>
      <c r="K68" s="211" t="str">
        <f t="shared" si="10"/>
        <v/>
      </c>
      <c r="L68" s="210"/>
      <c r="M68" s="212"/>
      <c r="N68" s="213" t="str">
        <f t="shared" si="11"/>
        <v/>
      </c>
      <c r="O68" s="214"/>
      <c r="P68" s="229" t="str">
        <f t="shared" si="12"/>
        <v/>
      </c>
      <c r="Q68" s="215" t="str">
        <f t="shared" si="13"/>
        <v/>
      </c>
      <c r="R68" s="215" t="str">
        <f t="shared" si="14"/>
        <v/>
      </c>
      <c r="S68" s="216" t="str">
        <f t="shared" si="15"/>
        <v/>
      </c>
      <c r="T68" s="202" t="str">
        <f t="shared" si="16"/>
        <v/>
      </c>
      <c r="U68" s="217" t="str">
        <f t="shared" si="17"/>
        <v/>
      </c>
      <c r="V68" s="230" t="str">
        <f t="shared" si="18"/>
        <v/>
      </c>
      <c r="W68" s="202" t="str">
        <f t="shared" si="19"/>
        <v/>
      </c>
      <c r="X68" s="175"/>
      <c r="Y68" s="176"/>
      <c r="Z68" s="176" t="str">
        <f t="shared" si="20"/>
        <v/>
      </c>
      <c r="AA68" s="176" t="str">
        <f t="shared" si="21"/>
        <v/>
      </c>
      <c r="AB68" s="177" t="str" cm="1">
        <f t="array" ref="AB68">IF(RangeIsEmpty(C68:O68),"",C68="")</f>
        <v/>
      </c>
      <c r="AC68" s="177" t="str">
        <f t="shared" si="36"/>
        <v/>
      </c>
      <c r="AD68" s="180" t="str">
        <f t="shared" si="37"/>
        <v/>
      </c>
      <c r="AE68" s="178" t="str">
        <f t="shared" si="22"/>
        <v/>
      </c>
      <c r="AF68" s="177" t="str">
        <f t="shared" si="23"/>
        <v/>
      </c>
      <c r="AG68" s="179" t="str">
        <f t="shared" si="24"/>
        <v/>
      </c>
      <c r="AH68" s="180" t="str">
        <f t="shared" si="25"/>
        <v/>
      </c>
      <c r="AI68" s="181" t="str">
        <f t="shared" si="26"/>
        <v/>
      </c>
      <c r="AJ68" s="181" t="str">
        <f t="shared" si="27"/>
        <v/>
      </c>
      <c r="AK68" s="180" t="str">
        <f t="shared" si="28"/>
        <v/>
      </c>
      <c r="AL68" s="181" t="str">
        <f t="shared" si="29"/>
        <v/>
      </c>
      <c r="AM68" s="181" t="str">
        <f t="shared" si="30"/>
        <v/>
      </c>
      <c r="AN68" s="181" t="str">
        <f t="shared" si="31"/>
        <v/>
      </c>
      <c r="AO68" s="181" t="str">
        <f t="shared" si="32"/>
        <v/>
      </c>
      <c r="AP68" s="181" t="str">
        <f t="shared" si="33"/>
        <v/>
      </c>
      <c r="AQ68" s="181" t="str">
        <f t="shared" si="34"/>
        <v/>
      </c>
      <c r="AR68" s="181" t="str">
        <f t="shared" si="35"/>
        <v/>
      </c>
      <c r="AS68" s="181"/>
      <c r="AT68" s="177"/>
      <c r="AU68" s="175"/>
    </row>
    <row r="69" spans="1:47" s="115" customFormat="1" ht="12.75" customHeight="1">
      <c r="A69" s="114"/>
      <c r="B69" s="202" t="str">
        <f t="shared" si="8"/>
        <v/>
      </c>
      <c r="C69" s="203" t="str">
        <f t="shared" si="9"/>
        <v/>
      </c>
      <c r="D69" s="204"/>
      <c r="E69" s="205"/>
      <c r="F69" s="206"/>
      <c r="G69" s="207"/>
      <c r="H69" s="208"/>
      <c r="I69" s="209"/>
      <c r="J69" s="210"/>
      <c r="K69" s="211" t="str">
        <f t="shared" si="10"/>
        <v/>
      </c>
      <c r="L69" s="210"/>
      <c r="M69" s="212"/>
      <c r="N69" s="213" t="str">
        <f t="shared" si="11"/>
        <v/>
      </c>
      <c r="O69" s="214"/>
      <c r="P69" s="229" t="str">
        <f t="shared" si="12"/>
        <v/>
      </c>
      <c r="Q69" s="215" t="str">
        <f t="shared" si="13"/>
        <v/>
      </c>
      <c r="R69" s="215" t="str">
        <f t="shared" si="14"/>
        <v/>
      </c>
      <c r="S69" s="216" t="str">
        <f t="shared" si="15"/>
        <v/>
      </c>
      <c r="T69" s="202" t="str">
        <f t="shared" si="16"/>
        <v/>
      </c>
      <c r="U69" s="217" t="str">
        <f t="shared" si="17"/>
        <v/>
      </c>
      <c r="V69" s="230" t="str">
        <f t="shared" si="18"/>
        <v/>
      </c>
      <c r="W69" s="202" t="str">
        <f t="shared" si="19"/>
        <v/>
      </c>
      <c r="X69" s="175"/>
      <c r="Y69" s="176"/>
      <c r="Z69" s="176" t="str">
        <f t="shared" si="20"/>
        <v/>
      </c>
      <c r="AA69" s="176" t="str">
        <f t="shared" si="21"/>
        <v/>
      </c>
      <c r="AB69" s="177" t="str" cm="1">
        <f t="array" ref="AB69">IF(RangeIsEmpty(C69:O69),"",C69="")</f>
        <v/>
      </c>
      <c r="AC69" s="177" t="str">
        <f t="shared" si="36"/>
        <v/>
      </c>
      <c r="AD69" s="180" t="str">
        <f t="shared" si="37"/>
        <v/>
      </c>
      <c r="AE69" s="178" t="str">
        <f t="shared" si="22"/>
        <v/>
      </c>
      <c r="AF69" s="177" t="str">
        <f t="shared" si="23"/>
        <v/>
      </c>
      <c r="AG69" s="179" t="str">
        <f t="shared" si="24"/>
        <v/>
      </c>
      <c r="AH69" s="180" t="str">
        <f t="shared" si="25"/>
        <v/>
      </c>
      <c r="AI69" s="181" t="str">
        <f t="shared" si="26"/>
        <v/>
      </c>
      <c r="AJ69" s="181" t="str">
        <f t="shared" si="27"/>
        <v/>
      </c>
      <c r="AK69" s="180" t="str">
        <f t="shared" si="28"/>
        <v/>
      </c>
      <c r="AL69" s="181" t="str">
        <f t="shared" si="29"/>
        <v/>
      </c>
      <c r="AM69" s="181" t="str">
        <f t="shared" si="30"/>
        <v/>
      </c>
      <c r="AN69" s="181" t="str">
        <f t="shared" si="31"/>
        <v/>
      </c>
      <c r="AO69" s="181" t="str">
        <f t="shared" si="32"/>
        <v/>
      </c>
      <c r="AP69" s="181" t="str">
        <f t="shared" si="33"/>
        <v/>
      </c>
      <c r="AQ69" s="181" t="str">
        <f t="shared" si="34"/>
        <v/>
      </c>
      <c r="AR69" s="181" t="str">
        <f t="shared" si="35"/>
        <v/>
      </c>
      <c r="AS69" s="181"/>
      <c r="AT69" s="177"/>
      <c r="AU69" s="175"/>
    </row>
    <row r="70" spans="1:47" s="115" customFormat="1" ht="12.75" customHeight="1">
      <c r="A70" s="114"/>
      <c r="B70" s="202" t="str">
        <f t="shared" si="8"/>
        <v/>
      </c>
      <c r="C70" s="203" t="str">
        <f t="shared" si="9"/>
        <v/>
      </c>
      <c r="D70" s="204"/>
      <c r="E70" s="205"/>
      <c r="F70" s="206"/>
      <c r="G70" s="207"/>
      <c r="H70" s="208"/>
      <c r="I70" s="209"/>
      <c r="J70" s="210"/>
      <c r="K70" s="211" t="str">
        <f t="shared" si="10"/>
        <v/>
      </c>
      <c r="L70" s="210"/>
      <c r="M70" s="212"/>
      <c r="N70" s="213" t="str">
        <f t="shared" si="11"/>
        <v/>
      </c>
      <c r="O70" s="214"/>
      <c r="P70" s="229" t="str">
        <f t="shared" si="12"/>
        <v/>
      </c>
      <c r="Q70" s="215" t="str">
        <f t="shared" si="13"/>
        <v/>
      </c>
      <c r="R70" s="215" t="str">
        <f t="shared" si="14"/>
        <v/>
      </c>
      <c r="S70" s="216" t="str">
        <f t="shared" si="15"/>
        <v/>
      </c>
      <c r="T70" s="202" t="str">
        <f t="shared" si="16"/>
        <v/>
      </c>
      <c r="U70" s="217" t="str">
        <f t="shared" si="17"/>
        <v/>
      </c>
      <c r="V70" s="230" t="str">
        <f t="shared" si="18"/>
        <v/>
      </c>
      <c r="W70" s="202" t="str">
        <f t="shared" si="19"/>
        <v/>
      </c>
      <c r="X70" s="175"/>
      <c r="Y70" s="176"/>
      <c r="Z70" s="176" t="str">
        <f t="shared" si="20"/>
        <v/>
      </c>
      <c r="AA70" s="176" t="str">
        <f t="shared" si="21"/>
        <v/>
      </c>
      <c r="AB70" s="177" t="str" cm="1">
        <f t="array" ref="AB70">IF(RangeIsEmpty(C70:O70),"",C70="")</f>
        <v/>
      </c>
      <c r="AC70" s="177" t="str">
        <f t="shared" si="36"/>
        <v/>
      </c>
      <c r="AD70" s="180" t="str">
        <f t="shared" si="37"/>
        <v/>
      </c>
      <c r="AE70" s="178" t="str">
        <f t="shared" si="22"/>
        <v/>
      </c>
      <c r="AF70" s="177" t="str">
        <f t="shared" si="23"/>
        <v/>
      </c>
      <c r="AG70" s="179" t="str">
        <f t="shared" si="24"/>
        <v/>
      </c>
      <c r="AH70" s="180" t="str">
        <f t="shared" si="25"/>
        <v/>
      </c>
      <c r="AI70" s="181" t="str">
        <f t="shared" si="26"/>
        <v/>
      </c>
      <c r="AJ70" s="181" t="str">
        <f t="shared" si="27"/>
        <v/>
      </c>
      <c r="AK70" s="180" t="str">
        <f t="shared" si="28"/>
        <v/>
      </c>
      <c r="AL70" s="181" t="str">
        <f t="shared" si="29"/>
        <v/>
      </c>
      <c r="AM70" s="181" t="str">
        <f t="shared" si="30"/>
        <v/>
      </c>
      <c r="AN70" s="181" t="str">
        <f t="shared" si="31"/>
        <v/>
      </c>
      <c r="AO70" s="181" t="str">
        <f t="shared" si="32"/>
        <v/>
      </c>
      <c r="AP70" s="181" t="str">
        <f t="shared" si="33"/>
        <v/>
      </c>
      <c r="AQ70" s="181" t="str">
        <f t="shared" si="34"/>
        <v/>
      </c>
      <c r="AR70" s="181" t="str">
        <f t="shared" si="35"/>
        <v/>
      </c>
      <c r="AS70" s="181"/>
      <c r="AT70" s="177"/>
      <c r="AU70" s="175"/>
    </row>
    <row r="71" spans="1:47" s="115" customFormat="1" ht="12.75" customHeight="1">
      <c r="A71" s="114"/>
      <c r="B71" s="202" t="str">
        <f t="shared" si="8"/>
        <v/>
      </c>
      <c r="C71" s="203" t="str">
        <f t="shared" si="9"/>
        <v/>
      </c>
      <c r="D71" s="204"/>
      <c r="E71" s="205"/>
      <c r="F71" s="206"/>
      <c r="G71" s="207"/>
      <c r="H71" s="208"/>
      <c r="I71" s="209"/>
      <c r="J71" s="210"/>
      <c r="K71" s="211" t="str">
        <f t="shared" si="10"/>
        <v/>
      </c>
      <c r="L71" s="210"/>
      <c r="M71" s="212"/>
      <c r="N71" s="213" t="str">
        <f t="shared" si="11"/>
        <v/>
      </c>
      <c r="O71" s="214"/>
      <c r="P71" s="229" t="str">
        <f t="shared" si="12"/>
        <v/>
      </c>
      <c r="Q71" s="215" t="str">
        <f t="shared" si="13"/>
        <v/>
      </c>
      <c r="R71" s="215" t="str">
        <f t="shared" si="14"/>
        <v/>
      </c>
      <c r="S71" s="216" t="str">
        <f t="shared" si="15"/>
        <v/>
      </c>
      <c r="T71" s="202" t="str">
        <f t="shared" si="16"/>
        <v/>
      </c>
      <c r="U71" s="217" t="str">
        <f t="shared" si="17"/>
        <v/>
      </c>
      <c r="V71" s="230" t="str">
        <f t="shared" si="18"/>
        <v/>
      </c>
      <c r="W71" s="202" t="str">
        <f t="shared" si="19"/>
        <v/>
      </c>
      <c r="X71" s="175"/>
      <c r="Y71" s="176"/>
      <c r="Z71" s="176" t="str">
        <f t="shared" si="20"/>
        <v/>
      </c>
      <c r="AA71" s="176" t="str">
        <f t="shared" si="21"/>
        <v/>
      </c>
      <c r="AB71" s="177" t="str" cm="1">
        <f t="array" ref="AB71">IF(RangeIsEmpty(C71:O71),"",C71="")</f>
        <v/>
      </c>
      <c r="AC71" s="177" t="str">
        <f t="shared" si="36"/>
        <v/>
      </c>
      <c r="AD71" s="180" t="str">
        <f t="shared" si="37"/>
        <v/>
      </c>
      <c r="AE71" s="178" t="str">
        <f t="shared" si="22"/>
        <v/>
      </c>
      <c r="AF71" s="177" t="str">
        <f t="shared" si="23"/>
        <v/>
      </c>
      <c r="AG71" s="179" t="str">
        <f t="shared" si="24"/>
        <v/>
      </c>
      <c r="AH71" s="180" t="str">
        <f t="shared" si="25"/>
        <v/>
      </c>
      <c r="AI71" s="181" t="str">
        <f t="shared" si="26"/>
        <v/>
      </c>
      <c r="AJ71" s="181" t="str">
        <f t="shared" si="27"/>
        <v/>
      </c>
      <c r="AK71" s="180" t="str">
        <f t="shared" si="28"/>
        <v/>
      </c>
      <c r="AL71" s="181" t="str">
        <f t="shared" si="29"/>
        <v/>
      </c>
      <c r="AM71" s="181" t="str">
        <f t="shared" si="30"/>
        <v/>
      </c>
      <c r="AN71" s="181" t="str">
        <f t="shared" si="31"/>
        <v/>
      </c>
      <c r="AO71" s="181" t="str">
        <f t="shared" si="32"/>
        <v/>
      </c>
      <c r="AP71" s="181" t="str">
        <f t="shared" si="33"/>
        <v/>
      </c>
      <c r="AQ71" s="181" t="str">
        <f t="shared" si="34"/>
        <v/>
      </c>
      <c r="AR71" s="181" t="str">
        <f t="shared" si="35"/>
        <v/>
      </c>
      <c r="AS71" s="181"/>
      <c r="AT71" s="177"/>
      <c r="AU71" s="175"/>
    </row>
    <row r="72" spans="1:47" s="115" customFormat="1" ht="12.75" customHeight="1">
      <c r="A72" s="114"/>
      <c r="B72" s="202" t="str">
        <f t="shared" si="8"/>
        <v/>
      </c>
      <c r="C72" s="203" t="str">
        <f t="shared" si="9"/>
        <v/>
      </c>
      <c r="D72" s="204"/>
      <c r="E72" s="205"/>
      <c r="F72" s="206"/>
      <c r="G72" s="207"/>
      <c r="H72" s="208"/>
      <c r="I72" s="209"/>
      <c r="J72" s="210"/>
      <c r="K72" s="211" t="str">
        <f t="shared" si="10"/>
        <v/>
      </c>
      <c r="L72" s="210"/>
      <c r="M72" s="212"/>
      <c r="N72" s="213" t="str">
        <f t="shared" si="11"/>
        <v/>
      </c>
      <c r="O72" s="214"/>
      <c r="P72" s="229" t="str">
        <f t="shared" si="12"/>
        <v/>
      </c>
      <c r="Q72" s="215" t="str">
        <f t="shared" si="13"/>
        <v/>
      </c>
      <c r="R72" s="215" t="str">
        <f t="shared" si="14"/>
        <v/>
      </c>
      <c r="S72" s="216" t="str">
        <f t="shared" si="15"/>
        <v/>
      </c>
      <c r="T72" s="202" t="str">
        <f t="shared" si="16"/>
        <v/>
      </c>
      <c r="U72" s="217" t="str">
        <f t="shared" si="17"/>
        <v/>
      </c>
      <c r="V72" s="230" t="str">
        <f t="shared" si="18"/>
        <v/>
      </c>
      <c r="W72" s="202" t="str">
        <f t="shared" si="19"/>
        <v/>
      </c>
      <c r="X72" s="175"/>
      <c r="Y72" s="176"/>
      <c r="Z72" s="176" t="str">
        <f t="shared" si="20"/>
        <v/>
      </c>
      <c r="AA72" s="176" t="str">
        <f t="shared" si="21"/>
        <v/>
      </c>
      <c r="AB72" s="177" t="str" cm="1">
        <f t="array" ref="AB72">IF(RangeIsEmpty(C72:O72),"",C72="")</f>
        <v/>
      </c>
      <c r="AC72" s="177" t="str">
        <f t="shared" si="36"/>
        <v/>
      </c>
      <c r="AD72" s="180" t="str">
        <f t="shared" si="37"/>
        <v/>
      </c>
      <c r="AE72" s="178" t="str">
        <f t="shared" si="22"/>
        <v/>
      </c>
      <c r="AF72" s="177" t="str">
        <f t="shared" si="23"/>
        <v/>
      </c>
      <c r="AG72" s="179" t="str">
        <f t="shared" si="24"/>
        <v/>
      </c>
      <c r="AH72" s="180" t="str">
        <f t="shared" si="25"/>
        <v/>
      </c>
      <c r="AI72" s="181" t="str">
        <f t="shared" si="26"/>
        <v/>
      </c>
      <c r="AJ72" s="181" t="str">
        <f t="shared" si="27"/>
        <v/>
      </c>
      <c r="AK72" s="180" t="str">
        <f t="shared" si="28"/>
        <v/>
      </c>
      <c r="AL72" s="181" t="str">
        <f t="shared" si="29"/>
        <v/>
      </c>
      <c r="AM72" s="181" t="str">
        <f t="shared" si="30"/>
        <v/>
      </c>
      <c r="AN72" s="181" t="str">
        <f t="shared" si="31"/>
        <v/>
      </c>
      <c r="AO72" s="181" t="str">
        <f t="shared" si="32"/>
        <v/>
      </c>
      <c r="AP72" s="181" t="str">
        <f t="shared" si="33"/>
        <v/>
      </c>
      <c r="AQ72" s="181" t="str">
        <f t="shared" si="34"/>
        <v/>
      </c>
      <c r="AR72" s="181" t="str">
        <f t="shared" si="35"/>
        <v/>
      </c>
      <c r="AS72" s="181"/>
      <c r="AT72" s="177"/>
      <c r="AU72" s="175"/>
    </row>
    <row r="73" spans="1:47" s="115" customFormat="1" ht="12.75" customHeight="1">
      <c r="A73" s="114"/>
      <c r="B73" s="202" t="str">
        <f t="shared" si="8"/>
        <v/>
      </c>
      <c r="C73" s="203" t="str">
        <f t="shared" si="9"/>
        <v/>
      </c>
      <c r="D73" s="204"/>
      <c r="E73" s="205"/>
      <c r="F73" s="206"/>
      <c r="G73" s="207"/>
      <c r="H73" s="208"/>
      <c r="I73" s="209"/>
      <c r="J73" s="210"/>
      <c r="K73" s="211" t="str">
        <f t="shared" si="10"/>
        <v/>
      </c>
      <c r="L73" s="210"/>
      <c r="M73" s="212"/>
      <c r="N73" s="213" t="str">
        <f t="shared" si="11"/>
        <v/>
      </c>
      <c r="O73" s="214"/>
      <c r="P73" s="229" t="str">
        <f t="shared" si="12"/>
        <v/>
      </c>
      <c r="Q73" s="215" t="str">
        <f t="shared" si="13"/>
        <v/>
      </c>
      <c r="R73" s="215" t="str">
        <f t="shared" si="14"/>
        <v/>
      </c>
      <c r="S73" s="216" t="str">
        <f t="shared" si="15"/>
        <v/>
      </c>
      <c r="T73" s="202" t="str">
        <f t="shared" si="16"/>
        <v/>
      </c>
      <c r="U73" s="217" t="str">
        <f t="shared" si="17"/>
        <v/>
      </c>
      <c r="V73" s="230" t="str">
        <f t="shared" si="18"/>
        <v/>
      </c>
      <c r="W73" s="202" t="str">
        <f t="shared" si="19"/>
        <v/>
      </c>
      <c r="X73" s="175"/>
      <c r="Y73" s="176"/>
      <c r="Z73" s="176" t="str">
        <f t="shared" si="20"/>
        <v/>
      </c>
      <c r="AA73" s="176" t="str">
        <f t="shared" si="21"/>
        <v/>
      </c>
      <c r="AB73" s="177" t="str" cm="1">
        <f t="array" ref="AB73">IF(RangeIsEmpty(C73:O73),"",C73="")</f>
        <v/>
      </c>
      <c r="AC73" s="177" t="str">
        <f t="shared" si="36"/>
        <v/>
      </c>
      <c r="AD73" s="180" t="str">
        <f t="shared" si="37"/>
        <v/>
      </c>
      <c r="AE73" s="178" t="str">
        <f t="shared" si="22"/>
        <v/>
      </c>
      <c r="AF73" s="177" t="str">
        <f t="shared" si="23"/>
        <v/>
      </c>
      <c r="AG73" s="179" t="str">
        <f t="shared" si="24"/>
        <v/>
      </c>
      <c r="AH73" s="180" t="str">
        <f t="shared" si="25"/>
        <v/>
      </c>
      <c r="AI73" s="181" t="str">
        <f t="shared" si="26"/>
        <v/>
      </c>
      <c r="AJ73" s="181" t="str">
        <f t="shared" si="27"/>
        <v/>
      </c>
      <c r="AK73" s="180" t="str">
        <f t="shared" si="28"/>
        <v/>
      </c>
      <c r="AL73" s="181" t="str">
        <f t="shared" si="29"/>
        <v/>
      </c>
      <c r="AM73" s="181" t="str">
        <f t="shared" si="30"/>
        <v/>
      </c>
      <c r="AN73" s="181" t="str">
        <f t="shared" si="31"/>
        <v/>
      </c>
      <c r="AO73" s="181" t="str">
        <f t="shared" si="32"/>
        <v/>
      </c>
      <c r="AP73" s="181" t="str">
        <f t="shared" si="33"/>
        <v/>
      </c>
      <c r="AQ73" s="181" t="str">
        <f t="shared" si="34"/>
        <v/>
      </c>
      <c r="AR73" s="181" t="str">
        <f t="shared" si="35"/>
        <v/>
      </c>
      <c r="AS73" s="181"/>
      <c r="AT73" s="177"/>
      <c r="AU73" s="175"/>
    </row>
    <row r="74" spans="1:47" s="115" customFormat="1" ht="12.75" customHeight="1">
      <c r="A74" s="114"/>
      <c r="B74" s="202" t="str">
        <f t="shared" si="8"/>
        <v/>
      </c>
      <c r="C74" s="203" t="str">
        <f t="shared" si="9"/>
        <v/>
      </c>
      <c r="D74" s="204"/>
      <c r="E74" s="205"/>
      <c r="F74" s="206"/>
      <c r="G74" s="207"/>
      <c r="H74" s="208"/>
      <c r="I74" s="209"/>
      <c r="J74" s="210"/>
      <c r="K74" s="211" t="str">
        <f t="shared" si="10"/>
        <v/>
      </c>
      <c r="L74" s="210"/>
      <c r="M74" s="212"/>
      <c r="N74" s="213" t="str">
        <f t="shared" si="11"/>
        <v/>
      </c>
      <c r="O74" s="214"/>
      <c r="P74" s="229" t="str">
        <f t="shared" si="12"/>
        <v/>
      </c>
      <c r="Q74" s="215" t="str">
        <f t="shared" si="13"/>
        <v/>
      </c>
      <c r="R74" s="215" t="str">
        <f t="shared" si="14"/>
        <v/>
      </c>
      <c r="S74" s="216" t="str">
        <f t="shared" si="15"/>
        <v/>
      </c>
      <c r="T74" s="202" t="str">
        <f t="shared" si="16"/>
        <v/>
      </c>
      <c r="U74" s="217" t="str">
        <f t="shared" si="17"/>
        <v/>
      </c>
      <c r="V74" s="230" t="str">
        <f t="shared" si="18"/>
        <v/>
      </c>
      <c r="W74" s="202" t="str">
        <f t="shared" si="19"/>
        <v/>
      </c>
      <c r="X74" s="175"/>
      <c r="Y74" s="176"/>
      <c r="Z74" s="176" t="str">
        <f t="shared" si="20"/>
        <v/>
      </c>
      <c r="AA74" s="176" t="str">
        <f t="shared" si="21"/>
        <v/>
      </c>
      <c r="AB74" s="177" t="str" cm="1">
        <f t="array" ref="AB74">IF(RangeIsEmpty(C74:O74),"",C74="")</f>
        <v/>
      </c>
      <c r="AC74" s="177" t="str">
        <f t="shared" si="36"/>
        <v/>
      </c>
      <c r="AD74" s="180" t="str">
        <f t="shared" si="37"/>
        <v/>
      </c>
      <c r="AE74" s="178" t="str">
        <f t="shared" si="22"/>
        <v/>
      </c>
      <c r="AF74" s="177" t="str">
        <f t="shared" si="23"/>
        <v/>
      </c>
      <c r="AG74" s="179" t="str">
        <f t="shared" si="24"/>
        <v/>
      </c>
      <c r="AH74" s="180" t="str">
        <f t="shared" si="25"/>
        <v/>
      </c>
      <c r="AI74" s="181" t="str">
        <f t="shared" si="26"/>
        <v/>
      </c>
      <c r="AJ74" s="181" t="str">
        <f t="shared" si="27"/>
        <v/>
      </c>
      <c r="AK74" s="180" t="str">
        <f t="shared" si="28"/>
        <v/>
      </c>
      <c r="AL74" s="181" t="str">
        <f t="shared" si="29"/>
        <v/>
      </c>
      <c r="AM74" s="181" t="str">
        <f t="shared" si="30"/>
        <v/>
      </c>
      <c r="AN74" s="181" t="str">
        <f t="shared" si="31"/>
        <v/>
      </c>
      <c r="AO74" s="181" t="str">
        <f t="shared" si="32"/>
        <v/>
      </c>
      <c r="AP74" s="181" t="str">
        <f t="shared" si="33"/>
        <v/>
      </c>
      <c r="AQ74" s="181" t="str">
        <f t="shared" si="34"/>
        <v/>
      </c>
      <c r="AR74" s="181" t="str">
        <f t="shared" si="35"/>
        <v/>
      </c>
      <c r="AS74" s="181"/>
      <c r="AT74" s="177"/>
      <c r="AU74" s="175"/>
    </row>
    <row r="75" spans="1:47" s="115" customFormat="1" ht="12.75" customHeight="1">
      <c r="A75" s="114"/>
      <c r="B75" s="202" t="str">
        <f t="shared" si="8"/>
        <v/>
      </c>
      <c r="C75" s="203" t="str">
        <f t="shared" si="9"/>
        <v/>
      </c>
      <c r="D75" s="204"/>
      <c r="E75" s="205"/>
      <c r="F75" s="206"/>
      <c r="G75" s="207"/>
      <c r="H75" s="208"/>
      <c r="I75" s="209"/>
      <c r="J75" s="210"/>
      <c r="K75" s="211" t="str">
        <f t="shared" si="10"/>
        <v/>
      </c>
      <c r="L75" s="210"/>
      <c r="M75" s="212"/>
      <c r="N75" s="213" t="str">
        <f t="shared" si="11"/>
        <v/>
      </c>
      <c r="O75" s="214"/>
      <c r="P75" s="229" t="str">
        <f t="shared" si="12"/>
        <v/>
      </c>
      <c r="Q75" s="215" t="str">
        <f t="shared" si="13"/>
        <v/>
      </c>
      <c r="R75" s="215" t="str">
        <f t="shared" si="14"/>
        <v/>
      </c>
      <c r="S75" s="216" t="str">
        <f t="shared" si="15"/>
        <v/>
      </c>
      <c r="T75" s="202" t="str">
        <f t="shared" si="16"/>
        <v/>
      </c>
      <c r="U75" s="217" t="str">
        <f t="shared" si="17"/>
        <v/>
      </c>
      <c r="V75" s="230" t="str">
        <f t="shared" si="18"/>
        <v/>
      </c>
      <c r="W75" s="202" t="str">
        <f t="shared" si="19"/>
        <v/>
      </c>
      <c r="X75" s="175"/>
      <c r="Y75" s="176"/>
      <c r="Z75" s="176" t="str">
        <f t="shared" si="20"/>
        <v/>
      </c>
      <c r="AA75" s="176" t="str">
        <f t="shared" si="21"/>
        <v/>
      </c>
      <c r="AB75" s="177" t="str" cm="1">
        <f t="array" ref="AB75">IF(RangeIsEmpty(C75:O75),"",C75="")</f>
        <v/>
      </c>
      <c r="AC75" s="177" t="str">
        <f t="shared" si="36"/>
        <v/>
      </c>
      <c r="AD75" s="180" t="str">
        <f t="shared" si="37"/>
        <v/>
      </c>
      <c r="AE75" s="178" t="str">
        <f t="shared" si="22"/>
        <v/>
      </c>
      <c r="AF75" s="177" t="str">
        <f t="shared" si="23"/>
        <v/>
      </c>
      <c r="AG75" s="179" t="str">
        <f t="shared" si="24"/>
        <v/>
      </c>
      <c r="AH75" s="180" t="str">
        <f t="shared" si="25"/>
        <v/>
      </c>
      <c r="AI75" s="181" t="str">
        <f t="shared" si="26"/>
        <v/>
      </c>
      <c r="AJ75" s="181" t="str">
        <f t="shared" si="27"/>
        <v/>
      </c>
      <c r="AK75" s="180" t="str">
        <f t="shared" si="28"/>
        <v/>
      </c>
      <c r="AL75" s="181" t="str">
        <f t="shared" si="29"/>
        <v/>
      </c>
      <c r="AM75" s="181" t="str">
        <f t="shared" si="30"/>
        <v/>
      </c>
      <c r="AN75" s="181" t="str">
        <f t="shared" si="31"/>
        <v/>
      </c>
      <c r="AO75" s="181" t="str">
        <f t="shared" si="32"/>
        <v/>
      </c>
      <c r="AP75" s="181" t="str">
        <f t="shared" si="33"/>
        <v/>
      </c>
      <c r="AQ75" s="181" t="str">
        <f t="shared" si="34"/>
        <v/>
      </c>
      <c r="AR75" s="181" t="str">
        <f t="shared" si="35"/>
        <v/>
      </c>
      <c r="AS75" s="181"/>
      <c r="AT75" s="177"/>
      <c r="AU75" s="175"/>
    </row>
    <row r="76" spans="1:47" s="115" customFormat="1" ht="12.75" customHeight="1">
      <c r="A76" s="114"/>
      <c r="B76" s="202" t="str">
        <f t="shared" si="8"/>
        <v/>
      </c>
      <c r="C76" s="203" t="str">
        <f t="shared" si="9"/>
        <v/>
      </c>
      <c r="D76" s="204"/>
      <c r="E76" s="205"/>
      <c r="F76" s="206"/>
      <c r="G76" s="207"/>
      <c r="H76" s="208"/>
      <c r="I76" s="209"/>
      <c r="J76" s="210"/>
      <c r="K76" s="211" t="str">
        <f t="shared" si="10"/>
        <v/>
      </c>
      <c r="L76" s="210"/>
      <c r="M76" s="212"/>
      <c r="N76" s="213" t="str">
        <f t="shared" si="11"/>
        <v/>
      </c>
      <c r="O76" s="214"/>
      <c r="P76" s="229" t="str">
        <f t="shared" si="12"/>
        <v/>
      </c>
      <c r="Q76" s="215" t="str">
        <f t="shared" si="13"/>
        <v/>
      </c>
      <c r="R76" s="215" t="str">
        <f t="shared" si="14"/>
        <v/>
      </c>
      <c r="S76" s="216" t="str">
        <f t="shared" si="15"/>
        <v/>
      </c>
      <c r="T76" s="202" t="str">
        <f t="shared" si="16"/>
        <v/>
      </c>
      <c r="U76" s="217" t="str">
        <f t="shared" si="17"/>
        <v/>
      </c>
      <c r="V76" s="230" t="str">
        <f t="shared" si="18"/>
        <v/>
      </c>
      <c r="W76" s="202" t="str">
        <f t="shared" si="19"/>
        <v/>
      </c>
      <c r="X76" s="175"/>
      <c r="Y76" s="176"/>
      <c r="Z76" s="176" t="str">
        <f t="shared" si="20"/>
        <v/>
      </c>
      <c r="AA76" s="176" t="str">
        <f t="shared" si="21"/>
        <v/>
      </c>
      <c r="AB76" s="177" t="str" cm="1">
        <f t="array" ref="AB76">IF(RangeIsEmpty(C76:O76),"",C76="")</f>
        <v/>
      </c>
      <c r="AC76" s="177" t="str">
        <f t="shared" si="36"/>
        <v/>
      </c>
      <c r="AD76" s="180" t="str">
        <f t="shared" si="37"/>
        <v/>
      </c>
      <c r="AE76" s="178" t="str">
        <f t="shared" si="22"/>
        <v/>
      </c>
      <c r="AF76" s="177" t="str">
        <f t="shared" si="23"/>
        <v/>
      </c>
      <c r="AG76" s="179" t="str">
        <f t="shared" si="24"/>
        <v/>
      </c>
      <c r="AH76" s="180" t="str">
        <f t="shared" si="25"/>
        <v/>
      </c>
      <c r="AI76" s="181" t="str">
        <f t="shared" si="26"/>
        <v/>
      </c>
      <c r="AJ76" s="181" t="str">
        <f t="shared" si="27"/>
        <v/>
      </c>
      <c r="AK76" s="180" t="str">
        <f t="shared" si="28"/>
        <v/>
      </c>
      <c r="AL76" s="181" t="str">
        <f t="shared" si="29"/>
        <v/>
      </c>
      <c r="AM76" s="181" t="str">
        <f t="shared" si="30"/>
        <v/>
      </c>
      <c r="AN76" s="181" t="str">
        <f t="shared" si="31"/>
        <v/>
      </c>
      <c r="AO76" s="181" t="str">
        <f t="shared" si="32"/>
        <v/>
      </c>
      <c r="AP76" s="181" t="str">
        <f t="shared" si="33"/>
        <v/>
      </c>
      <c r="AQ76" s="181" t="str">
        <f t="shared" si="34"/>
        <v/>
      </c>
      <c r="AR76" s="181" t="str">
        <f t="shared" si="35"/>
        <v/>
      </c>
      <c r="AS76" s="181"/>
      <c r="AT76" s="177"/>
      <c r="AU76" s="175"/>
    </row>
    <row r="77" spans="1:47" s="115" customFormat="1" ht="12.75" customHeight="1">
      <c r="A77" s="114"/>
      <c r="B77" s="202" t="str">
        <f t="shared" si="8"/>
        <v/>
      </c>
      <c r="C77" s="203" t="str">
        <f t="shared" si="9"/>
        <v/>
      </c>
      <c r="D77" s="204"/>
      <c r="E77" s="205"/>
      <c r="F77" s="206"/>
      <c r="G77" s="207"/>
      <c r="H77" s="208"/>
      <c r="I77" s="209"/>
      <c r="J77" s="210"/>
      <c r="K77" s="211" t="str">
        <f t="shared" si="10"/>
        <v/>
      </c>
      <c r="L77" s="210"/>
      <c r="M77" s="212"/>
      <c r="N77" s="213" t="str">
        <f t="shared" si="11"/>
        <v/>
      </c>
      <c r="O77" s="214"/>
      <c r="P77" s="229" t="str">
        <f t="shared" si="12"/>
        <v/>
      </c>
      <c r="Q77" s="215" t="str">
        <f t="shared" si="13"/>
        <v/>
      </c>
      <c r="R77" s="215" t="str">
        <f t="shared" si="14"/>
        <v/>
      </c>
      <c r="S77" s="216" t="str">
        <f t="shared" si="15"/>
        <v/>
      </c>
      <c r="T77" s="202" t="str">
        <f t="shared" si="16"/>
        <v/>
      </c>
      <c r="U77" s="217" t="str">
        <f t="shared" si="17"/>
        <v/>
      </c>
      <c r="V77" s="230" t="str">
        <f t="shared" si="18"/>
        <v/>
      </c>
      <c r="W77" s="202" t="str">
        <f t="shared" si="19"/>
        <v/>
      </c>
      <c r="X77" s="175"/>
      <c r="Y77" s="176"/>
      <c r="Z77" s="176" t="str">
        <f t="shared" si="20"/>
        <v/>
      </c>
      <c r="AA77" s="176" t="str">
        <f t="shared" si="21"/>
        <v/>
      </c>
      <c r="AB77" s="177" t="str" cm="1">
        <f t="array" ref="AB77">IF(RangeIsEmpty(C77:O77),"",C77="")</f>
        <v/>
      </c>
      <c r="AC77" s="177" t="str">
        <f t="shared" si="36"/>
        <v/>
      </c>
      <c r="AD77" s="180" t="str">
        <f t="shared" si="37"/>
        <v/>
      </c>
      <c r="AE77" s="178" t="str">
        <f t="shared" si="22"/>
        <v/>
      </c>
      <c r="AF77" s="177" t="str">
        <f t="shared" si="23"/>
        <v/>
      </c>
      <c r="AG77" s="179" t="str">
        <f t="shared" si="24"/>
        <v/>
      </c>
      <c r="AH77" s="180" t="str">
        <f t="shared" si="25"/>
        <v/>
      </c>
      <c r="AI77" s="181" t="str">
        <f t="shared" si="26"/>
        <v/>
      </c>
      <c r="AJ77" s="181" t="str">
        <f t="shared" si="27"/>
        <v/>
      </c>
      <c r="AK77" s="180" t="str">
        <f t="shared" si="28"/>
        <v/>
      </c>
      <c r="AL77" s="181" t="str">
        <f t="shared" si="29"/>
        <v/>
      </c>
      <c r="AM77" s="181" t="str">
        <f t="shared" si="30"/>
        <v/>
      </c>
      <c r="AN77" s="181" t="str">
        <f t="shared" si="31"/>
        <v/>
      </c>
      <c r="AO77" s="181" t="str">
        <f t="shared" si="32"/>
        <v/>
      </c>
      <c r="AP77" s="181" t="str">
        <f t="shared" si="33"/>
        <v/>
      </c>
      <c r="AQ77" s="181" t="str">
        <f t="shared" si="34"/>
        <v/>
      </c>
      <c r="AR77" s="181" t="str">
        <f t="shared" si="35"/>
        <v/>
      </c>
      <c r="AS77" s="181"/>
      <c r="AT77" s="177"/>
      <c r="AU77" s="175"/>
    </row>
    <row r="78" spans="1:47" s="115" customFormat="1" ht="12.75" customHeight="1">
      <c r="A78" s="114"/>
      <c r="B78" s="202" t="str">
        <f t="shared" si="8"/>
        <v/>
      </c>
      <c r="C78" s="203" t="str">
        <f t="shared" si="9"/>
        <v/>
      </c>
      <c r="D78" s="204"/>
      <c r="E78" s="205"/>
      <c r="F78" s="206"/>
      <c r="G78" s="207"/>
      <c r="H78" s="208"/>
      <c r="I78" s="209"/>
      <c r="J78" s="210"/>
      <c r="K78" s="211" t="str">
        <f t="shared" si="10"/>
        <v/>
      </c>
      <c r="L78" s="210"/>
      <c r="M78" s="212"/>
      <c r="N78" s="213" t="str">
        <f t="shared" si="11"/>
        <v/>
      </c>
      <c r="O78" s="214"/>
      <c r="P78" s="229" t="str">
        <f t="shared" si="12"/>
        <v/>
      </c>
      <c r="Q78" s="215" t="str">
        <f t="shared" si="13"/>
        <v/>
      </c>
      <c r="R78" s="215" t="str">
        <f t="shared" si="14"/>
        <v/>
      </c>
      <c r="S78" s="216" t="str">
        <f t="shared" si="15"/>
        <v/>
      </c>
      <c r="T78" s="202" t="str">
        <f t="shared" si="16"/>
        <v/>
      </c>
      <c r="U78" s="217" t="str">
        <f t="shared" si="17"/>
        <v/>
      </c>
      <c r="V78" s="230" t="str">
        <f t="shared" si="18"/>
        <v/>
      </c>
      <c r="W78" s="202" t="str">
        <f t="shared" si="19"/>
        <v/>
      </c>
      <c r="X78" s="175"/>
      <c r="Y78" s="176"/>
      <c r="Z78" s="176" t="str">
        <f t="shared" si="20"/>
        <v/>
      </c>
      <c r="AA78" s="176" t="str">
        <f t="shared" si="21"/>
        <v/>
      </c>
      <c r="AB78" s="177" t="str" cm="1">
        <f t="array" ref="AB78">IF(RangeIsEmpty(C78:O78),"",C78="")</f>
        <v/>
      </c>
      <c r="AC78" s="177" t="str">
        <f t="shared" si="36"/>
        <v/>
      </c>
      <c r="AD78" s="180" t="str">
        <f t="shared" si="37"/>
        <v/>
      </c>
      <c r="AE78" s="178" t="str">
        <f t="shared" si="22"/>
        <v/>
      </c>
      <c r="AF78" s="177" t="str">
        <f t="shared" si="23"/>
        <v/>
      </c>
      <c r="AG78" s="179" t="str">
        <f t="shared" si="24"/>
        <v/>
      </c>
      <c r="AH78" s="180" t="str">
        <f t="shared" si="25"/>
        <v/>
      </c>
      <c r="AI78" s="181" t="str">
        <f t="shared" si="26"/>
        <v/>
      </c>
      <c r="AJ78" s="181" t="str">
        <f t="shared" si="27"/>
        <v/>
      </c>
      <c r="AK78" s="180" t="str">
        <f t="shared" si="28"/>
        <v/>
      </c>
      <c r="AL78" s="181" t="str">
        <f t="shared" si="29"/>
        <v/>
      </c>
      <c r="AM78" s="181" t="str">
        <f t="shared" si="30"/>
        <v/>
      </c>
      <c r="AN78" s="181" t="str">
        <f t="shared" si="31"/>
        <v/>
      </c>
      <c r="AO78" s="181" t="str">
        <f t="shared" si="32"/>
        <v/>
      </c>
      <c r="AP78" s="181" t="str">
        <f t="shared" si="33"/>
        <v/>
      </c>
      <c r="AQ78" s="181" t="str">
        <f t="shared" si="34"/>
        <v/>
      </c>
      <c r="AR78" s="181" t="str">
        <f t="shared" si="35"/>
        <v/>
      </c>
      <c r="AS78" s="181"/>
      <c r="AT78" s="177"/>
      <c r="AU78" s="175"/>
    </row>
    <row r="79" spans="1:47" s="115" customFormat="1" ht="12.75" customHeight="1">
      <c r="A79" s="114"/>
      <c r="B79" s="202" t="str">
        <f t="shared" si="8"/>
        <v/>
      </c>
      <c r="C79" s="203" t="str">
        <f t="shared" si="9"/>
        <v/>
      </c>
      <c r="D79" s="204"/>
      <c r="E79" s="205"/>
      <c r="F79" s="206"/>
      <c r="G79" s="207"/>
      <c r="H79" s="208"/>
      <c r="I79" s="209"/>
      <c r="J79" s="210"/>
      <c r="K79" s="211" t="str">
        <f t="shared" si="10"/>
        <v/>
      </c>
      <c r="L79" s="210"/>
      <c r="M79" s="212"/>
      <c r="N79" s="213" t="str">
        <f t="shared" si="11"/>
        <v/>
      </c>
      <c r="O79" s="214"/>
      <c r="P79" s="229" t="str">
        <f t="shared" si="12"/>
        <v/>
      </c>
      <c r="Q79" s="215" t="str">
        <f t="shared" si="13"/>
        <v/>
      </c>
      <c r="R79" s="215" t="str">
        <f t="shared" si="14"/>
        <v/>
      </c>
      <c r="S79" s="216" t="str">
        <f t="shared" si="15"/>
        <v/>
      </c>
      <c r="T79" s="202" t="str">
        <f t="shared" si="16"/>
        <v/>
      </c>
      <c r="U79" s="217" t="str">
        <f t="shared" si="17"/>
        <v/>
      </c>
      <c r="V79" s="230" t="str">
        <f t="shared" si="18"/>
        <v/>
      </c>
      <c r="W79" s="202" t="str">
        <f t="shared" si="19"/>
        <v/>
      </c>
      <c r="X79" s="175"/>
      <c r="Y79" s="176"/>
      <c r="Z79" s="176" t="str">
        <f t="shared" si="20"/>
        <v/>
      </c>
      <c r="AA79" s="176" t="str">
        <f t="shared" si="21"/>
        <v/>
      </c>
      <c r="AB79" s="177" t="str" cm="1">
        <f t="array" ref="AB79">IF(RangeIsEmpty(C79:O79),"",C79="")</f>
        <v/>
      </c>
      <c r="AC79" s="177" t="str">
        <f t="shared" si="36"/>
        <v/>
      </c>
      <c r="AD79" s="180" t="str">
        <f t="shared" si="37"/>
        <v/>
      </c>
      <c r="AE79" s="178" t="str">
        <f t="shared" si="22"/>
        <v/>
      </c>
      <c r="AF79" s="177" t="str">
        <f t="shared" si="23"/>
        <v/>
      </c>
      <c r="AG79" s="179" t="str">
        <f t="shared" si="24"/>
        <v/>
      </c>
      <c r="AH79" s="180" t="str">
        <f t="shared" si="25"/>
        <v/>
      </c>
      <c r="AI79" s="181" t="str">
        <f t="shared" si="26"/>
        <v/>
      </c>
      <c r="AJ79" s="181" t="str">
        <f t="shared" si="27"/>
        <v/>
      </c>
      <c r="AK79" s="180" t="str">
        <f t="shared" si="28"/>
        <v/>
      </c>
      <c r="AL79" s="181" t="str">
        <f t="shared" si="29"/>
        <v/>
      </c>
      <c r="AM79" s="181" t="str">
        <f t="shared" si="30"/>
        <v/>
      </c>
      <c r="AN79" s="181" t="str">
        <f t="shared" si="31"/>
        <v/>
      </c>
      <c r="AO79" s="181" t="str">
        <f t="shared" si="32"/>
        <v/>
      </c>
      <c r="AP79" s="181" t="str">
        <f t="shared" si="33"/>
        <v/>
      </c>
      <c r="AQ79" s="181" t="str">
        <f t="shared" si="34"/>
        <v/>
      </c>
      <c r="AR79" s="181" t="str">
        <f t="shared" si="35"/>
        <v/>
      </c>
      <c r="AS79" s="181"/>
      <c r="AT79" s="177"/>
      <c r="AU79" s="175"/>
    </row>
    <row r="80" spans="1:47" s="115" customFormat="1" ht="12.75" customHeight="1">
      <c r="A80" s="114"/>
      <c r="B80" s="202" t="str">
        <f t="shared" si="8"/>
        <v/>
      </c>
      <c r="C80" s="203" t="str">
        <f t="shared" si="9"/>
        <v/>
      </c>
      <c r="D80" s="204"/>
      <c r="E80" s="205"/>
      <c r="F80" s="206"/>
      <c r="G80" s="207"/>
      <c r="H80" s="208"/>
      <c r="I80" s="209"/>
      <c r="J80" s="210"/>
      <c r="K80" s="211" t="str">
        <f t="shared" si="10"/>
        <v/>
      </c>
      <c r="L80" s="210"/>
      <c r="M80" s="212"/>
      <c r="N80" s="213" t="str">
        <f t="shared" si="11"/>
        <v/>
      </c>
      <c r="O80" s="214"/>
      <c r="P80" s="229" t="str">
        <f t="shared" si="12"/>
        <v/>
      </c>
      <c r="Q80" s="215" t="str">
        <f t="shared" si="13"/>
        <v/>
      </c>
      <c r="R80" s="215" t="str">
        <f t="shared" si="14"/>
        <v/>
      </c>
      <c r="S80" s="216" t="str">
        <f t="shared" si="15"/>
        <v/>
      </c>
      <c r="T80" s="202" t="str">
        <f t="shared" si="16"/>
        <v/>
      </c>
      <c r="U80" s="217" t="str">
        <f t="shared" si="17"/>
        <v/>
      </c>
      <c r="V80" s="230" t="str">
        <f t="shared" si="18"/>
        <v/>
      </c>
      <c r="W80" s="202" t="str">
        <f t="shared" si="19"/>
        <v/>
      </c>
      <c r="X80" s="175"/>
      <c r="Y80" s="176"/>
      <c r="Z80" s="176" t="str">
        <f t="shared" si="20"/>
        <v/>
      </c>
      <c r="AA80" s="176" t="str">
        <f t="shared" si="21"/>
        <v/>
      </c>
      <c r="AB80" s="177" t="str" cm="1">
        <f t="array" ref="AB80">IF(RangeIsEmpty(C80:O80),"",C80="")</f>
        <v/>
      </c>
      <c r="AC80" s="177" t="str">
        <f t="shared" si="36"/>
        <v/>
      </c>
      <c r="AD80" s="180" t="str">
        <f t="shared" si="37"/>
        <v/>
      </c>
      <c r="AE80" s="178" t="str">
        <f t="shared" si="22"/>
        <v/>
      </c>
      <c r="AF80" s="177" t="str">
        <f t="shared" si="23"/>
        <v/>
      </c>
      <c r="AG80" s="179" t="str">
        <f t="shared" si="24"/>
        <v/>
      </c>
      <c r="AH80" s="180" t="str">
        <f t="shared" si="25"/>
        <v/>
      </c>
      <c r="AI80" s="181" t="str">
        <f t="shared" si="26"/>
        <v/>
      </c>
      <c r="AJ80" s="181" t="str">
        <f t="shared" si="27"/>
        <v/>
      </c>
      <c r="AK80" s="180" t="str">
        <f t="shared" si="28"/>
        <v/>
      </c>
      <c r="AL80" s="181" t="str">
        <f t="shared" si="29"/>
        <v/>
      </c>
      <c r="AM80" s="181" t="str">
        <f t="shared" si="30"/>
        <v/>
      </c>
      <c r="AN80" s="181" t="str">
        <f t="shared" si="31"/>
        <v/>
      </c>
      <c r="AO80" s="181" t="str">
        <f t="shared" si="32"/>
        <v/>
      </c>
      <c r="AP80" s="181" t="str">
        <f t="shared" si="33"/>
        <v/>
      </c>
      <c r="AQ80" s="181" t="str">
        <f t="shared" si="34"/>
        <v/>
      </c>
      <c r="AR80" s="181" t="str">
        <f t="shared" si="35"/>
        <v/>
      </c>
      <c r="AS80" s="181"/>
      <c r="AT80" s="177"/>
      <c r="AU80" s="175"/>
    </row>
    <row r="81" spans="1:47" s="115" customFormat="1" ht="12.75" customHeight="1">
      <c r="A81" s="114"/>
      <c r="B81" s="202" t="str">
        <f t="shared" si="8"/>
        <v/>
      </c>
      <c r="C81" s="203" t="str">
        <f t="shared" si="9"/>
        <v/>
      </c>
      <c r="D81" s="204"/>
      <c r="E81" s="205"/>
      <c r="F81" s="206"/>
      <c r="G81" s="207"/>
      <c r="H81" s="208"/>
      <c r="I81" s="209"/>
      <c r="J81" s="210"/>
      <c r="K81" s="211" t="str">
        <f t="shared" si="10"/>
        <v/>
      </c>
      <c r="L81" s="210"/>
      <c r="M81" s="212"/>
      <c r="N81" s="213" t="str">
        <f t="shared" si="11"/>
        <v/>
      </c>
      <c r="O81" s="214"/>
      <c r="P81" s="229" t="str">
        <f t="shared" si="12"/>
        <v/>
      </c>
      <c r="Q81" s="215" t="str">
        <f t="shared" si="13"/>
        <v/>
      </c>
      <c r="R81" s="215" t="str">
        <f t="shared" si="14"/>
        <v/>
      </c>
      <c r="S81" s="216" t="str">
        <f t="shared" si="15"/>
        <v/>
      </c>
      <c r="T81" s="202" t="str">
        <f t="shared" si="16"/>
        <v/>
      </c>
      <c r="U81" s="217" t="str">
        <f t="shared" si="17"/>
        <v/>
      </c>
      <c r="V81" s="230" t="str">
        <f t="shared" si="18"/>
        <v/>
      </c>
      <c r="W81" s="202" t="str">
        <f t="shared" si="19"/>
        <v/>
      </c>
      <c r="X81" s="175"/>
      <c r="Y81" s="176"/>
      <c r="Z81" s="176" t="str">
        <f t="shared" si="20"/>
        <v/>
      </c>
      <c r="AA81" s="176" t="str">
        <f t="shared" si="21"/>
        <v/>
      </c>
      <c r="AB81" s="177" t="str" cm="1">
        <f t="array" ref="AB81">IF(RangeIsEmpty(C81:O81),"",C81="")</f>
        <v/>
      </c>
      <c r="AC81" s="177" t="str">
        <f t="shared" si="36"/>
        <v/>
      </c>
      <c r="AD81" s="180" t="str">
        <f t="shared" si="37"/>
        <v/>
      </c>
      <c r="AE81" s="178" t="str">
        <f t="shared" si="22"/>
        <v/>
      </c>
      <c r="AF81" s="177" t="str">
        <f t="shared" si="23"/>
        <v/>
      </c>
      <c r="AG81" s="179" t="str">
        <f t="shared" si="24"/>
        <v/>
      </c>
      <c r="AH81" s="180" t="str">
        <f t="shared" si="25"/>
        <v/>
      </c>
      <c r="AI81" s="181" t="str">
        <f t="shared" si="26"/>
        <v/>
      </c>
      <c r="AJ81" s="181" t="str">
        <f t="shared" si="27"/>
        <v/>
      </c>
      <c r="AK81" s="180" t="str">
        <f t="shared" si="28"/>
        <v/>
      </c>
      <c r="AL81" s="181" t="str">
        <f t="shared" si="29"/>
        <v/>
      </c>
      <c r="AM81" s="181" t="str">
        <f t="shared" si="30"/>
        <v/>
      </c>
      <c r="AN81" s="181" t="str">
        <f t="shared" si="31"/>
        <v/>
      </c>
      <c r="AO81" s="181" t="str">
        <f t="shared" si="32"/>
        <v/>
      </c>
      <c r="AP81" s="181" t="str">
        <f t="shared" si="33"/>
        <v/>
      </c>
      <c r="AQ81" s="181" t="str">
        <f t="shared" si="34"/>
        <v/>
      </c>
      <c r="AR81" s="181" t="str">
        <f t="shared" si="35"/>
        <v/>
      </c>
      <c r="AS81" s="181"/>
      <c r="AT81" s="177"/>
      <c r="AU81" s="175"/>
    </row>
    <row r="82" spans="1:47" s="115" customFormat="1" ht="12.75" customHeight="1">
      <c r="A82" s="114"/>
      <c r="B82" s="202" t="str">
        <f t="shared" si="8"/>
        <v/>
      </c>
      <c r="C82" s="203" t="str">
        <f t="shared" si="9"/>
        <v/>
      </c>
      <c r="D82" s="204"/>
      <c r="E82" s="205"/>
      <c r="F82" s="206"/>
      <c r="G82" s="207"/>
      <c r="H82" s="208"/>
      <c r="I82" s="209"/>
      <c r="J82" s="210"/>
      <c r="K82" s="211" t="str">
        <f t="shared" si="10"/>
        <v/>
      </c>
      <c r="L82" s="210"/>
      <c r="M82" s="212"/>
      <c r="N82" s="213" t="str">
        <f t="shared" si="11"/>
        <v/>
      </c>
      <c r="O82" s="214"/>
      <c r="P82" s="229" t="str">
        <f t="shared" si="12"/>
        <v/>
      </c>
      <c r="Q82" s="215" t="str">
        <f t="shared" si="13"/>
        <v/>
      </c>
      <c r="R82" s="215" t="str">
        <f t="shared" si="14"/>
        <v/>
      </c>
      <c r="S82" s="216" t="str">
        <f t="shared" si="15"/>
        <v/>
      </c>
      <c r="T82" s="202" t="str">
        <f t="shared" si="16"/>
        <v/>
      </c>
      <c r="U82" s="217" t="str">
        <f t="shared" si="17"/>
        <v/>
      </c>
      <c r="V82" s="230" t="str">
        <f t="shared" si="18"/>
        <v/>
      </c>
      <c r="W82" s="202" t="str">
        <f t="shared" si="19"/>
        <v/>
      </c>
      <c r="X82" s="175"/>
      <c r="Y82" s="176"/>
      <c r="Z82" s="176" t="str">
        <f t="shared" si="20"/>
        <v/>
      </c>
      <c r="AA82" s="176" t="str">
        <f t="shared" si="21"/>
        <v/>
      </c>
      <c r="AB82" s="177" t="str" cm="1">
        <f t="array" ref="AB82">IF(RangeIsEmpty(C82:O82),"",C82="")</f>
        <v/>
      </c>
      <c r="AC82" s="177" t="str">
        <f t="shared" si="36"/>
        <v/>
      </c>
      <c r="AD82" s="180" t="str">
        <f t="shared" si="37"/>
        <v/>
      </c>
      <c r="AE82" s="178" t="str">
        <f t="shared" si="22"/>
        <v/>
      </c>
      <c r="AF82" s="177" t="str">
        <f t="shared" si="23"/>
        <v/>
      </c>
      <c r="AG82" s="179" t="str">
        <f t="shared" si="24"/>
        <v/>
      </c>
      <c r="AH82" s="180" t="str">
        <f t="shared" si="25"/>
        <v/>
      </c>
      <c r="AI82" s="181" t="str">
        <f t="shared" si="26"/>
        <v/>
      </c>
      <c r="AJ82" s="181" t="str">
        <f t="shared" si="27"/>
        <v/>
      </c>
      <c r="AK82" s="180" t="str">
        <f t="shared" si="28"/>
        <v/>
      </c>
      <c r="AL82" s="181" t="str">
        <f t="shared" si="29"/>
        <v/>
      </c>
      <c r="AM82" s="181" t="str">
        <f t="shared" si="30"/>
        <v/>
      </c>
      <c r="AN82" s="181" t="str">
        <f t="shared" si="31"/>
        <v/>
      </c>
      <c r="AO82" s="181" t="str">
        <f t="shared" si="32"/>
        <v/>
      </c>
      <c r="AP82" s="181" t="str">
        <f t="shared" si="33"/>
        <v/>
      </c>
      <c r="AQ82" s="181" t="str">
        <f t="shared" si="34"/>
        <v/>
      </c>
      <c r="AR82" s="181" t="str">
        <f t="shared" si="35"/>
        <v/>
      </c>
      <c r="AS82" s="181"/>
      <c r="AT82" s="177"/>
      <c r="AU82" s="175"/>
    </row>
    <row r="83" spans="1:47" s="115" customFormat="1" ht="12.75" customHeight="1">
      <c r="A83" s="114"/>
      <c r="B83" s="202" t="str">
        <f t="shared" si="8"/>
        <v/>
      </c>
      <c r="C83" s="203" t="str">
        <f t="shared" si="9"/>
        <v/>
      </c>
      <c r="D83" s="204"/>
      <c r="E83" s="205"/>
      <c r="F83" s="206"/>
      <c r="G83" s="207"/>
      <c r="H83" s="208"/>
      <c r="I83" s="209"/>
      <c r="J83" s="210"/>
      <c r="K83" s="211" t="str">
        <f t="shared" si="10"/>
        <v/>
      </c>
      <c r="L83" s="210"/>
      <c r="M83" s="212"/>
      <c r="N83" s="213" t="str">
        <f t="shared" si="11"/>
        <v/>
      </c>
      <c r="O83" s="214"/>
      <c r="P83" s="229" t="str">
        <f t="shared" si="12"/>
        <v/>
      </c>
      <c r="Q83" s="215" t="str">
        <f t="shared" si="13"/>
        <v/>
      </c>
      <c r="R83" s="215" t="str">
        <f t="shared" si="14"/>
        <v/>
      </c>
      <c r="S83" s="216" t="str">
        <f t="shared" si="15"/>
        <v/>
      </c>
      <c r="T83" s="202" t="str">
        <f t="shared" si="16"/>
        <v/>
      </c>
      <c r="U83" s="217" t="str">
        <f t="shared" si="17"/>
        <v/>
      </c>
      <c r="V83" s="230" t="str">
        <f t="shared" si="18"/>
        <v/>
      </c>
      <c r="W83" s="202" t="str">
        <f t="shared" si="19"/>
        <v/>
      </c>
      <c r="X83" s="175"/>
      <c r="Y83" s="176"/>
      <c r="Z83" s="176" t="str">
        <f t="shared" si="20"/>
        <v/>
      </c>
      <c r="AA83" s="176" t="str">
        <f t="shared" si="21"/>
        <v/>
      </c>
      <c r="AB83" s="177" t="str" cm="1">
        <f t="array" ref="AB83">IF(RangeIsEmpty(C83:O83),"",C83="")</f>
        <v/>
      </c>
      <c r="AC83" s="177" t="str">
        <f t="shared" si="36"/>
        <v/>
      </c>
      <c r="AD83" s="180" t="str">
        <f t="shared" si="37"/>
        <v/>
      </c>
      <c r="AE83" s="178" t="str">
        <f t="shared" si="22"/>
        <v/>
      </c>
      <c r="AF83" s="177" t="str">
        <f t="shared" si="23"/>
        <v/>
      </c>
      <c r="AG83" s="179" t="str">
        <f t="shared" si="24"/>
        <v/>
      </c>
      <c r="AH83" s="180" t="str">
        <f t="shared" si="25"/>
        <v/>
      </c>
      <c r="AI83" s="181" t="str">
        <f t="shared" si="26"/>
        <v/>
      </c>
      <c r="AJ83" s="181" t="str">
        <f t="shared" si="27"/>
        <v/>
      </c>
      <c r="AK83" s="180" t="str">
        <f t="shared" si="28"/>
        <v/>
      </c>
      <c r="AL83" s="181" t="str">
        <f t="shared" si="29"/>
        <v/>
      </c>
      <c r="AM83" s="181" t="str">
        <f t="shared" si="30"/>
        <v/>
      </c>
      <c r="AN83" s="181" t="str">
        <f t="shared" si="31"/>
        <v/>
      </c>
      <c r="AO83" s="181" t="str">
        <f t="shared" si="32"/>
        <v/>
      </c>
      <c r="AP83" s="181" t="str">
        <f t="shared" si="33"/>
        <v/>
      </c>
      <c r="AQ83" s="181" t="str">
        <f t="shared" si="34"/>
        <v/>
      </c>
      <c r="AR83" s="181" t="str">
        <f t="shared" si="35"/>
        <v/>
      </c>
      <c r="AS83" s="181"/>
      <c r="AT83" s="177"/>
      <c r="AU83" s="175"/>
    </row>
    <row r="84" spans="1:47" s="115" customFormat="1" ht="12.75" customHeight="1">
      <c r="A84" s="114"/>
      <c r="B84" s="202" t="str">
        <f t="shared" si="8"/>
        <v/>
      </c>
      <c r="C84" s="203" t="str">
        <f t="shared" si="9"/>
        <v/>
      </c>
      <c r="D84" s="204"/>
      <c r="E84" s="205"/>
      <c r="F84" s="206"/>
      <c r="G84" s="207"/>
      <c r="H84" s="208"/>
      <c r="I84" s="209"/>
      <c r="J84" s="210"/>
      <c r="K84" s="211" t="str">
        <f t="shared" si="10"/>
        <v/>
      </c>
      <c r="L84" s="210"/>
      <c r="M84" s="212"/>
      <c r="N84" s="213" t="str">
        <f t="shared" si="11"/>
        <v/>
      </c>
      <c r="O84" s="214"/>
      <c r="P84" s="229" t="str">
        <f t="shared" si="12"/>
        <v/>
      </c>
      <c r="Q84" s="215" t="str">
        <f t="shared" si="13"/>
        <v/>
      </c>
      <c r="R84" s="215" t="str">
        <f t="shared" si="14"/>
        <v/>
      </c>
      <c r="S84" s="216" t="str">
        <f t="shared" si="15"/>
        <v/>
      </c>
      <c r="T84" s="202" t="str">
        <f t="shared" si="16"/>
        <v/>
      </c>
      <c r="U84" s="217" t="str">
        <f t="shared" si="17"/>
        <v/>
      </c>
      <c r="V84" s="230" t="str">
        <f t="shared" si="18"/>
        <v/>
      </c>
      <c r="W84" s="202" t="str">
        <f t="shared" si="19"/>
        <v/>
      </c>
      <c r="X84" s="175"/>
      <c r="Y84" s="176"/>
      <c r="Z84" s="176" t="str">
        <f t="shared" si="20"/>
        <v/>
      </c>
      <c r="AA84" s="176" t="str">
        <f t="shared" si="21"/>
        <v/>
      </c>
      <c r="AB84" s="177" t="str" cm="1">
        <f t="array" ref="AB84">IF(RangeIsEmpty(C84:O84),"",C84="")</f>
        <v/>
      </c>
      <c r="AC84" s="177" t="str">
        <f t="shared" si="36"/>
        <v/>
      </c>
      <c r="AD84" s="180" t="str">
        <f t="shared" si="37"/>
        <v/>
      </c>
      <c r="AE84" s="178" t="str">
        <f t="shared" si="22"/>
        <v/>
      </c>
      <c r="AF84" s="177" t="str">
        <f t="shared" si="23"/>
        <v/>
      </c>
      <c r="AG84" s="179" t="str">
        <f t="shared" si="24"/>
        <v/>
      </c>
      <c r="AH84" s="180" t="str">
        <f t="shared" si="25"/>
        <v/>
      </c>
      <c r="AI84" s="181" t="str">
        <f t="shared" si="26"/>
        <v/>
      </c>
      <c r="AJ84" s="181" t="str">
        <f t="shared" si="27"/>
        <v/>
      </c>
      <c r="AK84" s="180" t="str">
        <f t="shared" si="28"/>
        <v/>
      </c>
      <c r="AL84" s="181" t="str">
        <f t="shared" si="29"/>
        <v/>
      </c>
      <c r="AM84" s="181" t="str">
        <f t="shared" si="30"/>
        <v/>
      </c>
      <c r="AN84" s="181" t="str">
        <f t="shared" si="31"/>
        <v/>
      </c>
      <c r="AO84" s="181" t="str">
        <f t="shared" si="32"/>
        <v/>
      </c>
      <c r="AP84" s="181" t="str">
        <f t="shared" si="33"/>
        <v/>
      </c>
      <c r="AQ84" s="181" t="str">
        <f t="shared" si="34"/>
        <v/>
      </c>
      <c r="AR84" s="181" t="str">
        <f t="shared" si="35"/>
        <v/>
      </c>
      <c r="AS84" s="181"/>
      <c r="AT84" s="177"/>
      <c r="AU84" s="175"/>
    </row>
    <row r="85" spans="1:47" s="115" customFormat="1" ht="12.75" customHeight="1">
      <c r="A85" s="114"/>
      <c r="B85" s="202" t="str">
        <f t="shared" si="8"/>
        <v/>
      </c>
      <c r="C85" s="203" t="str">
        <f t="shared" si="9"/>
        <v/>
      </c>
      <c r="D85" s="204"/>
      <c r="E85" s="205"/>
      <c r="F85" s="206"/>
      <c r="G85" s="207"/>
      <c r="H85" s="208"/>
      <c r="I85" s="209"/>
      <c r="J85" s="210"/>
      <c r="K85" s="211" t="str">
        <f t="shared" si="10"/>
        <v/>
      </c>
      <c r="L85" s="210"/>
      <c r="M85" s="212"/>
      <c r="N85" s="213" t="str">
        <f t="shared" si="11"/>
        <v/>
      </c>
      <c r="O85" s="214"/>
      <c r="P85" s="229" t="str">
        <f t="shared" si="12"/>
        <v/>
      </c>
      <c r="Q85" s="215" t="str">
        <f t="shared" si="13"/>
        <v/>
      </c>
      <c r="R85" s="215" t="str">
        <f t="shared" si="14"/>
        <v/>
      </c>
      <c r="S85" s="216" t="str">
        <f t="shared" si="15"/>
        <v/>
      </c>
      <c r="T85" s="202" t="str">
        <f t="shared" si="16"/>
        <v/>
      </c>
      <c r="U85" s="217" t="str">
        <f t="shared" si="17"/>
        <v/>
      </c>
      <c r="V85" s="230" t="str">
        <f t="shared" si="18"/>
        <v/>
      </c>
      <c r="W85" s="202" t="str">
        <f t="shared" si="19"/>
        <v/>
      </c>
      <c r="X85" s="175"/>
      <c r="Y85" s="176"/>
      <c r="Z85" s="176" t="str">
        <f t="shared" si="20"/>
        <v/>
      </c>
      <c r="AA85" s="176" t="str">
        <f t="shared" si="21"/>
        <v/>
      </c>
      <c r="AB85" s="177" t="str" cm="1">
        <f t="array" ref="AB85">IF(RangeIsEmpty(C85:O85),"",C85="")</f>
        <v/>
      </c>
      <c r="AC85" s="177" t="str">
        <f t="shared" si="36"/>
        <v/>
      </c>
      <c r="AD85" s="180" t="str">
        <f t="shared" si="37"/>
        <v/>
      </c>
      <c r="AE85" s="178" t="str">
        <f t="shared" si="22"/>
        <v/>
      </c>
      <c r="AF85" s="177" t="str">
        <f t="shared" si="23"/>
        <v/>
      </c>
      <c r="AG85" s="179" t="str">
        <f t="shared" si="24"/>
        <v/>
      </c>
      <c r="AH85" s="180" t="str">
        <f t="shared" si="25"/>
        <v/>
      </c>
      <c r="AI85" s="181" t="str">
        <f t="shared" si="26"/>
        <v/>
      </c>
      <c r="AJ85" s="181" t="str">
        <f t="shared" si="27"/>
        <v/>
      </c>
      <c r="AK85" s="180" t="str">
        <f t="shared" si="28"/>
        <v/>
      </c>
      <c r="AL85" s="181" t="str">
        <f t="shared" si="29"/>
        <v/>
      </c>
      <c r="AM85" s="181" t="str">
        <f t="shared" si="30"/>
        <v/>
      </c>
      <c r="AN85" s="181" t="str">
        <f t="shared" si="31"/>
        <v/>
      </c>
      <c r="AO85" s="181" t="str">
        <f t="shared" si="32"/>
        <v/>
      </c>
      <c r="AP85" s="181" t="str">
        <f t="shared" si="33"/>
        <v/>
      </c>
      <c r="AQ85" s="181" t="str">
        <f t="shared" si="34"/>
        <v/>
      </c>
      <c r="AR85" s="181" t="str">
        <f t="shared" si="35"/>
        <v/>
      </c>
      <c r="AS85" s="181"/>
      <c r="AT85" s="177"/>
      <c r="AU85" s="175"/>
    </row>
    <row r="86" spans="1:47" s="115" customFormat="1" ht="12.75" customHeight="1">
      <c r="A86" s="114"/>
      <c r="B86" s="202" t="str">
        <f t="shared" si="8"/>
        <v/>
      </c>
      <c r="C86" s="203" t="str">
        <f t="shared" si="9"/>
        <v/>
      </c>
      <c r="D86" s="204"/>
      <c r="E86" s="205"/>
      <c r="F86" s="206"/>
      <c r="G86" s="207"/>
      <c r="H86" s="208"/>
      <c r="I86" s="209"/>
      <c r="J86" s="210"/>
      <c r="K86" s="211" t="str">
        <f t="shared" si="10"/>
        <v/>
      </c>
      <c r="L86" s="210"/>
      <c r="M86" s="212"/>
      <c r="N86" s="213" t="str">
        <f t="shared" si="11"/>
        <v/>
      </c>
      <c r="O86" s="214"/>
      <c r="P86" s="229" t="str">
        <f t="shared" si="12"/>
        <v/>
      </c>
      <c r="Q86" s="215" t="str">
        <f t="shared" si="13"/>
        <v/>
      </c>
      <c r="R86" s="215" t="str">
        <f t="shared" si="14"/>
        <v/>
      </c>
      <c r="S86" s="216" t="str">
        <f t="shared" si="15"/>
        <v/>
      </c>
      <c r="T86" s="202" t="str">
        <f t="shared" si="16"/>
        <v/>
      </c>
      <c r="U86" s="217" t="str">
        <f t="shared" si="17"/>
        <v/>
      </c>
      <c r="V86" s="230" t="str">
        <f t="shared" si="18"/>
        <v/>
      </c>
      <c r="W86" s="202" t="str">
        <f t="shared" si="19"/>
        <v/>
      </c>
      <c r="X86" s="175"/>
      <c r="Y86" s="176"/>
      <c r="Z86" s="176" t="str">
        <f t="shared" si="20"/>
        <v/>
      </c>
      <c r="AA86" s="176" t="str">
        <f t="shared" si="21"/>
        <v/>
      </c>
      <c r="AB86" s="177" t="str" cm="1">
        <f t="array" ref="AB86">IF(RangeIsEmpty(C86:O86),"",C86="")</f>
        <v/>
      </c>
      <c r="AC86" s="177" t="str">
        <f t="shared" si="36"/>
        <v/>
      </c>
      <c r="AD86" s="180" t="str">
        <f t="shared" si="37"/>
        <v/>
      </c>
      <c r="AE86" s="178" t="str">
        <f t="shared" si="22"/>
        <v/>
      </c>
      <c r="AF86" s="177" t="str">
        <f t="shared" si="23"/>
        <v/>
      </c>
      <c r="AG86" s="179" t="str">
        <f t="shared" si="24"/>
        <v/>
      </c>
      <c r="AH86" s="180" t="str">
        <f t="shared" si="25"/>
        <v/>
      </c>
      <c r="AI86" s="181" t="str">
        <f t="shared" si="26"/>
        <v/>
      </c>
      <c r="AJ86" s="181" t="str">
        <f t="shared" si="27"/>
        <v/>
      </c>
      <c r="AK86" s="180" t="str">
        <f t="shared" si="28"/>
        <v/>
      </c>
      <c r="AL86" s="181" t="str">
        <f t="shared" si="29"/>
        <v/>
      </c>
      <c r="AM86" s="181" t="str">
        <f t="shared" si="30"/>
        <v/>
      </c>
      <c r="AN86" s="181" t="str">
        <f t="shared" si="31"/>
        <v/>
      </c>
      <c r="AO86" s="181" t="str">
        <f t="shared" si="32"/>
        <v/>
      </c>
      <c r="AP86" s="181" t="str">
        <f t="shared" si="33"/>
        <v/>
      </c>
      <c r="AQ86" s="181" t="str">
        <f t="shared" si="34"/>
        <v/>
      </c>
      <c r="AR86" s="181" t="str">
        <f t="shared" si="35"/>
        <v/>
      </c>
      <c r="AS86" s="181"/>
      <c r="AT86" s="177"/>
      <c r="AU86" s="175"/>
    </row>
    <row r="87" spans="1:47" s="115" customFormat="1" ht="12.75" customHeight="1">
      <c r="A87" s="114"/>
      <c r="B87" s="202" t="str">
        <f t="shared" si="8"/>
        <v/>
      </c>
      <c r="C87" s="203" t="str">
        <f t="shared" si="9"/>
        <v/>
      </c>
      <c r="D87" s="204"/>
      <c r="E87" s="205"/>
      <c r="F87" s="206"/>
      <c r="G87" s="207"/>
      <c r="H87" s="208"/>
      <c r="I87" s="209"/>
      <c r="J87" s="210"/>
      <c r="K87" s="211" t="str">
        <f t="shared" si="10"/>
        <v/>
      </c>
      <c r="L87" s="210"/>
      <c r="M87" s="212"/>
      <c r="N87" s="213" t="str">
        <f t="shared" si="11"/>
        <v/>
      </c>
      <c r="O87" s="214"/>
      <c r="P87" s="229" t="str">
        <f t="shared" si="12"/>
        <v/>
      </c>
      <c r="Q87" s="215" t="str">
        <f t="shared" si="13"/>
        <v/>
      </c>
      <c r="R87" s="215" t="str">
        <f t="shared" si="14"/>
        <v/>
      </c>
      <c r="S87" s="216" t="str">
        <f t="shared" si="15"/>
        <v/>
      </c>
      <c r="T87" s="202" t="str">
        <f t="shared" si="16"/>
        <v/>
      </c>
      <c r="U87" s="217" t="str">
        <f t="shared" si="17"/>
        <v/>
      </c>
      <c r="V87" s="230" t="str">
        <f t="shared" si="18"/>
        <v/>
      </c>
      <c r="W87" s="202" t="str">
        <f t="shared" si="19"/>
        <v/>
      </c>
      <c r="X87" s="175"/>
      <c r="Y87" s="176"/>
      <c r="Z87" s="176" t="str">
        <f t="shared" si="20"/>
        <v/>
      </c>
      <c r="AA87" s="176" t="str">
        <f t="shared" si="21"/>
        <v/>
      </c>
      <c r="AB87" s="177" t="str" cm="1">
        <f t="array" ref="AB87">IF(RangeIsEmpty(C87:O87),"",C87="")</f>
        <v/>
      </c>
      <c r="AC87" s="177" t="str">
        <f t="shared" ref="AC87:AC122" si="38">IF($AB87="","",COLUMN(AT87)-COLUMN(AE87)-COUNTIF(AE87:AT87,"")+1)</f>
        <v/>
      </c>
      <c r="AD87" s="180" t="str">
        <f t="shared" ref="AD87:AD122" si="39">IF($AB87="","",IF($AC87&gt;1,$AC87 &amp; " erreurs trouvées" &amp; CHAR(10) &amp;CHAR(10),""))</f>
        <v/>
      </c>
      <c r="AE87" s="178" t="str">
        <f t="shared" si="22"/>
        <v/>
      </c>
      <c r="AF87" s="177" t="str">
        <f t="shared" si="23"/>
        <v/>
      </c>
      <c r="AG87" s="179" t="str">
        <f t="shared" si="24"/>
        <v/>
      </c>
      <c r="AH87" s="180" t="str">
        <f t="shared" si="25"/>
        <v/>
      </c>
      <c r="AI87" s="181" t="str">
        <f t="shared" si="26"/>
        <v/>
      </c>
      <c r="AJ87" s="181" t="str">
        <f t="shared" si="27"/>
        <v/>
      </c>
      <c r="AK87" s="180" t="str">
        <f t="shared" si="28"/>
        <v/>
      </c>
      <c r="AL87" s="181" t="str">
        <f t="shared" si="29"/>
        <v/>
      </c>
      <c r="AM87" s="181" t="str">
        <f t="shared" si="30"/>
        <v/>
      </c>
      <c r="AN87" s="181" t="str">
        <f t="shared" si="31"/>
        <v/>
      </c>
      <c r="AO87" s="181" t="str">
        <f t="shared" si="32"/>
        <v/>
      </c>
      <c r="AP87" s="181" t="str">
        <f t="shared" si="33"/>
        <v/>
      </c>
      <c r="AQ87" s="181" t="str">
        <f t="shared" si="34"/>
        <v/>
      </c>
      <c r="AR87" s="181" t="str">
        <f t="shared" si="35"/>
        <v/>
      </c>
      <c r="AS87" s="181"/>
      <c r="AT87" s="177"/>
      <c r="AU87" s="175"/>
    </row>
    <row r="88" spans="1:47" s="115" customFormat="1" ht="12.75" customHeight="1">
      <c r="A88" s="114"/>
      <c r="B88" s="202" t="str">
        <f t="shared" si="8"/>
        <v/>
      </c>
      <c r="C88" s="203" t="str">
        <f t="shared" si="9"/>
        <v/>
      </c>
      <c r="D88" s="204"/>
      <c r="E88" s="205"/>
      <c r="F88" s="206"/>
      <c r="G88" s="207"/>
      <c r="H88" s="208"/>
      <c r="I88" s="209"/>
      <c r="J88" s="210"/>
      <c r="K88" s="211" t="str">
        <f t="shared" si="10"/>
        <v/>
      </c>
      <c r="L88" s="210"/>
      <c r="M88" s="212"/>
      <c r="N88" s="213" t="str">
        <f t="shared" si="11"/>
        <v/>
      </c>
      <c r="O88" s="214"/>
      <c r="P88" s="229" t="str">
        <f t="shared" si="12"/>
        <v/>
      </c>
      <c r="Q88" s="215" t="str">
        <f t="shared" si="13"/>
        <v/>
      </c>
      <c r="R88" s="215" t="str">
        <f t="shared" si="14"/>
        <v/>
      </c>
      <c r="S88" s="216" t="str">
        <f t="shared" si="15"/>
        <v/>
      </c>
      <c r="T88" s="202" t="str">
        <f t="shared" si="16"/>
        <v/>
      </c>
      <c r="U88" s="217" t="str">
        <f t="shared" si="17"/>
        <v/>
      </c>
      <c r="V88" s="230" t="str">
        <f t="shared" si="18"/>
        <v/>
      </c>
      <c r="W88" s="202" t="str">
        <f t="shared" si="19"/>
        <v/>
      </c>
      <c r="X88" s="175"/>
      <c r="Y88" s="176"/>
      <c r="Z88" s="176" t="str">
        <f t="shared" si="20"/>
        <v/>
      </c>
      <c r="AA88" s="176" t="str">
        <f t="shared" si="21"/>
        <v/>
      </c>
      <c r="AB88" s="177" t="str" cm="1">
        <f t="array" ref="AB88">IF(RangeIsEmpty(C88:O88),"",C88="")</f>
        <v/>
      </c>
      <c r="AC88" s="177" t="str">
        <f t="shared" si="38"/>
        <v/>
      </c>
      <c r="AD88" s="180" t="str">
        <f t="shared" si="39"/>
        <v/>
      </c>
      <c r="AE88" s="178" t="str">
        <f t="shared" si="22"/>
        <v/>
      </c>
      <c r="AF88" s="177" t="str">
        <f t="shared" si="23"/>
        <v/>
      </c>
      <c r="AG88" s="179" t="str">
        <f t="shared" si="24"/>
        <v/>
      </c>
      <c r="AH88" s="180" t="str">
        <f t="shared" si="25"/>
        <v/>
      </c>
      <c r="AI88" s="181" t="str">
        <f t="shared" si="26"/>
        <v/>
      </c>
      <c r="AJ88" s="181" t="str">
        <f t="shared" si="27"/>
        <v/>
      </c>
      <c r="AK88" s="180" t="str">
        <f t="shared" si="28"/>
        <v/>
      </c>
      <c r="AL88" s="181" t="str">
        <f t="shared" si="29"/>
        <v/>
      </c>
      <c r="AM88" s="181" t="str">
        <f t="shared" si="30"/>
        <v/>
      </c>
      <c r="AN88" s="181" t="str">
        <f t="shared" si="31"/>
        <v/>
      </c>
      <c r="AO88" s="181" t="str">
        <f t="shared" si="32"/>
        <v/>
      </c>
      <c r="AP88" s="181" t="str">
        <f t="shared" si="33"/>
        <v/>
      </c>
      <c r="AQ88" s="181" t="str">
        <f t="shared" si="34"/>
        <v/>
      </c>
      <c r="AR88" s="181" t="str">
        <f t="shared" si="35"/>
        <v/>
      </c>
      <c r="AS88" s="181"/>
      <c r="AT88" s="177"/>
      <c r="AU88" s="175"/>
    </row>
    <row r="89" spans="1:47" s="115" customFormat="1" ht="12.75" customHeight="1">
      <c r="A89" s="114"/>
      <c r="B89" s="202" t="str">
        <f t="shared" si="8"/>
        <v/>
      </c>
      <c r="C89" s="203" t="str">
        <f t="shared" si="9"/>
        <v/>
      </c>
      <c r="D89" s="204"/>
      <c r="E89" s="205"/>
      <c r="F89" s="206"/>
      <c r="G89" s="207"/>
      <c r="H89" s="208"/>
      <c r="I89" s="209"/>
      <c r="J89" s="210"/>
      <c r="K89" s="211" t="str">
        <f t="shared" si="10"/>
        <v/>
      </c>
      <c r="L89" s="210"/>
      <c r="M89" s="212"/>
      <c r="N89" s="213" t="str">
        <f t="shared" si="11"/>
        <v/>
      </c>
      <c r="O89" s="214"/>
      <c r="P89" s="229" t="str">
        <f t="shared" si="12"/>
        <v/>
      </c>
      <c r="Q89" s="215" t="str">
        <f t="shared" si="13"/>
        <v/>
      </c>
      <c r="R89" s="215" t="str">
        <f t="shared" si="14"/>
        <v/>
      </c>
      <c r="S89" s="216" t="str">
        <f t="shared" si="15"/>
        <v/>
      </c>
      <c r="T89" s="202" t="str">
        <f t="shared" si="16"/>
        <v/>
      </c>
      <c r="U89" s="217" t="str">
        <f t="shared" si="17"/>
        <v/>
      </c>
      <c r="V89" s="230" t="str">
        <f t="shared" si="18"/>
        <v/>
      </c>
      <c r="W89" s="202" t="str">
        <f t="shared" si="19"/>
        <v/>
      </c>
      <c r="X89" s="175"/>
      <c r="Y89" s="176"/>
      <c r="Z89" s="176" t="str">
        <f t="shared" si="20"/>
        <v/>
      </c>
      <c r="AA89" s="176" t="str">
        <f t="shared" si="21"/>
        <v/>
      </c>
      <c r="AB89" s="177" t="str" cm="1">
        <f t="array" ref="AB89">IF(RangeIsEmpty(C89:O89),"",C89="")</f>
        <v/>
      </c>
      <c r="AC89" s="177" t="str">
        <f t="shared" si="38"/>
        <v/>
      </c>
      <c r="AD89" s="180" t="str">
        <f t="shared" si="39"/>
        <v/>
      </c>
      <c r="AE89" s="178" t="str">
        <f t="shared" si="22"/>
        <v/>
      </c>
      <c r="AF89" s="177" t="str">
        <f t="shared" si="23"/>
        <v/>
      </c>
      <c r="AG89" s="179" t="str">
        <f t="shared" si="24"/>
        <v/>
      </c>
      <c r="AH89" s="180" t="str">
        <f t="shared" si="25"/>
        <v/>
      </c>
      <c r="AI89" s="181" t="str">
        <f t="shared" si="26"/>
        <v/>
      </c>
      <c r="AJ89" s="181" t="str">
        <f t="shared" si="27"/>
        <v/>
      </c>
      <c r="AK89" s="180" t="str">
        <f t="shared" si="28"/>
        <v/>
      </c>
      <c r="AL89" s="181" t="str">
        <f t="shared" si="29"/>
        <v/>
      </c>
      <c r="AM89" s="181" t="str">
        <f t="shared" si="30"/>
        <v/>
      </c>
      <c r="AN89" s="181" t="str">
        <f t="shared" si="31"/>
        <v/>
      </c>
      <c r="AO89" s="181" t="str">
        <f t="shared" si="32"/>
        <v/>
      </c>
      <c r="AP89" s="181" t="str">
        <f t="shared" si="33"/>
        <v/>
      </c>
      <c r="AQ89" s="181" t="str">
        <f t="shared" si="34"/>
        <v/>
      </c>
      <c r="AR89" s="181" t="str">
        <f t="shared" si="35"/>
        <v/>
      </c>
      <c r="AS89" s="181"/>
      <c r="AT89" s="177"/>
      <c r="AU89" s="175"/>
    </row>
    <row r="90" spans="1:47" s="115" customFormat="1" ht="12.75" customHeight="1">
      <c r="A90" s="114"/>
      <c r="B90" s="202" t="str">
        <f t="shared" si="8"/>
        <v/>
      </c>
      <c r="C90" s="203" t="str">
        <f t="shared" si="9"/>
        <v/>
      </c>
      <c r="D90" s="204"/>
      <c r="E90" s="205"/>
      <c r="F90" s="206"/>
      <c r="G90" s="207"/>
      <c r="H90" s="208"/>
      <c r="I90" s="209"/>
      <c r="J90" s="210"/>
      <c r="K90" s="211" t="str">
        <f t="shared" si="10"/>
        <v/>
      </c>
      <c r="L90" s="210"/>
      <c r="M90" s="212"/>
      <c r="N90" s="213" t="str">
        <f t="shared" si="11"/>
        <v/>
      </c>
      <c r="O90" s="214"/>
      <c r="P90" s="229" t="str">
        <f t="shared" si="12"/>
        <v/>
      </c>
      <c r="Q90" s="215" t="str">
        <f t="shared" si="13"/>
        <v/>
      </c>
      <c r="R90" s="215" t="str">
        <f t="shared" si="14"/>
        <v/>
      </c>
      <c r="S90" s="216" t="str">
        <f t="shared" si="15"/>
        <v/>
      </c>
      <c r="T90" s="202" t="str">
        <f t="shared" si="16"/>
        <v/>
      </c>
      <c r="U90" s="217" t="str">
        <f t="shared" si="17"/>
        <v/>
      </c>
      <c r="V90" s="230" t="str">
        <f t="shared" si="18"/>
        <v/>
      </c>
      <c r="W90" s="202" t="str">
        <f t="shared" si="19"/>
        <v/>
      </c>
      <c r="X90" s="175"/>
      <c r="Y90" s="176"/>
      <c r="Z90" s="176" t="str">
        <f t="shared" si="20"/>
        <v/>
      </c>
      <c r="AA90" s="176" t="str">
        <f t="shared" si="21"/>
        <v/>
      </c>
      <c r="AB90" s="177" t="str" cm="1">
        <f t="array" ref="AB90">IF(RangeIsEmpty(C90:O90),"",C90="")</f>
        <v/>
      </c>
      <c r="AC90" s="177" t="str">
        <f t="shared" si="38"/>
        <v/>
      </c>
      <c r="AD90" s="180" t="str">
        <f t="shared" si="39"/>
        <v/>
      </c>
      <c r="AE90" s="178" t="str">
        <f t="shared" si="22"/>
        <v/>
      </c>
      <c r="AF90" s="177" t="str">
        <f t="shared" si="23"/>
        <v/>
      </c>
      <c r="AG90" s="179" t="str">
        <f t="shared" si="24"/>
        <v/>
      </c>
      <c r="AH90" s="180" t="str">
        <f t="shared" si="25"/>
        <v/>
      </c>
      <c r="AI90" s="181" t="str">
        <f t="shared" si="26"/>
        <v/>
      </c>
      <c r="AJ90" s="181" t="str">
        <f t="shared" si="27"/>
        <v/>
      </c>
      <c r="AK90" s="180" t="str">
        <f t="shared" si="28"/>
        <v/>
      </c>
      <c r="AL90" s="181" t="str">
        <f t="shared" si="29"/>
        <v/>
      </c>
      <c r="AM90" s="181" t="str">
        <f t="shared" si="30"/>
        <v/>
      </c>
      <c r="AN90" s="181" t="str">
        <f t="shared" si="31"/>
        <v/>
      </c>
      <c r="AO90" s="181" t="str">
        <f t="shared" si="32"/>
        <v/>
      </c>
      <c r="AP90" s="181" t="str">
        <f t="shared" si="33"/>
        <v/>
      </c>
      <c r="AQ90" s="181" t="str">
        <f t="shared" si="34"/>
        <v/>
      </c>
      <c r="AR90" s="181" t="str">
        <f t="shared" si="35"/>
        <v/>
      </c>
      <c r="AS90" s="181"/>
      <c r="AT90" s="177"/>
      <c r="AU90" s="175"/>
    </row>
    <row r="91" spans="1:47" s="115" customFormat="1" ht="12.75" customHeight="1">
      <c r="A91" s="114"/>
      <c r="B91" s="202" t="str">
        <f t="shared" si="8"/>
        <v/>
      </c>
      <c r="C91" s="203" t="str">
        <f t="shared" si="9"/>
        <v/>
      </c>
      <c r="D91" s="204"/>
      <c r="E91" s="205"/>
      <c r="F91" s="206"/>
      <c r="G91" s="207"/>
      <c r="H91" s="208"/>
      <c r="I91" s="209"/>
      <c r="J91" s="210"/>
      <c r="K91" s="211" t="str">
        <f t="shared" si="10"/>
        <v/>
      </c>
      <c r="L91" s="210"/>
      <c r="M91" s="212"/>
      <c r="N91" s="213" t="str">
        <f t="shared" si="11"/>
        <v/>
      </c>
      <c r="O91" s="214"/>
      <c r="P91" s="229" t="str">
        <f t="shared" si="12"/>
        <v/>
      </c>
      <c r="Q91" s="215" t="str">
        <f t="shared" si="13"/>
        <v/>
      </c>
      <c r="R91" s="215" t="str">
        <f t="shared" si="14"/>
        <v/>
      </c>
      <c r="S91" s="216" t="str">
        <f t="shared" si="15"/>
        <v/>
      </c>
      <c r="T91" s="202" t="str">
        <f t="shared" si="16"/>
        <v/>
      </c>
      <c r="U91" s="217" t="str">
        <f t="shared" si="17"/>
        <v/>
      </c>
      <c r="V91" s="230" t="str">
        <f t="shared" si="18"/>
        <v/>
      </c>
      <c r="W91" s="202" t="str">
        <f t="shared" si="19"/>
        <v/>
      </c>
      <c r="X91" s="175"/>
      <c r="Y91" s="176"/>
      <c r="Z91" s="176" t="str">
        <f t="shared" si="20"/>
        <v/>
      </c>
      <c r="AA91" s="176" t="str">
        <f t="shared" si="21"/>
        <v/>
      </c>
      <c r="AB91" s="177" t="str" cm="1">
        <f t="array" ref="AB91">IF(RangeIsEmpty(C91:O91),"",C91="")</f>
        <v/>
      </c>
      <c r="AC91" s="177" t="str">
        <f t="shared" si="38"/>
        <v/>
      </c>
      <c r="AD91" s="180" t="str">
        <f t="shared" si="39"/>
        <v/>
      </c>
      <c r="AE91" s="178" t="str">
        <f t="shared" si="22"/>
        <v/>
      </c>
      <c r="AF91" s="177" t="str">
        <f t="shared" si="23"/>
        <v/>
      </c>
      <c r="AG91" s="179" t="str">
        <f t="shared" si="24"/>
        <v/>
      </c>
      <c r="AH91" s="180" t="str">
        <f t="shared" si="25"/>
        <v/>
      </c>
      <c r="AI91" s="181" t="str">
        <f t="shared" si="26"/>
        <v/>
      </c>
      <c r="AJ91" s="181" t="str">
        <f t="shared" si="27"/>
        <v/>
      </c>
      <c r="AK91" s="180" t="str">
        <f t="shared" si="28"/>
        <v/>
      </c>
      <c r="AL91" s="181" t="str">
        <f t="shared" si="29"/>
        <v/>
      </c>
      <c r="AM91" s="181" t="str">
        <f t="shared" si="30"/>
        <v/>
      </c>
      <c r="AN91" s="181" t="str">
        <f t="shared" si="31"/>
        <v/>
      </c>
      <c r="AO91" s="181" t="str">
        <f t="shared" si="32"/>
        <v/>
      </c>
      <c r="AP91" s="181" t="str">
        <f t="shared" si="33"/>
        <v/>
      </c>
      <c r="AQ91" s="181" t="str">
        <f t="shared" si="34"/>
        <v/>
      </c>
      <c r="AR91" s="181" t="str">
        <f t="shared" si="35"/>
        <v/>
      </c>
      <c r="AS91" s="181"/>
      <c r="AT91" s="177"/>
      <c r="AU91" s="175"/>
    </row>
    <row r="92" spans="1:47" s="115" customFormat="1" ht="12.75" customHeight="1">
      <c r="A92" s="114"/>
      <c r="B92" s="202" t="str">
        <f t="shared" si="8"/>
        <v/>
      </c>
      <c r="C92" s="203" t="str">
        <f t="shared" si="9"/>
        <v/>
      </c>
      <c r="D92" s="204"/>
      <c r="E92" s="205"/>
      <c r="F92" s="206"/>
      <c r="G92" s="207"/>
      <c r="H92" s="208"/>
      <c r="I92" s="209"/>
      <c r="J92" s="210"/>
      <c r="K92" s="211" t="str">
        <f t="shared" si="10"/>
        <v/>
      </c>
      <c r="L92" s="210"/>
      <c r="M92" s="212"/>
      <c r="N92" s="213" t="str">
        <f t="shared" si="11"/>
        <v/>
      </c>
      <c r="O92" s="214"/>
      <c r="P92" s="229" t="str">
        <f t="shared" si="12"/>
        <v/>
      </c>
      <c r="Q92" s="215" t="str">
        <f t="shared" si="13"/>
        <v/>
      </c>
      <c r="R92" s="215" t="str">
        <f t="shared" si="14"/>
        <v/>
      </c>
      <c r="S92" s="216" t="str">
        <f t="shared" si="15"/>
        <v/>
      </c>
      <c r="T92" s="202" t="str">
        <f t="shared" si="16"/>
        <v/>
      </c>
      <c r="U92" s="217" t="str">
        <f t="shared" si="17"/>
        <v/>
      </c>
      <c r="V92" s="230" t="str">
        <f t="shared" si="18"/>
        <v/>
      </c>
      <c r="W92" s="202" t="str">
        <f t="shared" si="19"/>
        <v/>
      </c>
      <c r="X92" s="175"/>
      <c r="Y92" s="176"/>
      <c r="Z92" s="176" t="str">
        <f t="shared" si="20"/>
        <v/>
      </c>
      <c r="AA92" s="176" t="str">
        <f t="shared" si="21"/>
        <v/>
      </c>
      <c r="AB92" s="177" t="str" cm="1">
        <f t="array" ref="AB92">IF(RangeIsEmpty(C92:O92),"",C92="")</f>
        <v/>
      </c>
      <c r="AC92" s="177" t="str">
        <f t="shared" si="38"/>
        <v/>
      </c>
      <c r="AD92" s="180" t="str">
        <f t="shared" si="39"/>
        <v/>
      </c>
      <c r="AE92" s="178" t="str">
        <f t="shared" si="22"/>
        <v/>
      </c>
      <c r="AF92" s="177" t="str">
        <f t="shared" si="23"/>
        <v/>
      </c>
      <c r="AG92" s="179" t="str">
        <f t="shared" si="24"/>
        <v/>
      </c>
      <c r="AH92" s="180" t="str">
        <f t="shared" si="25"/>
        <v/>
      </c>
      <c r="AI92" s="181" t="str">
        <f t="shared" si="26"/>
        <v/>
      </c>
      <c r="AJ92" s="181" t="str">
        <f t="shared" si="27"/>
        <v/>
      </c>
      <c r="AK92" s="180" t="str">
        <f t="shared" si="28"/>
        <v/>
      </c>
      <c r="AL92" s="181" t="str">
        <f t="shared" si="29"/>
        <v/>
      </c>
      <c r="AM92" s="181" t="str">
        <f t="shared" si="30"/>
        <v/>
      </c>
      <c r="AN92" s="181" t="str">
        <f t="shared" si="31"/>
        <v/>
      </c>
      <c r="AO92" s="181" t="str">
        <f t="shared" si="32"/>
        <v/>
      </c>
      <c r="AP92" s="181" t="str">
        <f t="shared" si="33"/>
        <v/>
      </c>
      <c r="AQ92" s="181" t="str">
        <f t="shared" si="34"/>
        <v/>
      </c>
      <c r="AR92" s="181" t="str">
        <f t="shared" si="35"/>
        <v/>
      </c>
      <c r="AS92" s="181"/>
      <c r="AT92" s="177"/>
      <c r="AU92" s="175"/>
    </row>
    <row r="93" spans="1:47" s="115" customFormat="1" ht="12.75" customHeight="1">
      <c r="A93" s="114"/>
      <c r="B93" s="202" t="str">
        <f t="shared" si="8"/>
        <v/>
      </c>
      <c r="C93" s="203" t="str">
        <f t="shared" si="9"/>
        <v/>
      </c>
      <c r="D93" s="204"/>
      <c r="E93" s="205"/>
      <c r="F93" s="206"/>
      <c r="G93" s="207"/>
      <c r="H93" s="208"/>
      <c r="I93" s="209"/>
      <c r="J93" s="210"/>
      <c r="K93" s="211" t="str">
        <f t="shared" si="10"/>
        <v/>
      </c>
      <c r="L93" s="210"/>
      <c r="M93" s="212"/>
      <c r="N93" s="213" t="str">
        <f t="shared" si="11"/>
        <v/>
      </c>
      <c r="O93" s="214"/>
      <c r="P93" s="229" t="str">
        <f t="shared" si="12"/>
        <v/>
      </c>
      <c r="Q93" s="215" t="str">
        <f t="shared" si="13"/>
        <v/>
      </c>
      <c r="R93" s="215" t="str">
        <f t="shared" si="14"/>
        <v/>
      </c>
      <c r="S93" s="216" t="str">
        <f t="shared" si="15"/>
        <v/>
      </c>
      <c r="T93" s="202" t="str">
        <f t="shared" si="16"/>
        <v/>
      </c>
      <c r="U93" s="217" t="str">
        <f t="shared" si="17"/>
        <v/>
      </c>
      <c r="V93" s="230" t="str">
        <f t="shared" si="18"/>
        <v/>
      </c>
      <c r="W93" s="202" t="str">
        <f t="shared" si="19"/>
        <v/>
      </c>
      <c r="X93" s="175"/>
      <c r="Y93" s="176"/>
      <c r="Z93" s="176" t="str">
        <f t="shared" si="20"/>
        <v/>
      </c>
      <c r="AA93" s="176" t="str">
        <f t="shared" si="21"/>
        <v/>
      </c>
      <c r="AB93" s="177" t="str" cm="1">
        <f t="array" ref="AB93">IF(RangeIsEmpty(C93:O93),"",C93="")</f>
        <v/>
      </c>
      <c r="AC93" s="177" t="str">
        <f t="shared" si="38"/>
        <v/>
      </c>
      <c r="AD93" s="180" t="str">
        <f t="shared" si="39"/>
        <v/>
      </c>
      <c r="AE93" s="178" t="str">
        <f t="shared" si="22"/>
        <v/>
      </c>
      <c r="AF93" s="177" t="str">
        <f t="shared" si="23"/>
        <v/>
      </c>
      <c r="AG93" s="179" t="str">
        <f t="shared" si="24"/>
        <v/>
      </c>
      <c r="AH93" s="180" t="str">
        <f t="shared" si="25"/>
        <v/>
      </c>
      <c r="AI93" s="181" t="str">
        <f t="shared" si="26"/>
        <v/>
      </c>
      <c r="AJ93" s="181" t="str">
        <f t="shared" si="27"/>
        <v/>
      </c>
      <c r="AK93" s="180" t="str">
        <f t="shared" si="28"/>
        <v/>
      </c>
      <c r="AL93" s="181" t="str">
        <f t="shared" si="29"/>
        <v/>
      </c>
      <c r="AM93" s="181" t="str">
        <f t="shared" si="30"/>
        <v/>
      </c>
      <c r="AN93" s="181" t="str">
        <f t="shared" si="31"/>
        <v/>
      </c>
      <c r="AO93" s="181" t="str">
        <f t="shared" si="32"/>
        <v/>
      </c>
      <c r="AP93" s="181" t="str">
        <f t="shared" si="33"/>
        <v/>
      </c>
      <c r="AQ93" s="181" t="str">
        <f t="shared" si="34"/>
        <v/>
      </c>
      <c r="AR93" s="181" t="str">
        <f t="shared" si="35"/>
        <v/>
      </c>
      <c r="AS93" s="181"/>
      <c r="AT93" s="177"/>
      <c r="AU93" s="175"/>
    </row>
    <row r="94" spans="1:47" s="115" customFormat="1" ht="12.75" customHeight="1">
      <c r="A94" s="114"/>
      <c r="B94" s="202" t="str">
        <f t="shared" si="8"/>
        <v/>
      </c>
      <c r="C94" s="203" t="str">
        <f t="shared" si="9"/>
        <v/>
      </c>
      <c r="D94" s="204"/>
      <c r="E94" s="205"/>
      <c r="F94" s="206"/>
      <c r="G94" s="207"/>
      <c r="H94" s="208"/>
      <c r="I94" s="209"/>
      <c r="J94" s="210"/>
      <c r="K94" s="211" t="str">
        <f t="shared" si="10"/>
        <v/>
      </c>
      <c r="L94" s="210"/>
      <c r="M94" s="212"/>
      <c r="N94" s="213" t="str">
        <f t="shared" si="11"/>
        <v/>
      </c>
      <c r="O94" s="214"/>
      <c r="P94" s="229" t="str">
        <f t="shared" si="12"/>
        <v/>
      </c>
      <c r="Q94" s="215" t="str">
        <f t="shared" si="13"/>
        <v/>
      </c>
      <c r="R94" s="215" t="str">
        <f t="shared" si="14"/>
        <v/>
      </c>
      <c r="S94" s="216" t="str">
        <f t="shared" si="15"/>
        <v/>
      </c>
      <c r="T94" s="202" t="str">
        <f t="shared" si="16"/>
        <v/>
      </c>
      <c r="U94" s="217" t="str">
        <f t="shared" si="17"/>
        <v/>
      </c>
      <c r="V94" s="230" t="str">
        <f t="shared" si="18"/>
        <v/>
      </c>
      <c r="W94" s="202" t="str">
        <f t="shared" si="19"/>
        <v/>
      </c>
      <c r="X94" s="175"/>
      <c r="Y94" s="176"/>
      <c r="Z94" s="176" t="str">
        <f t="shared" si="20"/>
        <v/>
      </c>
      <c r="AA94" s="176" t="str">
        <f t="shared" si="21"/>
        <v/>
      </c>
      <c r="AB94" s="177" t="str" cm="1">
        <f t="array" ref="AB94">IF(RangeIsEmpty(C94:O94),"",C94="")</f>
        <v/>
      </c>
      <c r="AC94" s="177" t="str">
        <f t="shared" si="38"/>
        <v/>
      </c>
      <c r="AD94" s="180" t="str">
        <f t="shared" si="39"/>
        <v/>
      </c>
      <c r="AE94" s="178" t="str">
        <f t="shared" si="22"/>
        <v/>
      </c>
      <c r="AF94" s="177" t="str">
        <f t="shared" si="23"/>
        <v/>
      </c>
      <c r="AG94" s="179" t="str">
        <f t="shared" si="24"/>
        <v/>
      </c>
      <c r="AH94" s="180" t="str">
        <f t="shared" si="25"/>
        <v/>
      </c>
      <c r="AI94" s="181" t="str">
        <f t="shared" si="26"/>
        <v/>
      </c>
      <c r="AJ94" s="181" t="str">
        <f t="shared" si="27"/>
        <v/>
      </c>
      <c r="AK94" s="180" t="str">
        <f t="shared" si="28"/>
        <v/>
      </c>
      <c r="AL94" s="181" t="str">
        <f t="shared" si="29"/>
        <v/>
      </c>
      <c r="AM94" s="181" t="str">
        <f t="shared" si="30"/>
        <v/>
      </c>
      <c r="AN94" s="181" t="str">
        <f t="shared" si="31"/>
        <v/>
      </c>
      <c r="AO94" s="181" t="str">
        <f t="shared" si="32"/>
        <v/>
      </c>
      <c r="AP94" s="181" t="str">
        <f t="shared" si="33"/>
        <v/>
      </c>
      <c r="AQ94" s="181" t="str">
        <f t="shared" si="34"/>
        <v/>
      </c>
      <c r="AR94" s="181" t="str">
        <f t="shared" si="35"/>
        <v/>
      </c>
      <c r="AS94" s="181"/>
      <c r="AT94" s="177"/>
      <c r="AU94" s="175"/>
    </row>
    <row r="95" spans="1:47" s="115" customFormat="1" ht="12.75" customHeight="1">
      <c r="A95" s="114"/>
      <c r="B95" s="202" t="str">
        <f t="shared" si="8"/>
        <v/>
      </c>
      <c r="C95" s="203" t="str">
        <f t="shared" si="9"/>
        <v/>
      </c>
      <c r="D95" s="204"/>
      <c r="E95" s="205"/>
      <c r="F95" s="206"/>
      <c r="G95" s="207"/>
      <c r="H95" s="208"/>
      <c r="I95" s="209"/>
      <c r="J95" s="210"/>
      <c r="K95" s="211" t="str">
        <f t="shared" si="10"/>
        <v/>
      </c>
      <c r="L95" s="210"/>
      <c r="M95" s="212"/>
      <c r="N95" s="213" t="str">
        <f t="shared" si="11"/>
        <v/>
      </c>
      <c r="O95" s="214"/>
      <c r="P95" s="229" t="str">
        <f t="shared" si="12"/>
        <v/>
      </c>
      <c r="Q95" s="215" t="str">
        <f t="shared" si="13"/>
        <v/>
      </c>
      <c r="R95" s="215" t="str">
        <f t="shared" si="14"/>
        <v/>
      </c>
      <c r="S95" s="216" t="str">
        <f t="shared" si="15"/>
        <v/>
      </c>
      <c r="T95" s="202" t="str">
        <f t="shared" si="16"/>
        <v/>
      </c>
      <c r="U95" s="217" t="str">
        <f t="shared" si="17"/>
        <v/>
      </c>
      <c r="V95" s="230" t="str">
        <f t="shared" si="18"/>
        <v/>
      </c>
      <c r="W95" s="202" t="str">
        <f t="shared" si="19"/>
        <v/>
      </c>
      <c r="X95" s="175"/>
      <c r="Y95" s="176"/>
      <c r="Z95" s="176" t="str">
        <f t="shared" si="20"/>
        <v/>
      </c>
      <c r="AA95" s="176" t="str">
        <f t="shared" si="21"/>
        <v/>
      </c>
      <c r="AB95" s="177" t="str" cm="1">
        <f t="array" ref="AB95">IF(RangeIsEmpty(C95:O95),"",C95="")</f>
        <v/>
      </c>
      <c r="AC95" s="177" t="str">
        <f t="shared" si="38"/>
        <v/>
      </c>
      <c r="AD95" s="180" t="str">
        <f t="shared" si="39"/>
        <v/>
      </c>
      <c r="AE95" s="178" t="str">
        <f t="shared" si="22"/>
        <v/>
      </c>
      <c r="AF95" s="177" t="str">
        <f t="shared" si="23"/>
        <v/>
      </c>
      <c r="AG95" s="179" t="str">
        <f t="shared" si="24"/>
        <v/>
      </c>
      <c r="AH95" s="180" t="str">
        <f t="shared" si="25"/>
        <v/>
      </c>
      <c r="AI95" s="181" t="str">
        <f t="shared" si="26"/>
        <v/>
      </c>
      <c r="AJ95" s="181" t="str">
        <f t="shared" si="27"/>
        <v/>
      </c>
      <c r="AK95" s="180" t="str">
        <f t="shared" si="28"/>
        <v/>
      </c>
      <c r="AL95" s="181" t="str">
        <f t="shared" si="29"/>
        <v/>
      </c>
      <c r="AM95" s="181" t="str">
        <f t="shared" si="30"/>
        <v/>
      </c>
      <c r="AN95" s="181" t="str">
        <f t="shared" si="31"/>
        <v/>
      </c>
      <c r="AO95" s="181" t="str">
        <f t="shared" si="32"/>
        <v/>
      </c>
      <c r="AP95" s="181" t="str">
        <f t="shared" si="33"/>
        <v/>
      </c>
      <c r="AQ95" s="181" t="str">
        <f t="shared" si="34"/>
        <v/>
      </c>
      <c r="AR95" s="181" t="str">
        <f t="shared" si="35"/>
        <v/>
      </c>
      <c r="AS95" s="181"/>
      <c r="AT95" s="177"/>
      <c r="AU95" s="175"/>
    </row>
    <row r="96" spans="1:47" s="115" customFormat="1" ht="12.75" customHeight="1">
      <c r="A96" s="114"/>
      <c r="B96" s="202" t="str">
        <f t="shared" si="8"/>
        <v/>
      </c>
      <c r="C96" s="203" t="str">
        <f t="shared" si="9"/>
        <v/>
      </c>
      <c r="D96" s="204"/>
      <c r="E96" s="205"/>
      <c r="F96" s="206"/>
      <c r="G96" s="207"/>
      <c r="H96" s="208"/>
      <c r="I96" s="209"/>
      <c r="J96" s="210"/>
      <c r="K96" s="211" t="str">
        <f t="shared" si="10"/>
        <v/>
      </c>
      <c r="L96" s="210"/>
      <c r="M96" s="212"/>
      <c r="N96" s="213" t="str">
        <f t="shared" si="11"/>
        <v/>
      </c>
      <c r="O96" s="214"/>
      <c r="P96" s="229" t="str">
        <f t="shared" si="12"/>
        <v/>
      </c>
      <c r="Q96" s="215" t="str">
        <f t="shared" si="13"/>
        <v/>
      </c>
      <c r="R96" s="215" t="str">
        <f t="shared" si="14"/>
        <v/>
      </c>
      <c r="S96" s="216" t="str">
        <f t="shared" si="15"/>
        <v/>
      </c>
      <c r="T96" s="202" t="str">
        <f t="shared" si="16"/>
        <v/>
      </c>
      <c r="U96" s="217" t="str">
        <f t="shared" si="17"/>
        <v/>
      </c>
      <c r="V96" s="230" t="str">
        <f t="shared" si="18"/>
        <v/>
      </c>
      <c r="W96" s="202" t="str">
        <f t="shared" si="19"/>
        <v/>
      </c>
      <c r="X96" s="175"/>
      <c r="Y96" s="176"/>
      <c r="Z96" s="176" t="str">
        <f t="shared" si="20"/>
        <v/>
      </c>
      <c r="AA96" s="176" t="str">
        <f t="shared" si="21"/>
        <v/>
      </c>
      <c r="AB96" s="177" t="str" cm="1">
        <f t="array" ref="AB96">IF(RangeIsEmpty(C96:O96),"",C96="")</f>
        <v/>
      </c>
      <c r="AC96" s="177" t="str">
        <f t="shared" si="38"/>
        <v/>
      </c>
      <c r="AD96" s="180" t="str">
        <f t="shared" si="39"/>
        <v/>
      </c>
      <c r="AE96" s="178" t="str">
        <f t="shared" si="22"/>
        <v/>
      </c>
      <c r="AF96" s="177" t="str">
        <f t="shared" si="23"/>
        <v/>
      </c>
      <c r="AG96" s="179" t="str">
        <f t="shared" si="24"/>
        <v/>
      </c>
      <c r="AH96" s="180" t="str">
        <f t="shared" si="25"/>
        <v/>
      </c>
      <c r="AI96" s="181" t="str">
        <f t="shared" si="26"/>
        <v/>
      </c>
      <c r="AJ96" s="181" t="str">
        <f t="shared" si="27"/>
        <v/>
      </c>
      <c r="AK96" s="180" t="str">
        <f t="shared" si="28"/>
        <v/>
      </c>
      <c r="AL96" s="181" t="str">
        <f t="shared" si="29"/>
        <v/>
      </c>
      <c r="AM96" s="181" t="str">
        <f t="shared" si="30"/>
        <v/>
      </c>
      <c r="AN96" s="181" t="str">
        <f t="shared" si="31"/>
        <v/>
      </c>
      <c r="AO96" s="181" t="str">
        <f t="shared" si="32"/>
        <v/>
      </c>
      <c r="AP96" s="181" t="str">
        <f t="shared" si="33"/>
        <v/>
      </c>
      <c r="AQ96" s="181" t="str">
        <f t="shared" si="34"/>
        <v/>
      </c>
      <c r="AR96" s="181" t="str">
        <f t="shared" si="35"/>
        <v/>
      </c>
      <c r="AS96" s="181"/>
      <c r="AT96" s="177"/>
      <c r="AU96" s="175"/>
    </row>
    <row r="97" spans="1:47" s="115" customFormat="1" ht="12.75" customHeight="1">
      <c r="A97" s="114"/>
      <c r="B97" s="202" t="str">
        <f t="shared" si="8"/>
        <v/>
      </c>
      <c r="C97" s="203" t="str">
        <f t="shared" si="9"/>
        <v/>
      </c>
      <c r="D97" s="204"/>
      <c r="E97" s="205"/>
      <c r="F97" s="206"/>
      <c r="G97" s="207"/>
      <c r="H97" s="208"/>
      <c r="I97" s="209"/>
      <c r="J97" s="210"/>
      <c r="K97" s="211" t="str">
        <f t="shared" si="10"/>
        <v/>
      </c>
      <c r="L97" s="210"/>
      <c r="M97" s="212"/>
      <c r="N97" s="213" t="str">
        <f t="shared" si="11"/>
        <v/>
      </c>
      <c r="O97" s="214"/>
      <c r="P97" s="229" t="str">
        <f t="shared" si="12"/>
        <v/>
      </c>
      <c r="Q97" s="215" t="str">
        <f t="shared" si="13"/>
        <v/>
      </c>
      <c r="R97" s="215" t="str">
        <f t="shared" si="14"/>
        <v/>
      </c>
      <c r="S97" s="216" t="str">
        <f t="shared" si="15"/>
        <v/>
      </c>
      <c r="T97" s="202" t="str">
        <f t="shared" si="16"/>
        <v/>
      </c>
      <c r="U97" s="217" t="str">
        <f t="shared" si="17"/>
        <v/>
      </c>
      <c r="V97" s="230" t="str">
        <f t="shared" si="18"/>
        <v/>
      </c>
      <c r="W97" s="202" t="str">
        <f t="shared" si="19"/>
        <v/>
      </c>
      <c r="X97" s="175"/>
      <c r="Y97" s="176"/>
      <c r="Z97" s="176" t="str">
        <f t="shared" si="20"/>
        <v/>
      </c>
      <c r="AA97" s="176" t="str">
        <f t="shared" si="21"/>
        <v/>
      </c>
      <c r="AB97" s="177" t="str" cm="1">
        <f t="array" ref="AB97">IF(RangeIsEmpty(C97:O97),"",C97="")</f>
        <v/>
      </c>
      <c r="AC97" s="177" t="str">
        <f t="shared" si="38"/>
        <v/>
      </c>
      <c r="AD97" s="180" t="str">
        <f t="shared" si="39"/>
        <v/>
      </c>
      <c r="AE97" s="178" t="str">
        <f t="shared" si="22"/>
        <v/>
      </c>
      <c r="AF97" s="177" t="str">
        <f t="shared" si="23"/>
        <v/>
      </c>
      <c r="AG97" s="179" t="str">
        <f t="shared" si="24"/>
        <v/>
      </c>
      <c r="AH97" s="180" t="str">
        <f t="shared" si="25"/>
        <v/>
      </c>
      <c r="AI97" s="181" t="str">
        <f t="shared" si="26"/>
        <v/>
      </c>
      <c r="AJ97" s="181" t="str">
        <f t="shared" si="27"/>
        <v/>
      </c>
      <c r="AK97" s="180" t="str">
        <f t="shared" si="28"/>
        <v/>
      </c>
      <c r="AL97" s="181" t="str">
        <f t="shared" si="29"/>
        <v/>
      </c>
      <c r="AM97" s="181" t="str">
        <f t="shared" si="30"/>
        <v/>
      </c>
      <c r="AN97" s="181" t="str">
        <f t="shared" si="31"/>
        <v/>
      </c>
      <c r="AO97" s="181" t="str">
        <f t="shared" si="32"/>
        <v/>
      </c>
      <c r="AP97" s="181" t="str">
        <f t="shared" si="33"/>
        <v/>
      </c>
      <c r="AQ97" s="181" t="str">
        <f t="shared" si="34"/>
        <v/>
      </c>
      <c r="AR97" s="181" t="str">
        <f t="shared" si="35"/>
        <v/>
      </c>
      <c r="AS97" s="181"/>
      <c r="AT97" s="177"/>
      <c r="AU97" s="175"/>
    </row>
    <row r="98" spans="1:47" s="115" customFormat="1" ht="12.75" customHeight="1">
      <c r="A98" s="114"/>
      <c r="B98" s="202" t="str">
        <f t="shared" si="8"/>
        <v/>
      </c>
      <c r="C98" s="203" t="str">
        <f t="shared" si="9"/>
        <v/>
      </c>
      <c r="D98" s="204"/>
      <c r="E98" s="205"/>
      <c r="F98" s="206"/>
      <c r="G98" s="207"/>
      <c r="H98" s="208"/>
      <c r="I98" s="209"/>
      <c r="J98" s="210"/>
      <c r="K98" s="211" t="str">
        <f t="shared" si="10"/>
        <v/>
      </c>
      <c r="L98" s="210"/>
      <c r="M98" s="212"/>
      <c r="N98" s="213" t="str">
        <f t="shared" si="11"/>
        <v/>
      </c>
      <c r="O98" s="214"/>
      <c r="P98" s="229" t="str">
        <f t="shared" si="12"/>
        <v/>
      </c>
      <c r="Q98" s="215" t="str">
        <f t="shared" si="13"/>
        <v/>
      </c>
      <c r="R98" s="215" t="str">
        <f t="shared" si="14"/>
        <v/>
      </c>
      <c r="S98" s="216" t="str">
        <f t="shared" si="15"/>
        <v/>
      </c>
      <c r="T98" s="202" t="str">
        <f t="shared" si="16"/>
        <v/>
      </c>
      <c r="U98" s="217" t="str">
        <f t="shared" si="17"/>
        <v/>
      </c>
      <c r="V98" s="230" t="str">
        <f t="shared" si="18"/>
        <v/>
      </c>
      <c r="W98" s="202" t="str">
        <f t="shared" si="19"/>
        <v/>
      </c>
      <c r="X98" s="175"/>
      <c r="Y98" s="176"/>
      <c r="Z98" s="176" t="str">
        <f t="shared" si="20"/>
        <v/>
      </c>
      <c r="AA98" s="176" t="str">
        <f t="shared" si="21"/>
        <v/>
      </c>
      <c r="AB98" s="177" t="str" cm="1">
        <f t="array" ref="AB98">IF(RangeIsEmpty(C98:O98),"",C98="")</f>
        <v/>
      </c>
      <c r="AC98" s="177" t="str">
        <f t="shared" si="38"/>
        <v/>
      </c>
      <c r="AD98" s="180" t="str">
        <f t="shared" si="39"/>
        <v/>
      </c>
      <c r="AE98" s="178" t="str">
        <f t="shared" si="22"/>
        <v/>
      </c>
      <c r="AF98" s="177" t="str">
        <f t="shared" si="23"/>
        <v/>
      </c>
      <c r="AG98" s="179" t="str">
        <f t="shared" si="24"/>
        <v/>
      </c>
      <c r="AH98" s="180" t="str">
        <f t="shared" si="25"/>
        <v/>
      </c>
      <c r="AI98" s="181" t="str">
        <f t="shared" si="26"/>
        <v/>
      </c>
      <c r="AJ98" s="181" t="str">
        <f t="shared" si="27"/>
        <v/>
      </c>
      <c r="AK98" s="180" t="str">
        <f t="shared" si="28"/>
        <v/>
      </c>
      <c r="AL98" s="181" t="str">
        <f t="shared" si="29"/>
        <v/>
      </c>
      <c r="AM98" s="181" t="str">
        <f t="shared" si="30"/>
        <v/>
      </c>
      <c r="AN98" s="181" t="str">
        <f t="shared" si="31"/>
        <v/>
      </c>
      <c r="AO98" s="181" t="str">
        <f t="shared" si="32"/>
        <v/>
      </c>
      <c r="AP98" s="181" t="str">
        <f t="shared" si="33"/>
        <v/>
      </c>
      <c r="AQ98" s="181" t="str">
        <f t="shared" si="34"/>
        <v/>
      </c>
      <c r="AR98" s="181" t="str">
        <f t="shared" si="35"/>
        <v/>
      </c>
      <c r="AS98" s="181"/>
      <c r="AT98" s="177"/>
      <c r="AU98" s="175"/>
    </row>
    <row r="99" spans="1:47" s="115" customFormat="1" ht="12.75" customHeight="1">
      <c r="A99" s="114"/>
      <c r="B99" s="202" t="str">
        <f t="shared" si="8"/>
        <v/>
      </c>
      <c r="C99" s="203" t="str">
        <f t="shared" si="9"/>
        <v/>
      </c>
      <c r="D99" s="204"/>
      <c r="E99" s="205"/>
      <c r="F99" s="206"/>
      <c r="G99" s="207"/>
      <c r="H99" s="208"/>
      <c r="I99" s="209"/>
      <c r="J99" s="210"/>
      <c r="K99" s="211" t="str">
        <f t="shared" si="10"/>
        <v/>
      </c>
      <c r="L99" s="210"/>
      <c r="M99" s="212"/>
      <c r="N99" s="213" t="str">
        <f t="shared" si="11"/>
        <v/>
      </c>
      <c r="O99" s="214"/>
      <c r="P99" s="229" t="str">
        <f t="shared" si="12"/>
        <v/>
      </c>
      <c r="Q99" s="215" t="str">
        <f t="shared" si="13"/>
        <v/>
      </c>
      <c r="R99" s="215" t="str">
        <f t="shared" si="14"/>
        <v/>
      </c>
      <c r="S99" s="216" t="str">
        <f t="shared" si="15"/>
        <v/>
      </c>
      <c r="T99" s="202" t="str">
        <f t="shared" si="16"/>
        <v/>
      </c>
      <c r="U99" s="217" t="str">
        <f t="shared" si="17"/>
        <v/>
      </c>
      <c r="V99" s="230" t="str">
        <f t="shared" si="18"/>
        <v/>
      </c>
      <c r="W99" s="202" t="str">
        <f t="shared" si="19"/>
        <v/>
      </c>
      <c r="X99" s="175"/>
      <c r="Y99" s="176"/>
      <c r="Z99" s="176" t="str">
        <f t="shared" si="20"/>
        <v/>
      </c>
      <c r="AA99" s="176" t="str">
        <f t="shared" si="21"/>
        <v/>
      </c>
      <c r="AB99" s="177" t="str" cm="1">
        <f t="array" ref="AB99">IF(RangeIsEmpty(C99:O99),"",C99="")</f>
        <v/>
      </c>
      <c r="AC99" s="177" t="str">
        <f t="shared" si="38"/>
        <v/>
      </c>
      <c r="AD99" s="180" t="str">
        <f t="shared" si="39"/>
        <v/>
      </c>
      <c r="AE99" s="178" t="str">
        <f t="shared" si="22"/>
        <v/>
      </c>
      <c r="AF99" s="177" t="str">
        <f t="shared" si="23"/>
        <v/>
      </c>
      <c r="AG99" s="179" t="str">
        <f t="shared" si="24"/>
        <v/>
      </c>
      <c r="AH99" s="180" t="str">
        <f t="shared" si="25"/>
        <v/>
      </c>
      <c r="AI99" s="181" t="str">
        <f t="shared" si="26"/>
        <v/>
      </c>
      <c r="AJ99" s="181" t="str">
        <f t="shared" si="27"/>
        <v/>
      </c>
      <c r="AK99" s="180" t="str">
        <f t="shared" si="28"/>
        <v/>
      </c>
      <c r="AL99" s="181" t="str">
        <f t="shared" si="29"/>
        <v/>
      </c>
      <c r="AM99" s="181" t="str">
        <f t="shared" si="30"/>
        <v/>
      </c>
      <c r="AN99" s="181" t="str">
        <f t="shared" si="31"/>
        <v/>
      </c>
      <c r="AO99" s="181" t="str">
        <f t="shared" si="32"/>
        <v/>
      </c>
      <c r="AP99" s="181" t="str">
        <f t="shared" si="33"/>
        <v/>
      </c>
      <c r="AQ99" s="181" t="str">
        <f t="shared" si="34"/>
        <v/>
      </c>
      <c r="AR99" s="181" t="str">
        <f t="shared" si="35"/>
        <v/>
      </c>
      <c r="AS99" s="181"/>
      <c r="AT99" s="177"/>
      <c r="AU99" s="175"/>
    </row>
    <row r="100" spans="1:47" s="115" customFormat="1" ht="12.75" customHeight="1">
      <c r="A100" s="114"/>
      <c r="B100" s="202" t="str">
        <f t="shared" si="8"/>
        <v/>
      </c>
      <c r="C100" s="203" t="str">
        <f t="shared" si="9"/>
        <v/>
      </c>
      <c r="D100" s="204"/>
      <c r="E100" s="205"/>
      <c r="F100" s="206"/>
      <c r="G100" s="207"/>
      <c r="H100" s="208"/>
      <c r="I100" s="209"/>
      <c r="J100" s="210"/>
      <c r="K100" s="211" t="str">
        <f t="shared" si="10"/>
        <v/>
      </c>
      <c r="L100" s="210"/>
      <c r="M100" s="212"/>
      <c r="N100" s="213" t="str">
        <f t="shared" si="11"/>
        <v/>
      </c>
      <c r="O100" s="214"/>
      <c r="P100" s="229" t="str">
        <f t="shared" si="12"/>
        <v/>
      </c>
      <c r="Q100" s="215" t="str">
        <f t="shared" si="13"/>
        <v/>
      </c>
      <c r="R100" s="215" t="str">
        <f t="shared" si="14"/>
        <v/>
      </c>
      <c r="S100" s="216" t="str">
        <f t="shared" si="15"/>
        <v/>
      </c>
      <c r="T100" s="202" t="str">
        <f t="shared" si="16"/>
        <v/>
      </c>
      <c r="U100" s="217" t="str">
        <f t="shared" si="17"/>
        <v/>
      </c>
      <c r="V100" s="230" t="str">
        <f t="shared" si="18"/>
        <v/>
      </c>
      <c r="W100" s="202" t="str">
        <f t="shared" si="19"/>
        <v/>
      </c>
      <c r="X100" s="175"/>
      <c r="Y100" s="176"/>
      <c r="Z100" s="176" t="str">
        <f t="shared" si="20"/>
        <v/>
      </c>
      <c r="AA100" s="176" t="str">
        <f t="shared" si="21"/>
        <v/>
      </c>
      <c r="AB100" s="177" t="str" cm="1">
        <f t="array" ref="AB100">IF(RangeIsEmpty(C100:O100),"",C100="")</f>
        <v/>
      </c>
      <c r="AC100" s="177" t="str">
        <f t="shared" si="38"/>
        <v/>
      </c>
      <c r="AD100" s="180" t="str">
        <f t="shared" si="39"/>
        <v/>
      </c>
      <c r="AE100" s="178" t="str">
        <f t="shared" si="22"/>
        <v/>
      </c>
      <c r="AF100" s="177" t="str">
        <f t="shared" si="23"/>
        <v/>
      </c>
      <c r="AG100" s="179" t="str">
        <f t="shared" si="24"/>
        <v/>
      </c>
      <c r="AH100" s="180" t="str">
        <f t="shared" si="25"/>
        <v/>
      </c>
      <c r="AI100" s="181" t="str">
        <f t="shared" si="26"/>
        <v/>
      </c>
      <c r="AJ100" s="181" t="str">
        <f t="shared" si="27"/>
        <v/>
      </c>
      <c r="AK100" s="180" t="str">
        <f t="shared" si="28"/>
        <v/>
      </c>
      <c r="AL100" s="181" t="str">
        <f t="shared" si="29"/>
        <v/>
      </c>
      <c r="AM100" s="181" t="str">
        <f t="shared" si="30"/>
        <v/>
      </c>
      <c r="AN100" s="181" t="str">
        <f t="shared" si="31"/>
        <v/>
      </c>
      <c r="AO100" s="181" t="str">
        <f t="shared" si="32"/>
        <v/>
      </c>
      <c r="AP100" s="181" t="str">
        <f t="shared" si="33"/>
        <v/>
      </c>
      <c r="AQ100" s="181" t="str">
        <f t="shared" si="34"/>
        <v/>
      </c>
      <c r="AR100" s="181" t="str">
        <f t="shared" si="35"/>
        <v/>
      </c>
      <c r="AS100" s="181"/>
      <c r="AT100" s="177"/>
      <c r="AU100" s="175"/>
    </row>
    <row r="101" spans="1:47" s="115" customFormat="1" ht="12.75" customHeight="1">
      <c r="A101" s="114"/>
      <c r="B101" s="202" t="str">
        <f t="shared" si="8"/>
        <v/>
      </c>
      <c r="C101" s="203" t="str">
        <f t="shared" si="9"/>
        <v/>
      </c>
      <c r="D101" s="204"/>
      <c r="E101" s="205"/>
      <c r="F101" s="206"/>
      <c r="G101" s="207"/>
      <c r="H101" s="208"/>
      <c r="I101" s="209"/>
      <c r="J101" s="210"/>
      <c r="K101" s="211" t="str">
        <f t="shared" si="10"/>
        <v/>
      </c>
      <c r="L101" s="210"/>
      <c r="M101" s="212"/>
      <c r="N101" s="213" t="str">
        <f t="shared" si="11"/>
        <v/>
      </c>
      <c r="O101" s="214"/>
      <c r="P101" s="229" t="str">
        <f t="shared" si="12"/>
        <v/>
      </c>
      <c r="Q101" s="215" t="str">
        <f t="shared" si="13"/>
        <v/>
      </c>
      <c r="R101" s="215" t="str">
        <f t="shared" si="14"/>
        <v/>
      </c>
      <c r="S101" s="216" t="str">
        <f t="shared" si="15"/>
        <v/>
      </c>
      <c r="T101" s="202" t="str">
        <f t="shared" si="16"/>
        <v/>
      </c>
      <c r="U101" s="217" t="str">
        <f t="shared" si="17"/>
        <v/>
      </c>
      <c r="V101" s="230" t="str">
        <f t="shared" si="18"/>
        <v/>
      </c>
      <c r="W101" s="202" t="str">
        <f t="shared" si="19"/>
        <v/>
      </c>
      <c r="X101" s="175"/>
      <c r="Y101" s="176"/>
      <c r="Z101" s="176" t="str">
        <f t="shared" si="20"/>
        <v/>
      </c>
      <c r="AA101" s="176" t="str">
        <f t="shared" si="21"/>
        <v/>
      </c>
      <c r="AB101" s="177" t="str" cm="1">
        <f t="array" ref="AB101">IF(RangeIsEmpty(C101:O101),"",C101="")</f>
        <v/>
      </c>
      <c r="AC101" s="177" t="str">
        <f t="shared" si="38"/>
        <v/>
      </c>
      <c r="AD101" s="180" t="str">
        <f t="shared" si="39"/>
        <v/>
      </c>
      <c r="AE101" s="178" t="str">
        <f t="shared" si="22"/>
        <v/>
      </c>
      <c r="AF101" s="177" t="str">
        <f t="shared" si="23"/>
        <v/>
      </c>
      <c r="AG101" s="179" t="str">
        <f t="shared" si="24"/>
        <v/>
      </c>
      <c r="AH101" s="180" t="str">
        <f t="shared" si="25"/>
        <v/>
      </c>
      <c r="AI101" s="181" t="str">
        <f t="shared" si="26"/>
        <v/>
      </c>
      <c r="AJ101" s="181" t="str">
        <f t="shared" si="27"/>
        <v/>
      </c>
      <c r="AK101" s="180" t="str">
        <f t="shared" si="28"/>
        <v/>
      </c>
      <c r="AL101" s="181" t="str">
        <f t="shared" si="29"/>
        <v/>
      </c>
      <c r="AM101" s="181" t="str">
        <f t="shared" si="30"/>
        <v/>
      </c>
      <c r="AN101" s="181" t="str">
        <f t="shared" si="31"/>
        <v/>
      </c>
      <c r="AO101" s="181" t="str">
        <f t="shared" si="32"/>
        <v/>
      </c>
      <c r="AP101" s="181" t="str">
        <f t="shared" si="33"/>
        <v/>
      </c>
      <c r="AQ101" s="181" t="str">
        <f t="shared" si="34"/>
        <v/>
      </c>
      <c r="AR101" s="181" t="str">
        <f t="shared" si="35"/>
        <v/>
      </c>
      <c r="AS101" s="181"/>
      <c r="AT101" s="177"/>
      <c r="AU101" s="175"/>
    </row>
    <row r="102" spans="1:47" s="115" customFormat="1" ht="12.75" customHeight="1">
      <c r="A102" s="114"/>
      <c r="B102" s="202" t="str">
        <f t="shared" si="8"/>
        <v/>
      </c>
      <c r="C102" s="203" t="str">
        <f t="shared" si="9"/>
        <v/>
      </c>
      <c r="D102" s="204"/>
      <c r="E102" s="205"/>
      <c r="F102" s="206"/>
      <c r="G102" s="207"/>
      <c r="H102" s="208"/>
      <c r="I102" s="209"/>
      <c r="J102" s="210"/>
      <c r="K102" s="211" t="str">
        <f t="shared" si="10"/>
        <v/>
      </c>
      <c r="L102" s="210"/>
      <c r="M102" s="212"/>
      <c r="N102" s="213" t="str">
        <f t="shared" si="11"/>
        <v/>
      </c>
      <c r="O102" s="214"/>
      <c r="P102" s="229" t="str">
        <f t="shared" si="12"/>
        <v/>
      </c>
      <c r="Q102" s="215" t="str">
        <f t="shared" si="13"/>
        <v/>
      </c>
      <c r="R102" s="215" t="str">
        <f t="shared" si="14"/>
        <v/>
      </c>
      <c r="S102" s="216" t="str">
        <f t="shared" si="15"/>
        <v/>
      </c>
      <c r="T102" s="202" t="str">
        <f t="shared" si="16"/>
        <v/>
      </c>
      <c r="U102" s="217" t="str">
        <f t="shared" si="17"/>
        <v/>
      </c>
      <c r="V102" s="230" t="str">
        <f t="shared" si="18"/>
        <v/>
      </c>
      <c r="W102" s="202" t="str">
        <f t="shared" si="19"/>
        <v/>
      </c>
      <c r="X102" s="175"/>
      <c r="Y102" s="176"/>
      <c r="Z102" s="176" t="str">
        <f t="shared" si="20"/>
        <v/>
      </c>
      <c r="AA102" s="176" t="str">
        <f t="shared" si="21"/>
        <v/>
      </c>
      <c r="AB102" s="177" t="str" cm="1">
        <f t="array" ref="AB102">IF(RangeIsEmpty(C102:O102),"",C102="")</f>
        <v/>
      </c>
      <c r="AC102" s="177" t="str">
        <f t="shared" si="38"/>
        <v/>
      </c>
      <c r="AD102" s="180" t="str">
        <f t="shared" si="39"/>
        <v/>
      </c>
      <c r="AE102" s="178" t="str">
        <f t="shared" si="22"/>
        <v/>
      </c>
      <c r="AF102" s="177" t="str">
        <f t="shared" si="23"/>
        <v/>
      </c>
      <c r="AG102" s="179" t="str">
        <f t="shared" si="24"/>
        <v/>
      </c>
      <c r="AH102" s="180" t="str">
        <f t="shared" si="25"/>
        <v/>
      </c>
      <c r="AI102" s="181" t="str">
        <f t="shared" si="26"/>
        <v/>
      </c>
      <c r="AJ102" s="181" t="str">
        <f t="shared" si="27"/>
        <v/>
      </c>
      <c r="AK102" s="180" t="str">
        <f t="shared" si="28"/>
        <v/>
      </c>
      <c r="AL102" s="181" t="str">
        <f t="shared" si="29"/>
        <v/>
      </c>
      <c r="AM102" s="181" t="str">
        <f t="shared" si="30"/>
        <v/>
      </c>
      <c r="AN102" s="181" t="str">
        <f t="shared" si="31"/>
        <v/>
      </c>
      <c r="AO102" s="181" t="str">
        <f t="shared" si="32"/>
        <v/>
      </c>
      <c r="AP102" s="181" t="str">
        <f t="shared" si="33"/>
        <v/>
      </c>
      <c r="AQ102" s="181" t="str">
        <f t="shared" si="34"/>
        <v/>
      </c>
      <c r="AR102" s="181" t="str">
        <f t="shared" si="35"/>
        <v/>
      </c>
      <c r="AS102" s="181"/>
      <c r="AT102" s="177"/>
      <c r="AU102" s="175"/>
    </row>
    <row r="103" spans="1:47" s="115" customFormat="1" ht="12.75" customHeight="1">
      <c r="A103" s="114"/>
      <c r="B103" s="202" t="str">
        <f t="shared" si="8"/>
        <v/>
      </c>
      <c r="C103" s="203" t="str">
        <f t="shared" si="9"/>
        <v/>
      </c>
      <c r="D103" s="204"/>
      <c r="E103" s="205"/>
      <c r="F103" s="206"/>
      <c r="G103" s="207"/>
      <c r="H103" s="208"/>
      <c r="I103" s="209"/>
      <c r="J103" s="210"/>
      <c r="K103" s="211" t="str">
        <f t="shared" si="10"/>
        <v/>
      </c>
      <c r="L103" s="210"/>
      <c r="M103" s="212"/>
      <c r="N103" s="213" t="str">
        <f t="shared" si="11"/>
        <v/>
      </c>
      <c r="O103" s="214"/>
      <c r="P103" s="229" t="str">
        <f t="shared" si="12"/>
        <v/>
      </c>
      <c r="Q103" s="215" t="str">
        <f t="shared" si="13"/>
        <v/>
      </c>
      <c r="R103" s="215" t="str">
        <f t="shared" si="14"/>
        <v/>
      </c>
      <c r="S103" s="216" t="str">
        <f t="shared" si="15"/>
        <v/>
      </c>
      <c r="T103" s="202" t="str">
        <f t="shared" si="16"/>
        <v/>
      </c>
      <c r="U103" s="217" t="str">
        <f t="shared" si="17"/>
        <v/>
      </c>
      <c r="V103" s="230" t="str">
        <f t="shared" si="18"/>
        <v/>
      </c>
      <c r="W103" s="202" t="str">
        <f t="shared" si="19"/>
        <v/>
      </c>
      <c r="X103" s="175"/>
      <c r="Y103" s="176"/>
      <c r="Z103" s="176" t="str">
        <f t="shared" si="20"/>
        <v/>
      </c>
      <c r="AA103" s="176" t="str">
        <f t="shared" si="21"/>
        <v/>
      </c>
      <c r="AB103" s="177" t="str" cm="1">
        <f t="array" ref="AB103">IF(RangeIsEmpty(C103:O103),"",C103="")</f>
        <v/>
      </c>
      <c r="AC103" s="177" t="str">
        <f t="shared" si="38"/>
        <v/>
      </c>
      <c r="AD103" s="180" t="str">
        <f t="shared" si="39"/>
        <v/>
      </c>
      <c r="AE103" s="178" t="str">
        <f t="shared" si="22"/>
        <v/>
      </c>
      <c r="AF103" s="177" t="str">
        <f t="shared" si="23"/>
        <v/>
      </c>
      <c r="AG103" s="179" t="str">
        <f t="shared" si="24"/>
        <v/>
      </c>
      <c r="AH103" s="180" t="str">
        <f t="shared" si="25"/>
        <v/>
      </c>
      <c r="AI103" s="181" t="str">
        <f t="shared" si="26"/>
        <v/>
      </c>
      <c r="AJ103" s="181" t="str">
        <f t="shared" si="27"/>
        <v/>
      </c>
      <c r="AK103" s="180" t="str">
        <f t="shared" si="28"/>
        <v/>
      </c>
      <c r="AL103" s="181" t="str">
        <f t="shared" si="29"/>
        <v/>
      </c>
      <c r="AM103" s="181" t="str">
        <f t="shared" si="30"/>
        <v/>
      </c>
      <c r="AN103" s="181" t="str">
        <f t="shared" si="31"/>
        <v/>
      </c>
      <c r="AO103" s="181" t="str">
        <f t="shared" si="32"/>
        <v/>
      </c>
      <c r="AP103" s="181" t="str">
        <f t="shared" si="33"/>
        <v/>
      </c>
      <c r="AQ103" s="181" t="str">
        <f t="shared" si="34"/>
        <v/>
      </c>
      <c r="AR103" s="181" t="str">
        <f t="shared" si="35"/>
        <v/>
      </c>
      <c r="AS103" s="181"/>
      <c r="AT103" s="177"/>
      <c r="AU103" s="175"/>
    </row>
    <row r="104" spans="1:47" s="115" customFormat="1" ht="12.75" customHeight="1">
      <c r="A104" s="114"/>
      <c r="B104" s="202" t="str">
        <f t="shared" si="8"/>
        <v/>
      </c>
      <c r="C104" s="203" t="str">
        <f t="shared" si="9"/>
        <v/>
      </c>
      <c r="D104" s="204"/>
      <c r="E104" s="205"/>
      <c r="F104" s="206"/>
      <c r="G104" s="207"/>
      <c r="H104" s="208"/>
      <c r="I104" s="209"/>
      <c r="J104" s="210"/>
      <c r="K104" s="211" t="str">
        <f t="shared" si="10"/>
        <v/>
      </c>
      <c r="L104" s="210"/>
      <c r="M104" s="212"/>
      <c r="N104" s="213" t="str">
        <f t="shared" si="11"/>
        <v/>
      </c>
      <c r="O104" s="214"/>
      <c r="P104" s="229" t="str">
        <f t="shared" si="12"/>
        <v/>
      </c>
      <c r="Q104" s="215" t="str">
        <f t="shared" si="13"/>
        <v/>
      </c>
      <c r="R104" s="215" t="str">
        <f t="shared" si="14"/>
        <v/>
      </c>
      <c r="S104" s="216" t="str">
        <f t="shared" si="15"/>
        <v/>
      </c>
      <c r="T104" s="202" t="str">
        <f t="shared" si="16"/>
        <v/>
      </c>
      <c r="U104" s="217" t="str">
        <f t="shared" si="17"/>
        <v/>
      </c>
      <c r="V104" s="230" t="str">
        <f t="shared" si="18"/>
        <v/>
      </c>
      <c r="W104" s="202" t="str">
        <f t="shared" si="19"/>
        <v/>
      </c>
      <c r="X104" s="175"/>
      <c r="Y104" s="176"/>
      <c r="Z104" s="176" t="str">
        <f t="shared" si="20"/>
        <v/>
      </c>
      <c r="AA104" s="176" t="str">
        <f t="shared" si="21"/>
        <v/>
      </c>
      <c r="AB104" s="177" t="str" cm="1">
        <f t="array" ref="AB104">IF(RangeIsEmpty(C104:O104),"",C104="")</f>
        <v/>
      </c>
      <c r="AC104" s="177" t="str">
        <f t="shared" si="38"/>
        <v/>
      </c>
      <c r="AD104" s="180" t="str">
        <f t="shared" si="39"/>
        <v/>
      </c>
      <c r="AE104" s="178" t="str">
        <f t="shared" si="22"/>
        <v/>
      </c>
      <c r="AF104" s="177" t="str">
        <f t="shared" si="23"/>
        <v/>
      </c>
      <c r="AG104" s="179" t="str">
        <f t="shared" si="24"/>
        <v/>
      </c>
      <c r="AH104" s="180" t="str">
        <f t="shared" si="25"/>
        <v/>
      </c>
      <c r="AI104" s="181" t="str">
        <f t="shared" si="26"/>
        <v/>
      </c>
      <c r="AJ104" s="181" t="str">
        <f t="shared" si="27"/>
        <v/>
      </c>
      <c r="AK104" s="180" t="str">
        <f t="shared" si="28"/>
        <v/>
      </c>
      <c r="AL104" s="181" t="str">
        <f t="shared" si="29"/>
        <v/>
      </c>
      <c r="AM104" s="181" t="str">
        <f t="shared" si="30"/>
        <v/>
      </c>
      <c r="AN104" s="181" t="str">
        <f t="shared" si="31"/>
        <v/>
      </c>
      <c r="AO104" s="181" t="str">
        <f t="shared" si="32"/>
        <v/>
      </c>
      <c r="AP104" s="181" t="str">
        <f t="shared" si="33"/>
        <v/>
      </c>
      <c r="AQ104" s="181" t="str">
        <f t="shared" si="34"/>
        <v/>
      </c>
      <c r="AR104" s="181" t="str">
        <f t="shared" si="35"/>
        <v/>
      </c>
      <c r="AS104" s="181"/>
      <c r="AT104" s="177"/>
      <c r="AU104" s="175"/>
    </row>
    <row r="105" spans="1:47" s="115" customFormat="1" ht="12.75" customHeight="1">
      <c r="A105" s="114"/>
      <c r="B105" s="202" t="str">
        <f t="shared" si="8"/>
        <v/>
      </c>
      <c r="C105" s="203" t="str">
        <f t="shared" si="9"/>
        <v/>
      </c>
      <c r="D105" s="204"/>
      <c r="E105" s="205"/>
      <c r="F105" s="206"/>
      <c r="G105" s="207"/>
      <c r="H105" s="208"/>
      <c r="I105" s="209"/>
      <c r="J105" s="210"/>
      <c r="K105" s="211" t="str">
        <f t="shared" si="10"/>
        <v/>
      </c>
      <c r="L105" s="210"/>
      <c r="M105" s="212"/>
      <c r="N105" s="213" t="str">
        <f t="shared" si="11"/>
        <v/>
      </c>
      <c r="O105" s="214"/>
      <c r="P105" s="229" t="str">
        <f t="shared" si="12"/>
        <v/>
      </c>
      <c r="Q105" s="215" t="str">
        <f t="shared" si="13"/>
        <v/>
      </c>
      <c r="R105" s="215" t="str">
        <f t="shared" si="14"/>
        <v/>
      </c>
      <c r="S105" s="216" t="str">
        <f t="shared" si="15"/>
        <v/>
      </c>
      <c r="T105" s="202" t="str">
        <f t="shared" si="16"/>
        <v/>
      </c>
      <c r="U105" s="217" t="str">
        <f t="shared" si="17"/>
        <v/>
      </c>
      <c r="V105" s="230" t="str">
        <f t="shared" si="18"/>
        <v/>
      </c>
      <c r="W105" s="202" t="str">
        <f t="shared" si="19"/>
        <v/>
      </c>
      <c r="X105" s="175"/>
      <c r="Y105" s="176"/>
      <c r="Z105" s="176" t="str">
        <f t="shared" si="20"/>
        <v/>
      </c>
      <c r="AA105" s="176" t="str">
        <f t="shared" si="21"/>
        <v/>
      </c>
      <c r="AB105" s="177" t="str" cm="1">
        <f t="array" ref="AB105">IF(RangeIsEmpty(C105:O105),"",C105="")</f>
        <v/>
      </c>
      <c r="AC105" s="177" t="str">
        <f t="shared" si="38"/>
        <v/>
      </c>
      <c r="AD105" s="180" t="str">
        <f t="shared" si="39"/>
        <v/>
      </c>
      <c r="AE105" s="178" t="str">
        <f t="shared" si="22"/>
        <v/>
      </c>
      <c r="AF105" s="177" t="str">
        <f t="shared" si="23"/>
        <v/>
      </c>
      <c r="AG105" s="179" t="str">
        <f t="shared" si="24"/>
        <v/>
      </c>
      <c r="AH105" s="180" t="str">
        <f t="shared" si="25"/>
        <v/>
      </c>
      <c r="AI105" s="181" t="str">
        <f t="shared" si="26"/>
        <v/>
      </c>
      <c r="AJ105" s="181" t="str">
        <f t="shared" si="27"/>
        <v/>
      </c>
      <c r="AK105" s="180" t="str">
        <f t="shared" si="28"/>
        <v/>
      </c>
      <c r="AL105" s="181" t="str">
        <f t="shared" si="29"/>
        <v/>
      </c>
      <c r="AM105" s="181" t="str">
        <f t="shared" si="30"/>
        <v/>
      </c>
      <c r="AN105" s="181" t="str">
        <f t="shared" si="31"/>
        <v/>
      </c>
      <c r="AO105" s="181" t="str">
        <f t="shared" si="32"/>
        <v/>
      </c>
      <c r="AP105" s="181" t="str">
        <f t="shared" si="33"/>
        <v/>
      </c>
      <c r="AQ105" s="181" t="str">
        <f t="shared" si="34"/>
        <v/>
      </c>
      <c r="AR105" s="181" t="str">
        <f t="shared" si="35"/>
        <v/>
      </c>
      <c r="AS105" s="181"/>
      <c r="AT105" s="177"/>
      <c r="AU105" s="175"/>
    </row>
    <row r="106" spans="1:47" s="115" customFormat="1" ht="12.75" customHeight="1">
      <c r="A106" s="114"/>
      <c r="B106" s="202" t="str">
        <f t="shared" si="8"/>
        <v/>
      </c>
      <c r="C106" s="203" t="str">
        <f t="shared" si="9"/>
        <v/>
      </c>
      <c r="D106" s="204"/>
      <c r="E106" s="205"/>
      <c r="F106" s="206"/>
      <c r="G106" s="207"/>
      <c r="H106" s="208"/>
      <c r="I106" s="209"/>
      <c r="J106" s="210"/>
      <c r="K106" s="211" t="str">
        <f t="shared" si="10"/>
        <v/>
      </c>
      <c r="L106" s="210"/>
      <c r="M106" s="212"/>
      <c r="N106" s="213" t="str">
        <f t="shared" si="11"/>
        <v/>
      </c>
      <c r="O106" s="214"/>
      <c r="P106" s="229" t="str">
        <f t="shared" si="12"/>
        <v/>
      </c>
      <c r="Q106" s="215" t="str">
        <f t="shared" si="13"/>
        <v/>
      </c>
      <c r="R106" s="215" t="str">
        <f t="shared" si="14"/>
        <v/>
      </c>
      <c r="S106" s="216" t="str">
        <f t="shared" si="15"/>
        <v/>
      </c>
      <c r="T106" s="202" t="str">
        <f t="shared" si="16"/>
        <v/>
      </c>
      <c r="U106" s="217" t="str">
        <f t="shared" si="17"/>
        <v/>
      </c>
      <c r="V106" s="230" t="str">
        <f t="shared" si="18"/>
        <v/>
      </c>
      <c r="W106" s="202" t="str">
        <f t="shared" si="19"/>
        <v/>
      </c>
      <c r="X106" s="175"/>
      <c r="Y106" s="176"/>
      <c r="Z106" s="176" t="str">
        <f t="shared" si="20"/>
        <v/>
      </c>
      <c r="AA106" s="176" t="str">
        <f t="shared" si="21"/>
        <v/>
      </c>
      <c r="AB106" s="177" t="str" cm="1">
        <f t="array" ref="AB106">IF(RangeIsEmpty(C106:O106),"",C106="")</f>
        <v/>
      </c>
      <c r="AC106" s="177" t="str">
        <f t="shared" si="38"/>
        <v/>
      </c>
      <c r="AD106" s="180" t="str">
        <f t="shared" si="39"/>
        <v/>
      </c>
      <c r="AE106" s="178" t="str">
        <f t="shared" si="22"/>
        <v/>
      </c>
      <c r="AF106" s="177" t="str">
        <f t="shared" si="23"/>
        <v/>
      </c>
      <c r="AG106" s="179" t="str">
        <f t="shared" si="24"/>
        <v/>
      </c>
      <c r="AH106" s="180" t="str">
        <f t="shared" si="25"/>
        <v/>
      </c>
      <c r="AI106" s="181" t="str">
        <f t="shared" si="26"/>
        <v/>
      </c>
      <c r="AJ106" s="181" t="str">
        <f t="shared" si="27"/>
        <v/>
      </c>
      <c r="AK106" s="180" t="str">
        <f t="shared" si="28"/>
        <v/>
      </c>
      <c r="AL106" s="181" t="str">
        <f t="shared" si="29"/>
        <v/>
      </c>
      <c r="AM106" s="181" t="str">
        <f t="shared" si="30"/>
        <v/>
      </c>
      <c r="AN106" s="181" t="str">
        <f t="shared" si="31"/>
        <v/>
      </c>
      <c r="AO106" s="181" t="str">
        <f t="shared" si="32"/>
        <v/>
      </c>
      <c r="AP106" s="181" t="str">
        <f t="shared" si="33"/>
        <v/>
      </c>
      <c r="AQ106" s="181" t="str">
        <f t="shared" si="34"/>
        <v/>
      </c>
      <c r="AR106" s="181" t="str">
        <f t="shared" si="35"/>
        <v/>
      </c>
      <c r="AS106" s="181"/>
      <c r="AT106" s="177"/>
      <c r="AU106" s="175"/>
    </row>
    <row r="107" spans="1:47" s="115" customFormat="1" ht="12.75" customHeight="1">
      <c r="A107" s="114"/>
      <c r="B107" s="202" t="str">
        <f t="shared" si="8"/>
        <v/>
      </c>
      <c r="C107" s="203" t="str">
        <f t="shared" si="9"/>
        <v/>
      </c>
      <c r="D107" s="204"/>
      <c r="E107" s="205"/>
      <c r="F107" s="206"/>
      <c r="G107" s="207"/>
      <c r="H107" s="208"/>
      <c r="I107" s="209"/>
      <c r="J107" s="210"/>
      <c r="K107" s="211" t="str">
        <f t="shared" si="10"/>
        <v/>
      </c>
      <c r="L107" s="210"/>
      <c r="M107" s="212"/>
      <c r="N107" s="213" t="str">
        <f t="shared" si="11"/>
        <v/>
      </c>
      <c r="O107" s="214"/>
      <c r="P107" s="229" t="str">
        <f t="shared" si="12"/>
        <v/>
      </c>
      <c r="Q107" s="215" t="str">
        <f t="shared" si="13"/>
        <v/>
      </c>
      <c r="R107" s="215" t="str">
        <f t="shared" si="14"/>
        <v/>
      </c>
      <c r="S107" s="216" t="str">
        <f t="shared" si="15"/>
        <v/>
      </c>
      <c r="T107" s="202" t="str">
        <f t="shared" si="16"/>
        <v/>
      </c>
      <c r="U107" s="217" t="str">
        <f t="shared" si="17"/>
        <v/>
      </c>
      <c r="V107" s="230" t="str">
        <f t="shared" si="18"/>
        <v/>
      </c>
      <c r="W107" s="202" t="str">
        <f t="shared" si="19"/>
        <v/>
      </c>
      <c r="X107" s="175"/>
      <c r="Y107" s="176"/>
      <c r="Z107" s="176" t="str">
        <f t="shared" si="20"/>
        <v/>
      </c>
      <c r="AA107" s="176" t="str">
        <f t="shared" si="21"/>
        <v/>
      </c>
      <c r="AB107" s="177" t="str" cm="1">
        <f t="array" ref="AB107">IF(RangeIsEmpty(C107:O107),"",C107="")</f>
        <v/>
      </c>
      <c r="AC107" s="177" t="str">
        <f t="shared" si="38"/>
        <v/>
      </c>
      <c r="AD107" s="180" t="str">
        <f t="shared" si="39"/>
        <v/>
      </c>
      <c r="AE107" s="178" t="str">
        <f t="shared" si="22"/>
        <v/>
      </c>
      <c r="AF107" s="177" t="str">
        <f t="shared" si="23"/>
        <v/>
      </c>
      <c r="AG107" s="179" t="str">
        <f t="shared" si="24"/>
        <v/>
      </c>
      <c r="AH107" s="180" t="str">
        <f t="shared" si="25"/>
        <v/>
      </c>
      <c r="AI107" s="181" t="str">
        <f t="shared" si="26"/>
        <v/>
      </c>
      <c r="AJ107" s="181" t="str">
        <f t="shared" si="27"/>
        <v/>
      </c>
      <c r="AK107" s="180" t="str">
        <f t="shared" si="28"/>
        <v/>
      </c>
      <c r="AL107" s="181" t="str">
        <f t="shared" si="29"/>
        <v/>
      </c>
      <c r="AM107" s="181" t="str">
        <f t="shared" si="30"/>
        <v/>
      </c>
      <c r="AN107" s="181" t="str">
        <f t="shared" si="31"/>
        <v/>
      </c>
      <c r="AO107" s="181" t="str">
        <f t="shared" si="32"/>
        <v/>
      </c>
      <c r="AP107" s="181" t="str">
        <f t="shared" si="33"/>
        <v/>
      </c>
      <c r="AQ107" s="181" t="str">
        <f t="shared" si="34"/>
        <v/>
      </c>
      <c r="AR107" s="181" t="str">
        <f t="shared" si="35"/>
        <v/>
      </c>
      <c r="AS107" s="181"/>
      <c r="AT107" s="177"/>
      <c r="AU107" s="175"/>
    </row>
    <row r="108" spans="1:47" s="115" customFormat="1" ht="12.75" customHeight="1">
      <c r="A108" s="114"/>
      <c r="B108" s="202" t="str">
        <f t="shared" si="8"/>
        <v/>
      </c>
      <c r="C108" s="203" t="str">
        <f t="shared" si="9"/>
        <v/>
      </c>
      <c r="D108" s="204"/>
      <c r="E108" s="205"/>
      <c r="F108" s="206"/>
      <c r="G108" s="207"/>
      <c r="H108" s="208"/>
      <c r="I108" s="209"/>
      <c r="J108" s="210"/>
      <c r="K108" s="211" t="str">
        <f t="shared" si="10"/>
        <v/>
      </c>
      <c r="L108" s="210"/>
      <c r="M108" s="212"/>
      <c r="N108" s="213" t="str">
        <f t="shared" si="11"/>
        <v/>
      </c>
      <c r="O108" s="214"/>
      <c r="P108" s="229" t="str">
        <f t="shared" si="12"/>
        <v/>
      </c>
      <c r="Q108" s="215" t="str">
        <f t="shared" si="13"/>
        <v/>
      </c>
      <c r="R108" s="215" t="str">
        <f t="shared" si="14"/>
        <v/>
      </c>
      <c r="S108" s="216" t="str">
        <f t="shared" si="15"/>
        <v/>
      </c>
      <c r="T108" s="202" t="str">
        <f t="shared" si="16"/>
        <v/>
      </c>
      <c r="U108" s="217" t="str">
        <f t="shared" si="17"/>
        <v/>
      </c>
      <c r="V108" s="230" t="str">
        <f t="shared" si="18"/>
        <v/>
      </c>
      <c r="W108" s="202" t="str">
        <f t="shared" si="19"/>
        <v/>
      </c>
      <c r="X108" s="175"/>
      <c r="Y108" s="176"/>
      <c r="Z108" s="176" t="str">
        <f t="shared" si="20"/>
        <v/>
      </c>
      <c r="AA108" s="176" t="str">
        <f t="shared" si="21"/>
        <v/>
      </c>
      <c r="AB108" s="177" t="str" cm="1">
        <f t="array" ref="AB108">IF(RangeIsEmpty(C108:O108),"",C108="")</f>
        <v/>
      </c>
      <c r="AC108" s="177" t="str">
        <f t="shared" si="38"/>
        <v/>
      </c>
      <c r="AD108" s="180" t="str">
        <f t="shared" si="39"/>
        <v/>
      </c>
      <c r="AE108" s="178" t="str">
        <f t="shared" si="22"/>
        <v/>
      </c>
      <c r="AF108" s="177" t="str">
        <f t="shared" si="23"/>
        <v/>
      </c>
      <c r="AG108" s="179" t="str">
        <f t="shared" si="24"/>
        <v/>
      </c>
      <c r="AH108" s="180" t="str">
        <f t="shared" si="25"/>
        <v/>
      </c>
      <c r="AI108" s="181" t="str">
        <f t="shared" si="26"/>
        <v/>
      </c>
      <c r="AJ108" s="181" t="str">
        <f t="shared" si="27"/>
        <v/>
      </c>
      <c r="AK108" s="180" t="str">
        <f t="shared" si="28"/>
        <v/>
      </c>
      <c r="AL108" s="181" t="str">
        <f t="shared" si="29"/>
        <v/>
      </c>
      <c r="AM108" s="181" t="str">
        <f t="shared" si="30"/>
        <v/>
      </c>
      <c r="AN108" s="181" t="str">
        <f t="shared" si="31"/>
        <v/>
      </c>
      <c r="AO108" s="181" t="str">
        <f t="shared" si="32"/>
        <v/>
      </c>
      <c r="AP108" s="181" t="str">
        <f t="shared" si="33"/>
        <v/>
      </c>
      <c r="AQ108" s="181" t="str">
        <f t="shared" si="34"/>
        <v/>
      </c>
      <c r="AR108" s="181" t="str">
        <f t="shared" si="35"/>
        <v/>
      </c>
      <c r="AS108" s="181"/>
      <c r="AT108" s="177"/>
      <c r="AU108" s="175"/>
    </row>
    <row r="109" spans="1:47" s="115" customFormat="1" ht="12.75" customHeight="1">
      <c r="A109" s="114"/>
      <c r="B109" s="202" t="str">
        <f t="shared" si="8"/>
        <v/>
      </c>
      <c r="C109" s="203" t="str">
        <f t="shared" si="9"/>
        <v/>
      </c>
      <c r="D109" s="204"/>
      <c r="E109" s="205"/>
      <c r="F109" s="206"/>
      <c r="G109" s="207"/>
      <c r="H109" s="208"/>
      <c r="I109" s="209"/>
      <c r="J109" s="210"/>
      <c r="K109" s="211" t="str">
        <f t="shared" si="10"/>
        <v/>
      </c>
      <c r="L109" s="210"/>
      <c r="M109" s="212"/>
      <c r="N109" s="213" t="str">
        <f t="shared" si="11"/>
        <v/>
      </c>
      <c r="O109" s="214"/>
      <c r="P109" s="229" t="str">
        <f t="shared" si="12"/>
        <v/>
      </c>
      <c r="Q109" s="215" t="str">
        <f t="shared" si="13"/>
        <v/>
      </c>
      <c r="R109" s="215" t="str">
        <f t="shared" si="14"/>
        <v/>
      </c>
      <c r="S109" s="216" t="str">
        <f t="shared" si="15"/>
        <v/>
      </c>
      <c r="T109" s="202" t="str">
        <f t="shared" si="16"/>
        <v/>
      </c>
      <c r="U109" s="217" t="str">
        <f t="shared" si="17"/>
        <v/>
      </c>
      <c r="V109" s="230" t="str">
        <f t="shared" si="18"/>
        <v/>
      </c>
      <c r="W109" s="202" t="str">
        <f t="shared" si="19"/>
        <v/>
      </c>
      <c r="X109" s="175"/>
      <c r="Y109" s="176"/>
      <c r="Z109" s="176" t="str">
        <f t="shared" si="20"/>
        <v/>
      </c>
      <c r="AA109" s="176" t="str">
        <f t="shared" si="21"/>
        <v/>
      </c>
      <c r="AB109" s="177" t="str" cm="1">
        <f t="array" ref="AB109">IF(RangeIsEmpty(C109:O109),"",C109="")</f>
        <v/>
      </c>
      <c r="AC109" s="177" t="str">
        <f t="shared" si="38"/>
        <v/>
      </c>
      <c r="AD109" s="180" t="str">
        <f t="shared" si="39"/>
        <v/>
      </c>
      <c r="AE109" s="178" t="str">
        <f t="shared" si="22"/>
        <v/>
      </c>
      <c r="AF109" s="177" t="str">
        <f t="shared" si="23"/>
        <v/>
      </c>
      <c r="AG109" s="179" t="str">
        <f t="shared" si="24"/>
        <v/>
      </c>
      <c r="AH109" s="180" t="str">
        <f t="shared" si="25"/>
        <v/>
      </c>
      <c r="AI109" s="181" t="str">
        <f t="shared" si="26"/>
        <v/>
      </c>
      <c r="AJ109" s="181" t="str">
        <f t="shared" si="27"/>
        <v/>
      </c>
      <c r="AK109" s="180" t="str">
        <f t="shared" si="28"/>
        <v/>
      </c>
      <c r="AL109" s="181" t="str">
        <f t="shared" si="29"/>
        <v/>
      </c>
      <c r="AM109" s="181" t="str">
        <f t="shared" si="30"/>
        <v/>
      </c>
      <c r="AN109" s="181" t="str">
        <f t="shared" si="31"/>
        <v/>
      </c>
      <c r="AO109" s="181" t="str">
        <f t="shared" si="32"/>
        <v/>
      </c>
      <c r="AP109" s="181" t="str">
        <f t="shared" si="33"/>
        <v/>
      </c>
      <c r="AQ109" s="181" t="str">
        <f t="shared" si="34"/>
        <v/>
      </c>
      <c r="AR109" s="181" t="str">
        <f t="shared" si="35"/>
        <v/>
      </c>
      <c r="AS109" s="181"/>
      <c r="AT109" s="177"/>
      <c r="AU109" s="175"/>
    </row>
    <row r="110" spans="1:47" s="115" customFormat="1" ht="12.75" customHeight="1">
      <c r="A110" s="114"/>
      <c r="B110" s="202" t="str">
        <f t="shared" si="8"/>
        <v/>
      </c>
      <c r="C110" s="203" t="str">
        <f t="shared" si="9"/>
        <v/>
      </c>
      <c r="D110" s="204"/>
      <c r="E110" s="205"/>
      <c r="F110" s="206"/>
      <c r="G110" s="207"/>
      <c r="H110" s="208"/>
      <c r="I110" s="209"/>
      <c r="J110" s="210"/>
      <c r="K110" s="211" t="str">
        <f t="shared" si="10"/>
        <v/>
      </c>
      <c r="L110" s="210"/>
      <c r="M110" s="212"/>
      <c r="N110" s="213" t="str">
        <f t="shared" si="11"/>
        <v/>
      </c>
      <c r="O110" s="214"/>
      <c r="P110" s="229" t="str">
        <f t="shared" si="12"/>
        <v/>
      </c>
      <c r="Q110" s="215" t="str">
        <f t="shared" si="13"/>
        <v/>
      </c>
      <c r="R110" s="215" t="str">
        <f t="shared" si="14"/>
        <v/>
      </c>
      <c r="S110" s="216" t="str">
        <f t="shared" si="15"/>
        <v/>
      </c>
      <c r="T110" s="202" t="str">
        <f t="shared" si="16"/>
        <v/>
      </c>
      <c r="U110" s="217" t="str">
        <f t="shared" si="17"/>
        <v/>
      </c>
      <c r="V110" s="230" t="str">
        <f t="shared" si="18"/>
        <v/>
      </c>
      <c r="W110" s="202" t="str">
        <f t="shared" si="19"/>
        <v/>
      </c>
      <c r="X110" s="175"/>
      <c r="Y110" s="176"/>
      <c r="Z110" s="176" t="str">
        <f t="shared" si="20"/>
        <v/>
      </c>
      <c r="AA110" s="176" t="str">
        <f t="shared" si="21"/>
        <v/>
      </c>
      <c r="AB110" s="177" t="str" cm="1">
        <f t="array" ref="AB110">IF(RangeIsEmpty(C110:O110),"",C110="")</f>
        <v/>
      </c>
      <c r="AC110" s="177" t="str">
        <f t="shared" si="38"/>
        <v/>
      </c>
      <c r="AD110" s="180" t="str">
        <f t="shared" si="39"/>
        <v/>
      </c>
      <c r="AE110" s="178" t="str">
        <f t="shared" si="22"/>
        <v/>
      </c>
      <c r="AF110" s="177" t="str">
        <f t="shared" si="23"/>
        <v/>
      </c>
      <c r="AG110" s="179" t="str">
        <f t="shared" si="24"/>
        <v/>
      </c>
      <c r="AH110" s="180" t="str">
        <f t="shared" si="25"/>
        <v/>
      </c>
      <c r="AI110" s="181" t="str">
        <f t="shared" si="26"/>
        <v/>
      </c>
      <c r="AJ110" s="181" t="str">
        <f t="shared" si="27"/>
        <v/>
      </c>
      <c r="AK110" s="180" t="str">
        <f t="shared" si="28"/>
        <v/>
      </c>
      <c r="AL110" s="181" t="str">
        <f t="shared" si="29"/>
        <v/>
      </c>
      <c r="AM110" s="181" t="str">
        <f t="shared" si="30"/>
        <v/>
      </c>
      <c r="AN110" s="181" t="str">
        <f t="shared" si="31"/>
        <v/>
      </c>
      <c r="AO110" s="181" t="str">
        <f t="shared" si="32"/>
        <v/>
      </c>
      <c r="AP110" s="181" t="str">
        <f t="shared" si="33"/>
        <v/>
      </c>
      <c r="AQ110" s="181" t="str">
        <f t="shared" si="34"/>
        <v/>
      </c>
      <c r="AR110" s="181" t="str">
        <f t="shared" si="35"/>
        <v/>
      </c>
      <c r="AS110" s="181"/>
      <c r="AT110" s="177"/>
      <c r="AU110" s="175"/>
    </row>
    <row r="111" spans="1:47" s="115" customFormat="1" ht="12.75" customHeight="1">
      <c r="A111" s="114"/>
      <c r="B111" s="202" t="str">
        <f t="shared" si="8"/>
        <v/>
      </c>
      <c r="C111" s="203" t="str">
        <f t="shared" si="9"/>
        <v/>
      </c>
      <c r="D111" s="204"/>
      <c r="E111" s="205"/>
      <c r="F111" s="206"/>
      <c r="G111" s="207"/>
      <c r="H111" s="208"/>
      <c r="I111" s="209"/>
      <c r="J111" s="210"/>
      <c r="K111" s="211" t="str">
        <f t="shared" si="10"/>
        <v/>
      </c>
      <c r="L111" s="210"/>
      <c r="M111" s="212"/>
      <c r="N111" s="213" t="str">
        <f t="shared" si="11"/>
        <v/>
      </c>
      <c r="O111" s="214"/>
      <c r="P111" s="229" t="str">
        <f t="shared" si="12"/>
        <v/>
      </c>
      <c r="Q111" s="215" t="str">
        <f t="shared" si="13"/>
        <v/>
      </c>
      <c r="R111" s="215" t="str">
        <f t="shared" si="14"/>
        <v/>
      </c>
      <c r="S111" s="216" t="str">
        <f t="shared" si="15"/>
        <v/>
      </c>
      <c r="T111" s="202" t="str">
        <f t="shared" si="16"/>
        <v/>
      </c>
      <c r="U111" s="217" t="str">
        <f t="shared" si="17"/>
        <v/>
      </c>
      <c r="V111" s="230" t="str">
        <f t="shared" si="18"/>
        <v/>
      </c>
      <c r="W111" s="202" t="str">
        <f t="shared" si="19"/>
        <v/>
      </c>
      <c r="X111" s="175"/>
      <c r="Y111" s="176"/>
      <c r="Z111" s="176" t="str">
        <f t="shared" si="20"/>
        <v/>
      </c>
      <c r="AA111" s="176" t="str">
        <f t="shared" si="21"/>
        <v/>
      </c>
      <c r="AB111" s="177" t="str" cm="1">
        <f t="array" ref="AB111">IF(RangeIsEmpty(C111:O111),"",C111="")</f>
        <v/>
      </c>
      <c r="AC111" s="177" t="str">
        <f t="shared" si="38"/>
        <v/>
      </c>
      <c r="AD111" s="180" t="str">
        <f t="shared" si="39"/>
        <v/>
      </c>
      <c r="AE111" s="178" t="str">
        <f t="shared" si="22"/>
        <v/>
      </c>
      <c r="AF111" s="177" t="str">
        <f t="shared" si="23"/>
        <v/>
      </c>
      <c r="AG111" s="179" t="str">
        <f t="shared" si="24"/>
        <v/>
      </c>
      <c r="AH111" s="180" t="str">
        <f t="shared" si="25"/>
        <v/>
      </c>
      <c r="AI111" s="181" t="str">
        <f t="shared" si="26"/>
        <v/>
      </c>
      <c r="AJ111" s="181" t="str">
        <f t="shared" si="27"/>
        <v/>
      </c>
      <c r="AK111" s="180" t="str">
        <f t="shared" si="28"/>
        <v/>
      </c>
      <c r="AL111" s="181" t="str">
        <f t="shared" si="29"/>
        <v/>
      </c>
      <c r="AM111" s="181" t="str">
        <f t="shared" si="30"/>
        <v/>
      </c>
      <c r="AN111" s="181" t="str">
        <f t="shared" si="31"/>
        <v/>
      </c>
      <c r="AO111" s="181" t="str">
        <f t="shared" si="32"/>
        <v/>
      </c>
      <c r="AP111" s="181" t="str">
        <f t="shared" si="33"/>
        <v/>
      </c>
      <c r="AQ111" s="181" t="str">
        <f t="shared" si="34"/>
        <v/>
      </c>
      <c r="AR111" s="181" t="str">
        <f t="shared" si="35"/>
        <v/>
      </c>
      <c r="AS111" s="181"/>
      <c r="AT111" s="177"/>
      <c r="AU111" s="175"/>
    </row>
    <row r="112" spans="1:47" s="115" customFormat="1" ht="12.75" customHeight="1">
      <c r="A112" s="114"/>
      <c r="B112" s="202" t="str">
        <f t="shared" si="8"/>
        <v/>
      </c>
      <c r="C112" s="203" t="str">
        <f t="shared" si="9"/>
        <v/>
      </c>
      <c r="D112" s="204"/>
      <c r="E112" s="205"/>
      <c r="F112" s="206"/>
      <c r="G112" s="207"/>
      <c r="H112" s="208"/>
      <c r="I112" s="209"/>
      <c r="J112" s="210"/>
      <c r="K112" s="211" t="str">
        <f t="shared" si="10"/>
        <v/>
      </c>
      <c r="L112" s="210"/>
      <c r="M112" s="212"/>
      <c r="N112" s="213" t="str">
        <f t="shared" si="11"/>
        <v/>
      </c>
      <c r="O112" s="214"/>
      <c r="P112" s="229" t="str">
        <f t="shared" si="12"/>
        <v/>
      </c>
      <c r="Q112" s="215" t="str">
        <f t="shared" si="13"/>
        <v/>
      </c>
      <c r="R112" s="215" t="str">
        <f t="shared" si="14"/>
        <v/>
      </c>
      <c r="S112" s="216" t="str">
        <f t="shared" si="15"/>
        <v/>
      </c>
      <c r="T112" s="202" t="str">
        <f t="shared" si="16"/>
        <v/>
      </c>
      <c r="U112" s="217" t="str">
        <f t="shared" si="17"/>
        <v/>
      </c>
      <c r="V112" s="230" t="str">
        <f t="shared" si="18"/>
        <v/>
      </c>
      <c r="W112" s="202" t="str">
        <f t="shared" si="19"/>
        <v/>
      </c>
      <c r="X112" s="175"/>
      <c r="Y112" s="176"/>
      <c r="Z112" s="176" t="str">
        <f t="shared" si="20"/>
        <v/>
      </c>
      <c r="AA112" s="176" t="str">
        <f t="shared" si="21"/>
        <v/>
      </c>
      <c r="AB112" s="177" t="str" cm="1">
        <f t="array" ref="AB112">IF(RangeIsEmpty(C112:O112),"",C112="")</f>
        <v/>
      </c>
      <c r="AC112" s="177" t="str">
        <f t="shared" si="38"/>
        <v/>
      </c>
      <c r="AD112" s="180" t="str">
        <f t="shared" si="39"/>
        <v/>
      </c>
      <c r="AE112" s="178" t="str">
        <f t="shared" si="22"/>
        <v/>
      </c>
      <c r="AF112" s="177" t="str">
        <f t="shared" si="23"/>
        <v/>
      </c>
      <c r="AG112" s="179" t="str">
        <f t="shared" si="24"/>
        <v/>
      </c>
      <c r="AH112" s="180" t="str">
        <f t="shared" si="25"/>
        <v/>
      </c>
      <c r="AI112" s="181" t="str">
        <f t="shared" si="26"/>
        <v/>
      </c>
      <c r="AJ112" s="181" t="str">
        <f t="shared" si="27"/>
        <v/>
      </c>
      <c r="AK112" s="180" t="str">
        <f t="shared" si="28"/>
        <v/>
      </c>
      <c r="AL112" s="181" t="str">
        <f t="shared" si="29"/>
        <v/>
      </c>
      <c r="AM112" s="181" t="str">
        <f t="shared" si="30"/>
        <v/>
      </c>
      <c r="AN112" s="181" t="str">
        <f t="shared" si="31"/>
        <v/>
      </c>
      <c r="AO112" s="181" t="str">
        <f t="shared" si="32"/>
        <v/>
      </c>
      <c r="AP112" s="181" t="str">
        <f t="shared" si="33"/>
        <v/>
      </c>
      <c r="AQ112" s="181" t="str">
        <f t="shared" si="34"/>
        <v/>
      </c>
      <c r="AR112" s="181" t="str">
        <f t="shared" si="35"/>
        <v/>
      </c>
      <c r="AS112" s="181"/>
      <c r="AT112" s="177"/>
      <c r="AU112" s="175"/>
    </row>
    <row r="113" spans="1:47" s="115" customFormat="1" ht="12.75" customHeight="1">
      <c r="A113" s="114"/>
      <c r="B113" s="202" t="str">
        <f t="shared" si="8"/>
        <v/>
      </c>
      <c r="C113" s="203" t="str">
        <f t="shared" si="9"/>
        <v/>
      </c>
      <c r="D113" s="204"/>
      <c r="E113" s="205"/>
      <c r="F113" s="206"/>
      <c r="G113" s="207"/>
      <c r="H113" s="208"/>
      <c r="I113" s="209"/>
      <c r="J113" s="210"/>
      <c r="K113" s="211" t="str">
        <f t="shared" si="10"/>
        <v/>
      </c>
      <c r="L113" s="210"/>
      <c r="M113" s="212"/>
      <c r="N113" s="213" t="str">
        <f t="shared" si="11"/>
        <v/>
      </c>
      <c r="O113" s="214"/>
      <c r="P113" s="229" t="str">
        <f t="shared" si="12"/>
        <v/>
      </c>
      <c r="Q113" s="215" t="str">
        <f t="shared" si="13"/>
        <v/>
      </c>
      <c r="R113" s="215" t="str">
        <f t="shared" si="14"/>
        <v/>
      </c>
      <c r="S113" s="216" t="str">
        <f t="shared" si="15"/>
        <v/>
      </c>
      <c r="T113" s="202" t="str">
        <f t="shared" si="16"/>
        <v/>
      </c>
      <c r="U113" s="217" t="str">
        <f t="shared" si="17"/>
        <v/>
      </c>
      <c r="V113" s="230" t="str">
        <f t="shared" si="18"/>
        <v/>
      </c>
      <c r="W113" s="202" t="str">
        <f t="shared" si="19"/>
        <v/>
      </c>
      <c r="X113" s="175"/>
      <c r="Y113" s="176"/>
      <c r="Z113" s="176" t="str">
        <f t="shared" si="20"/>
        <v/>
      </c>
      <c r="AA113" s="176" t="str">
        <f t="shared" si="21"/>
        <v/>
      </c>
      <c r="AB113" s="177" t="str" cm="1">
        <f t="array" ref="AB113">IF(RangeIsEmpty(C113:O113),"",C113="")</f>
        <v/>
      </c>
      <c r="AC113" s="177" t="str">
        <f t="shared" si="38"/>
        <v/>
      </c>
      <c r="AD113" s="180" t="str">
        <f t="shared" si="39"/>
        <v/>
      </c>
      <c r="AE113" s="178" t="str">
        <f t="shared" si="22"/>
        <v/>
      </c>
      <c r="AF113" s="177" t="str">
        <f t="shared" si="23"/>
        <v/>
      </c>
      <c r="AG113" s="179" t="str">
        <f t="shared" si="24"/>
        <v/>
      </c>
      <c r="AH113" s="180" t="str">
        <f t="shared" si="25"/>
        <v/>
      </c>
      <c r="AI113" s="181" t="str">
        <f t="shared" si="26"/>
        <v/>
      </c>
      <c r="AJ113" s="181" t="str">
        <f t="shared" si="27"/>
        <v/>
      </c>
      <c r="AK113" s="180" t="str">
        <f t="shared" si="28"/>
        <v/>
      </c>
      <c r="AL113" s="181" t="str">
        <f t="shared" si="29"/>
        <v/>
      </c>
      <c r="AM113" s="181" t="str">
        <f t="shared" si="30"/>
        <v/>
      </c>
      <c r="AN113" s="181" t="str">
        <f t="shared" si="31"/>
        <v/>
      </c>
      <c r="AO113" s="181" t="str">
        <f t="shared" si="32"/>
        <v/>
      </c>
      <c r="AP113" s="181" t="str">
        <f t="shared" si="33"/>
        <v/>
      </c>
      <c r="AQ113" s="181" t="str">
        <f t="shared" si="34"/>
        <v/>
      </c>
      <c r="AR113" s="181" t="str">
        <f t="shared" si="35"/>
        <v/>
      </c>
      <c r="AS113" s="181"/>
      <c r="AT113" s="177"/>
      <c r="AU113" s="175"/>
    </row>
    <row r="114" spans="1:47" s="115" customFormat="1" ht="12.75" customHeight="1">
      <c r="A114" s="114"/>
      <c r="B114" s="202" t="str">
        <f t="shared" si="8"/>
        <v/>
      </c>
      <c r="C114" s="203" t="str">
        <f t="shared" si="9"/>
        <v/>
      </c>
      <c r="D114" s="204"/>
      <c r="E114" s="205"/>
      <c r="F114" s="206"/>
      <c r="G114" s="207"/>
      <c r="H114" s="208"/>
      <c r="I114" s="209"/>
      <c r="J114" s="210"/>
      <c r="K114" s="211" t="str">
        <f t="shared" si="10"/>
        <v/>
      </c>
      <c r="L114" s="210"/>
      <c r="M114" s="212"/>
      <c r="N114" s="213" t="str">
        <f t="shared" si="11"/>
        <v/>
      </c>
      <c r="O114" s="214"/>
      <c r="P114" s="229" t="str">
        <f t="shared" si="12"/>
        <v/>
      </c>
      <c r="Q114" s="215" t="str">
        <f t="shared" si="13"/>
        <v/>
      </c>
      <c r="R114" s="215" t="str">
        <f t="shared" si="14"/>
        <v/>
      </c>
      <c r="S114" s="216" t="str">
        <f t="shared" si="15"/>
        <v/>
      </c>
      <c r="T114" s="202" t="str">
        <f t="shared" si="16"/>
        <v/>
      </c>
      <c r="U114" s="217" t="str">
        <f t="shared" si="17"/>
        <v/>
      </c>
      <c r="V114" s="230" t="str">
        <f t="shared" si="18"/>
        <v/>
      </c>
      <c r="W114" s="202" t="str">
        <f t="shared" si="19"/>
        <v/>
      </c>
      <c r="X114" s="175"/>
      <c r="Y114" s="176"/>
      <c r="Z114" s="176" t="str">
        <f t="shared" si="20"/>
        <v/>
      </c>
      <c r="AA114" s="176" t="str">
        <f t="shared" si="21"/>
        <v/>
      </c>
      <c r="AB114" s="177" t="str" cm="1">
        <f t="array" ref="AB114">IF(RangeIsEmpty(C114:O114),"",C114="")</f>
        <v/>
      </c>
      <c r="AC114" s="177" t="str">
        <f t="shared" si="38"/>
        <v/>
      </c>
      <c r="AD114" s="180" t="str">
        <f t="shared" si="39"/>
        <v/>
      </c>
      <c r="AE114" s="178" t="str">
        <f t="shared" si="22"/>
        <v/>
      </c>
      <c r="AF114" s="177" t="str">
        <f t="shared" si="23"/>
        <v/>
      </c>
      <c r="AG114" s="179" t="str">
        <f t="shared" si="24"/>
        <v/>
      </c>
      <c r="AH114" s="180" t="str">
        <f t="shared" si="25"/>
        <v/>
      </c>
      <c r="AI114" s="181" t="str">
        <f t="shared" si="26"/>
        <v/>
      </c>
      <c r="AJ114" s="181" t="str">
        <f t="shared" si="27"/>
        <v/>
      </c>
      <c r="AK114" s="180" t="str">
        <f t="shared" si="28"/>
        <v/>
      </c>
      <c r="AL114" s="181" t="str">
        <f t="shared" si="29"/>
        <v/>
      </c>
      <c r="AM114" s="181" t="str">
        <f t="shared" si="30"/>
        <v/>
      </c>
      <c r="AN114" s="181" t="str">
        <f t="shared" si="31"/>
        <v/>
      </c>
      <c r="AO114" s="181" t="str">
        <f t="shared" si="32"/>
        <v/>
      </c>
      <c r="AP114" s="181" t="str">
        <f t="shared" si="33"/>
        <v/>
      </c>
      <c r="AQ114" s="181" t="str">
        <f t="shared" si="34"/>
        <v/>
      </c>
      <c r="AR114" s="181" t="str">
        <f t="shared" si="35"/>
        <v/>
      </c>
      <c r="AS114" s="181"/>
      <c r="AT114" s="177"/>
      <c r="AU114" s="175"/>
    </row>
    <row r="115" spans="1:47" s="115" customFormat="1" ht="12.75" customHeight="1">
      <c r="A115" s="114"/>
      <c r="B115" s="202" t="str">
        <f t="shared" si="8"/>
        <v/>
      </c>
      <c r="C115" s="203" t="str">
        <f t="shared" si="9"/>
        <v/>
      </c>
      <c r="D115" s="204"/>
      <c r="E115" s="205"/>
      <c r="F115" s="206"/>
      <c r="G115" s="207"/>
      <c r="H115" s="208"/>
      <c r="I115" s="209"/>
      <c r="J115" s="210"/>
      <c r="K115" s="211" t="str">
        <f t="shared" si="10"/>
        <v/>
      </c>
      <c r="L115" s="210"/>
      <c r="M115" s="212"/>
      <c r="N115" s="213" t="str">
        <f t="shared" si="11"/>
        <v/>
      </c>
      <c r="O115" s="214"/>
      <c r="P115" s="229" t="str">
        <f t="shared" si="12"/>
        <v/>
      </c>
      <c r="Q115" s="215" t="str">
        <f t="shared" si="13"/>
        <v/>
      </c>
      <c r="R115" s="215" t="str">
        <f t="shared" si="14"/>
        <v/>
      </c>
      <c r="S115" s="216" t="str">
        <f t="shared" si="15"/>
        <v/>
      </c>
      <c r="T115" s="202" t="str">
        <f t="shared" si="16"/>
        <v/>
      </c>
      <c r="U115" s="217" t="str">
        <f t="shared" si="17"/>
        <v/>
      </c>
      <c r="V115" s="230" t="str">
        <f t="shared" si="18"/>
        <v/>
      </c>
      <c r="W115" s="202" t="str">
        <f t="shared" si="19"/>
        <v/>
      </c>
      <c r="X115" s="175"/>
      <c r="Y115" s="176"/>
      <c r="Z115" s="176" t="str">
        <f t="shared" si="20"/>
        <v/>
      </c>
      <c r="AA115" s="176" t="str">
        <f t="shared" si="21"/>
        <v/>
      </c>
      <c r="AB115" s="177" t="str" cm="1">
        <f t="array" ref="AB115">IF(RangeIsEmpty(C115:O115),"",C115="")</f>
        <v/>
      </c>
      <c r="AC115" s="177" t="str">
        <f t="shared" si="38"/>
        <v/>
      </c>
      <c r="AD115" s="180" t="str">
        <f t="shared" si="39"/>
        <v/>
      </c>
      <c r="AE115" s="178" t="str">
        <f t="shared" si="22"/>
        <v/>
      </c>
      <c r="AF115" s="177" t="str">
        <f t="shared" si="23"/>
        <v/>
      </c>
      <c r="AG115" s="179" t="str">
        <f t="shared" si="24"/>
        <v/>
      </c>
      <c r="AH115" s="180" t="str">
        <f t="shared" si="25"/>
        <v/>
      </c>
      <c r="AI115" s="181" t="str">
        <f t="shared" si="26"/>
        <v/>
      </c>
      <c r="AJ115" s="181" t="str">
        <f t="shared" si="27"/>
        <v/>
      </c>
      <c r="AK115" s="180" t="str">
        <f t="shared" si="28"/>
        <v/>
      </c>
      <c r="AL115" s="181" t="str">
        <f t="shared" si="29"/>
        <v/>
      </c>
      <c r="AM115" s="181" t="str">
        <f t="shared" si="30"/>
        <v/>
      </c>
      <c r="AN115" s="181" t="str">
        <f t="shared" si="31"/>
        <v/>
      </c>
      <c r="AO115" s="181" t="str">
        <f t="shared" si="32"/>
        <v/>
      </c>
      <c r="AP115" s="181" t="str">
        <f t="shared" si="33"/>
        <v/>
      </c>
      <c r="AQ115" s="181" t="str">
        <f t="shared" si="34"/>
        <v/>
      </c>
      <c r="AR115" s="181" t="str">
        <f t="shared" si="35"/>
        <v/>
      </c>
      <c r="AS115" s="181"/>
      <c r="AT115" s="177"/>
      <c r="AU115" s="175"/>
    </row>
    <row r="116" spans="1:47" s="115" customFormat="1" ht="12.75" customHeight="1">
      <c r="A116" s="114"/>
      <c r="B116" s="202" t="str">
        <f t="shared" si="8"/>
        <v/>
      </c>
      <c r="C116" s="203" t="str">
        <f t="shared" si="9"/>
        <v/>
      </c>
      <c r="D116" s="204"/>
      <c r="E116" s="205"/>
      <c r="F116" s="206"/>
      <c r="G116" s="207"/>
      <c r="H116" s="208"/>
      <c r="I116" s="209"/>
      <c r="J116" s="210"/>
      <c r="K116" s="211" t="str">
        <f t="shared" si="10"/>
        <v/>
      </c>
      <c r="L116" s="210"/>
      <c r="M116" s="212"/>
      <c r="N116" s="213" t="str">
        <f t="shared" si="11"/>
        <v/>
      </c>
      <c r="O116" s="214"/>
      <c r="P116" s="229" t="str">
        <f t="shared" si="12"/>
        <v/>
      </c>
      <c r="Q116" s="215" t="str">
        <f t="shared" si="13"/>
        <v/>
      </c>
      <c r="R116" s="215" t="str">
        <f t="shared" si="14"/>
        <v/>
      </c>
      <c r="S116" s="216" t="str">
        <f t="shared" si="15"/>
        <v/>
      </c>
      <c r="T116" s="202" t="str">
        <f t="shared" si="16"/>
        <v/>
      </c>
      <c r="U116" s="217" t="str">
        <f t="shared" si="17"/>
        <v/>
      </c>
      <c r="V116" s="230" t="str">
        <f t="shared" si="18"/>
        <v/>
      </c>
      <c r="W116" s="202" t="str">
        <f t="shared" si="19"/>
        <v/>
      </c>
      <c r="X116" s="175"/>
      <c r="Y116" s="176"/>
      <c r="Z116" s="176" t="str">
        <f t="shared" si="20"/>
        <v/>
      </c>
      <c r="AA116" s="176" t="str">
        <f t="shared" si="21"/>
        <v/>
      </c>
      <c r="AB116" s="177" t="str" cm="1">
        <f t="array" ref="AB116">IF(RangeIsEmpty(C116:O116),"",C116="")</f>
        <v/>
      </c>
      <c r="AC116" s="177" t="str">
        <f t="shared" si="38"/>
        <v/>
      </c>
      <c r="AD116" s="180" t="str">
        <f t="shared" si="39"/>
        <v/>
      </c>
      <c r="AE116" s="178" t="str">
        <f t="shared" si="22"/>
        <v/>
      </c>
      <c r="AF116" s="177" t="str">
        <f t="shared" si="23"/>
        <v/>
      </c>
      <c r="AG116" s="179" t="str">
        <f t="shared" si="24"/>
        <v/>
      </c>
      <c r="AH116" s="180" t="str">
        <f t="shared" si="25"/>
        <v/>
      </c>
      <c r="AI116" s="181" t="str">
        <f t="shared" si="26"/>
        <v/>
      </c>
      <c r="AJ116" s="181" t="str">
        <f t="shared" si="27"/>
        <v/>
      </c>
      <c r="AK116" s="180" t="str">
        <f t="shared" si="28"/>
        <v/>
      </c>
      <c r="AL116" s="181" t="str">
        <f t="shared" si="29"/>
        <v/>
      </c>
      <c r="AM116" s="181" t="str">
        <f t="shared" si="30"/>
        <v/>
      </c>
      <c r="AN116" s="181" t="str">
        <f t="shared" si="31"/>
        <v/>
      </c>
      <c r="AO116" s="181" t="str">
        <f t="shared" si="32"/>
        <v/>
      </c>
      <c r="AP116" s="181" t="str">
        <f t="shared" si="33"/>
        <v/>
      </c>
      <c r="AQ116" s="181" t="str">
        <f t="shared" si="34"/>
        <v/>
      </c>
      <c r="AR116" s="181" t="str">
        <f t="shared" si="35"/>
        <v/>
      </c>
      <c r="AS116" s="181"/>
      <c r="AT116" s="177"/>
      <c r="AU116" s="175"/>
    </row>
    <row r="117" spans="1:47" s="115" customFormat="1" ht="12.75" customHeight="1">
      <c r="A117" s="114"/>
      <c r="B117" s="202" t="str">
        <f t="shared" si="8"/>
        <v/>
      </c>
      <c r="C117" s="203" t="str">
        <f t="shared" si="9"/>
        <v/>
      </c>
      <c r="D117" s="204"/>
      <c r="E117" s="205"/>
      <c r="F117" s="206"/>
      <c r="G117" s="207"/>
      <c r="H117" s="208"/>
      <c r="I117" s="209"/>
      <c r="J117" s="210"/>
      <c r="K117" s="211" t="str">
        <f t="shared" si="10"/>
        <v/>
      </c>
      <c r="L117" s="210"/>
      <c r="M117" s="212"/>
      <c r="N117" s="213" t="str">
        <f t="shared" si="11"/>
        <v/>
      </c>
      <c r="O117" s="214"/>
      <c r="P117" s="229" t="str">
        <f t="shared" si="12"/>
        <v/>
      </c>
      <c r="Q117" s="215" t="str">
        <f t="shared" si="13"/>
        <v/>
      </c>
      <c r="R117" s="215" t="str">
        <f t="shared" si="14"/>
        <v/>
      </c>
      <c r="S117" s="216" t="str">
        <f t="shared" si="15"/>
        <v/>
      </c>
      <c r="T117" s="202" t="str">
        <f t="shared" si="16"/>
        <v/>
      </c>
      <c r="U117" s="217" t="str">
        <f t="shared" si="17"/>
        <v/>
      </c>
      <c r="V117" s="230" t="str">
        <f t="shared" si="18"/>
        <v/>
      </c>
      <c r="W117" s="202" t="str">
        <f t="shared" si="19"/>
        <v/>
      </c>
      <c r="X117" s="175"/>
      <c r="Y117" s="176"/>
      <c r="Z117" s="176" t="str">
        <f t="shared" si="20"/>
        <v/>
      </c>
      <c r="AA117" s="176" t="str">
        <f t="shared" si="21"/>
        <v/>
      </c>
      <c r="AB117" s="177" t="str" cm="1">
        <f t="array" ref="AB117">IF(RangeIsEmpty(C117:O117),"",C117="")</f>
        <v/>
      </c>
      <c r="AC117" s="177" t="str">
        <f t="shared" si="38"/>
        <v/>
      </c>
      <c r="AD117" s="180" t="str">
        <f t="shared" si="39"/>
        <v/>
      </c>
      <c r="AE117" s="178" t="str">
        <f t="shared" si="22"/>
        <v/>
      </c>
      <c r="AF117" s="177" t="str">
        <f t="shared" si="23"/>
        <v/>
      </c>
      <c r="AG117" s="179" t="str">
        <f t="shared" si="24"/>
        <v/>
      </c>
      <c r="AH117" s="180" t="str">
        <f t="shared" si="25"/>
        <v/>
      </c>
      <c r="AI117" s="181" t="str">
        <f t="shared" si="26"/>
        <v/>
      </c>
      <c r="AJ117" s="181" t="str">
        <f t="shared" si="27"/>
        <v/>
      </c>
      <c r="AK117" s="180" t="str">
        <f t="shared" si="28"/>
        <v/>
      </c>
      <c r="AL117" s="181" t="str">
        <f t="shared" si="29"/>
        <v/>
      </c>
      <c r="AM117" s="181" t="str">
        <f t="shared" si="30"/>
        <v/>
      </c>
      <c r="AN117" s="181" t="str">
        <f t="shared" si="31"/>
        <v/>
      </c>
      <c r="AO117" s="181" t="str">
        <f t="shared" si="32"/>
        <v/>
      </c>
      <c r="AP117" s="181" t="str">
        <f t="shared" si="33"/>
        <v/>
      </c>
      <c r="AQ117" s="181" t="str">
        <f t="shared" si="34"/>
        <v/>
      </c>
      <c r="AR117" s="181" t="str">
        <f t="shared" si="35"/>
        <v/>
      </c>
      <c r="AS117" s="181"/>
      <c r="AT117" s="177"/>
      <c r="AU117" s="175"/>
    </row>
    <row r="118" spans="1:47" s="115" customFormat="1" ht="12.75" customHeight="1">
      <c r="A118" s="114"/>
      <c r="B118" s="202" t="str">
        <f t="shared" si="8"/>
        <v/>
      </c>
      <c r="C118" s="203" t="str">
        <f t="shared" si="9"/>
        <v/>
      </c>
      <c r="D118" s="204"/>
      <c r="E118" s="205"/>
      <c r="F118" s="206"/>
      <c r="G118" s="207"/>
      <c r="H118" s="208"/>
      <c r="I118" s="209"/>
      <c r="J118" s="210"/>
      <c r="K118" s="211" t="str">
        <f t="shared" si="10"/>
        <v/>
      </c>
      <c r="L118" s="210"/>
      <c r="M118" s="212"/>
      <c r="N118" s="213" t="str">
        <f t="shared" si="11"/>
        <v/>
      </c>
      <c r="O118" s="214"/>
      <c r="P118" s="229" t="str">
        <f t="shared" si="12"/>
        <v/>
      </c>
      <c r="Q118" s="215" t="str">
        <f t="shared" si="13"/>
        <v/>
      </c>
      <c r="R118" s="215" t="str">
        <f t="shared" si="14"/>
        <v/>
      </c>
      <c r="S118" s="216" t="str">
        <f t="shared" si="15"/>
        <v/>
      </c>
      <c r="T118" s="202" t="str">
        <f t="shared" si="16"/>
        <v/>
      </c>
      <c r="U118" s="217" t="str">
        <f t="shared" si="17"/>
        <v/>
      </c>
      <c r="V118" s="230" t="str">
        <f t="shared" si="18"/>
        <v/>
      </c>
      <c r="W118" s="202" t="str">
        <f t="shared" si="19"/>
        <v/>
      </c>
      <c r="X118" s="175"/>
      <c r="Y118" s="176"/>
      <c r="Z118" s="176" t="str">
        <f t="shared" si="20"/>
        <v/>
      </c>
      <c r="AA118" s="176" t="str">
        <f t="shared" si="21"/>
        <v/>
      </c>
      <c r="AB118" s="177" t="str" cm="1">
        <f t="array" ref="AB118">IF(RangeIsEmpty(C118:O118),"",C118="")</f>
        <v/>
      </c>
      <c r="AC118" s="177" t="str">
        <f t="shared" si="38"/>
        <v/>
      </c>
      <c r="AD118" s="180" t="str">
        <f t="shared" si="39"/>
        <v/>
      </c>
      <c r="AE118" s="178" t="str">
        <f t="shared" si="22"/>
        <v/>
      </c>
      <c r="AF118" s="177" t="str">
        <f t="shared" si="23"/>
        <v/>
      </c>
      <c r="AG118" s="179" t="str">
        <f t="shared" si="24"/>
        <v/>
      </c>
      <c r="AH118" s="180" t="str">
        <f t="shared" si="25"/>
        <v/>
      </c>
      <c r="AI118" s="181" t="str">
        <f t="shared" si="26"/>
        <v/>
      </c>
      <c r="AJ118" s="181" t="str">
        <f t="shared" si="27"/>
        <v/>
      </c>
      <c r="AK118" s="180" t="str">
        <f t="shared" si="28"/>
        <v/>
      </c>
      <c r="AL118" s="181" t="str">
        <f t="shared" si="29"/>
        <v/>
      </c>
      <c r="AM118" s="181" t="str">
        <f t="shared" si="30"/>
        <v/>
      </c>
      <c r="AN118" s="181" t="str">
        <f t="shared" si="31"/>
        <v/>
      </c>
      <c r="AO118" s="181" t="str">
        <f t="shared" si="32"/>
        <v/>
      </c>
      <c r="AP118" s="181" t="str">
        <f t="shared" si="33"/>
        <v/>
      </c>
      <c r="AQ118" s="181" t="str">
        <f t="shared" si="34"/>
        <v/>
      </c>
      <c r="AR118" s="181" t="str">
        <f t="shared" si="35"/>
        <v/>
      </c>
      <c r="AS118" s="181"/>
      <c r="AT118" s="177"/>
      <c r="AU118" s="175"/>
    </row>
    <row r="119" spans="1:47" s="115" customFormat="1" ht="12.75" customHeight="1">
      <c r="A119" s="114"/>
      <c r="B119" s="202" t="str">
        <f t="shared" si="8"/>
        <v/>
      </c>
      <c r="C119" s="203" t="str">
        <f t="shared" si="9"/>
        <v/>
      </c>
      <c r="D119" s="204"/>
      <c r="E119" s="205"/>
      <c r="F119" s="206"/>
      <c r="G119" s="207"/>
      <c r="H119" s="208"/>
      <c r="I119" s="209"/>
      <c r="J119" s="210"/>
      <c r="K119" s="211" t="str">
        <f t="shared" si="10"/>
        <v/>
      </c>
      <c r="L119" s="210"/>
      <c r="M119" s="212"/>
      <c r="N119" s="213" t="str">
        <f t="shared" si="11"/>
        <v/>
      </c>
      <c r="O119" s="214"/>
      <c r="P119" s="229" t="str">
        <f t="shared" si="12"/>
        <v/>
      </c>
      <c r="Q119" s="215" t="str">
        <f t="shared" si="13"/>
        <v/>
      </c>
      <c r="R119" s="215" t="str">
        <f t="shared" si="14"/>
        <v/>
      </c>
      <c r="S119" s="216" t="str">
        <f t="shared" si="15"/>
        <v/>
      </c>
      <c r="T119" s="202" t="str">
        <f t="shared" si="16"/>
        <v/>
      </c>
      <c r="U119" s="217" t="str">
        <f t="shared" si="17"/>
        <v/>
      </c>
      <c r="V119" s="230" t="str">
        <f t="shared" si="18"/>
        <v/>
      </c>
      <c r="W119" s="202" t="str">
        <f t="shared" si="19"/>
        <v/>
      </c>
      <c r="X119" s="175"/>
      <c r="Y119" s="176"/>
      <c r="Z119" s="176" t="str">
        <f t="shared" si="20"/>
        <v/>
      </c>
      <c r="AA119" s="176" t="str">
        <f t="shared" si="21"/>
        <v/>
      </c>
      <c r="AB119" s="177" t="str" cm="1">
        <f t="array" ref="AB119">IF(RangeIsEmpty(C119:O119),"",C119="")</f>
        <v/>
      </c>
      <c r="AC119" s="177" t="str">
        <f t="shared" si="38"/>
        <v/>
      </c>
      <c r="AD119" s="180" t="str">
        <f t="shared" si="39"/>
        <v/>
      </c>
      <c r="AE119" s="178" t="str">
        <f t="shared" si="22"/>
        <v/>
      </c>
      <c r="AF119" s="177" t="str">
        <f t="shared" si="23"/>
        <v/>
      </c>
      <c r="AG119" s="179" t="str">
        <f t="shared" si="24"/>
        <v/>
      </c>
      <c r="AH119" s="180" t="str">
        <f t="shared" si="25"/>
        <v/>
      </c>
      <c r="AI119" s="181" t="str">
        <f t="shared" si="26"/>
        <v/>
      </c>
      <c r="AJ119" s="181" t="str">
        <f t="shared" si="27"/>
        <v/>
      </c>
      <c r="AK119" s="180" t="str">
        <f t="shared" si="28"/>
        <v/>
      </c>
      <c r="AL119" s="181" t="str">
        <f t="shared" si="29"/>
        <v/>
      </c>
      <c r="AM119" s="181" t="str">
        <f t="shared" si="30"/>
        <v/>
      </c>
      <c r="AN119" s="181" t="str">
        <f t="shared" si="31"/>
        <v/>
      </c>
      <c r="AO119" s="181" t="str">
        <f t="shared" si="32"/>
        <v/>
      </c>
      <c r="AP119" s="181" t="str">
        <f t="shared" si="33"/>
        <v/>
      </c>
      <c r="AQ119" s="181" t="str">
        <f t="shared" si="34"/>
        <v/>
      </c>
      <c r="AR119" s="181" t="str">
        <f t="shared" si="35"/>
        <v/>
      </c>
      <c r="AS119" s="181"/>
      <c r="AT119" s="177"/>
      <c r="AU119" s="175"/>
    </row>
    <row r="120" spans="1:47" s="115" customFormat="1" ht="12.75" customHeight="1">
      <c r="A120" s="114"/>
      <c r="B120" s="202" t="str">
        <f t="shared" si="8"/>
        <v/>
      </c>
      <c r="C120" s="203" t="str">
        <f t="shared" si="9"/>
        <v/>
      </c>
      <c r="D120" s="204"/>
      <c r="E120" s="205"/>
      <c r="F120" s="206"/>
      <c r="G120" s="207"/>
      <c r="H120" s="208"/>
      <c r="I120" s="209"/>
      <c r="J120" s="210"/>
      <c r="K120" s="211" t="str">
        <f t="shared" si="10"/>
        <v/>
      </c>
      <c r="L120" s="210"/>
      <c r="M120" s="212"/>
      <c r="N120" s="213" t="str">
        <f t="shared" si="11"/>
        <v/>
      </c>
      <c r="O120" s="214"/>
      <c r="P120" s="229" t="str">
        <f t="shared" si="12"/>
        <v/>
      </c>
      <c r="Q120" s="215" t="str">
        <f t="shared" si="13"/>
        <v/>
      </c>
      <c r="R120" s="215" t="str">
        <f t="shared" si="14"/>
        <v/>
      </c>
      <c r="S120" s="216" t="str">
        <f t="shared" si="15"/>
        <v/>
      </c>
      <c r="T120" s="202" t="str">
        <f t="shared" si="16"/>
        <v/>
      </c>
      <c r="U120" s="217" t="str">
        <f t="shared" si="17"/>
        <v/>
      </c>
      <c r="V120" s="230" t="str">
        <f t="shared" si="18"/>
        <v/>
      </c>
      <c r="W120" s="202" t="str">
        <f t="shared" si="19"/>
        <v/>
      </c>
      <c r="X120" s="175"/>
      <c r="Y120" s="176"/>
      <c r="Z120" s="176" t="str">
        <f t="shared" si="20"/>
        <v/>
      </c>
      <c r="AA120" s="176" t="str">
        <f t="shared" si="21"/>
        <v/>
      </c>
      <c r="AB120" s="177" t="str" cm="1">
        <f t="array" ref="AB120">IF(RangeIsEmpty(C120:O120),"",C120="")</f>
        <v/>
      </c>
      <c r="AC120" s="177" t="str">
        <f t="shared" si="38"/>
        <v/>
      </c>
      <c r="AD120" s="180" t="str">
        <f t="shared" si="39"/>
        <v/>
      </c>
      <c r="AE120" s="178" t="str">
        <f t="shared" si="22"/>
        <v/>
      </c>
      <c r="AF120" s="177" t="str">
        <f t="shared" si="23"/>
        <v/>
      </c>
      <c r="AG120" s="179" t="str">
        <f t="shared" si="24"/>
        <v/>
      </c>
      <c r="AH120" s="180" t="str">
        <f t="shared" si="25"/>
        <v/>
      </c>
      <c r="AI120" s="181" t="str">
        <f t="shared" si="26"/>
        <v/>
      </c>
      <c r="AJ120" s="181" t="str">
        <f t="shared" si="27"/>
        <v/>
      </c>
      <c r="AK120" s="180" t="str">
        <f t="shared" si="28"/>
        <v/>
      </c>
      <c r="AL120" s="181" t="str">
        <f t="shared" si="29"/>
        <v/>
      </c>
      <c r="AM120" s="181" t="str">
        <f t="shared" si="30"/>
        <v/>
      </c>
      <c r="AN120" s="181" t="str">
        <f t="shared" si="31"/>
        <v/>
      </c>
      <c r="AO120" s="181" t="str">
        <f t="shared" si="32"/>
        <v/>
      </c>
      <c r="AP120" s="181" t="str">
        <f t="shared" si="33"/>
        <v/>
      </c>
      <c r="AQ120" s="181" t="str">
        <f t="shared" si="34"/>
        <v/>
      </c>
      <c r="AR120" s="181" t="str">
        <f t="shared" si="35"/>
        <v/>
      </c>
      <c r="AS120" s="181"/>
      <c r="AT120" s="177"/>
      <c r="AU120" s="175"/>
    </row>
    <row r="121" spans="1:47" s="115" customFormat="1" ht="12.75" customHeight="1">
      <c r="A121" s="114"/>
      <c r="B121" s="202" t="str">
        <f t="shared" si="8"/>
        <v/>
      </c>
      <c r="C121" s="203" t="str">
        <f t="shared" si="9"/>
        <v/>
      </c>
      <c r="D121" s="204"/>
      <c r="E121" s="205"/>
      <c r="F121" s="206"/>
      <c r="G121" s="207"/>
      <c r="H121" s="208"/>
      <c r="I121" s="209"/>
      <c r="J121" s="210"/>
      <c r="K121" s="211" t="str">
        <f t="shared" si="10"/>
        <v/>
      </c>
      <c r="L121" s="210"/>
      <c r="M121" s="212"/>
      <c r="N121" s="213" t="str">
        <f t="shared" si="11"/>
        <v/>
      </c>
      <c r="O121" s="214"/>
      <c r="P121" s="229" t="str">
        <f t="shared" si="12"/>
        <v/>
      </c>
      <c r="Q121" s="215" t="str">
        <f t="shared" si="13"/>
        <v/>
      </c>
      <c r="R121" s="215" t="str">
        <f t="shared" si="14"/>
        <v/>
      </c>
      <c r="S121" s="216" t="str">
        <f t="shared" si="15"/>
        <v/>
      </c>
      <c r="T121" s="202" t="str">
        <f t="shared" si="16"/>
        <v/>
      </c>
      <c r="U121" s="217" t="str">
        <f t="shared" si="17"/>
        <v/>
      </c>
      <c r="V121" s="230" t="str">
        <f t="shared" si="18"/>
        <v/>
      </c>
      <c r="W121" s="202" t="str">
        <f t="shared" si="19"/>
        <v/>
      </c>
      <c r="X121" s="175"/>
      <c r="Y121" s="176"/>
      <c r="Z121" s="176" t="str">
        <f t="shared" si="20"/>
        <v/>
      </c>
      <c r="AA121" s="176" t="str">
        <f t="shared" si="21"/>
        <v/>
      </c>
      <c r="AB121" s="177" t="str" cm="1">
        <f t="array" ref="AB121">IF(RangeIsEmpty(C121:O121),"",C121="")</f>
        <v/>
      </c>
      <c r="AC121" s="177" t="str">
        <f t="shared" si="38"/>
        <v/>
      </c>
      <c r="AD121" s="180" t="str">
        <f t="shared" si="39"/>
        <v/>
      </c>
      <c r="AE121" s="178" t="str">
        <f t="shared" si="22"/>
        <v/>
      </c>
      <c r="AF121" s="177" t="str">
        <f t="shared" si="23"/>
        <v/>
      </c>
      <c r="AG121" s="179" t="str">
        <f t="shared" si="24"/>
        <v/>
      </c>
      <c r="AH121" s="180" t="str">
        <f t="shared" si="25"/>
        <v/>
      </c>
      <c r="AI121" s="181" t="str">
        <f t="shared" si="26"/>
        <v/>
      </c>
      <c r="AJ121" s="181" t="str">
        <f t="shared" si="27"/>
        <v/>
      </c>
      <c r="AK121" s="180" t="str">
        <f t="shared" si="28"/>
        <v/>
      </c>
      <c r="AL121" s="181" t="str">
        <f t="shared" si="29"/>
        <v/>
      </c>
      <c r="AM121" s="181" t="str">
        <f t="shared" si="30"/>
        <v/>
      </c>
      <c r="AN121" s="181" t="str">
        <f t="shared" si="31"/>
        <v/>
      </c>
      <c r="AO121" s="181" t="str">
        <f t="shared" si="32"/>
        <v/>
      </c>
      <c r="AP121" s="181" t="str">
        <f t="shared" si="33"/>
        <v/>
      </c>
      <c r="AQ121" s="181" t="str">
        <f t="shared" si="34"/>
        <v/>
      </c>
      <c r="AR121" s="181" t="str">
        <f t="shared" si="35"/>
        <v/>
      </c>
      <c r="AS121" s="181"/>
      <c r="AT121" s="177"/>
      <c r="AU121" s="175"/>
    </row>
    <row r="122" spans="1:47" s="115" customFormat="1" ht="12.75" customHeight="1">
      <c r="A122" s="114"/>
      <c r="B122" s="202" t="str">
        <f t="shared" si="8"/>
        <v/>
      </c>
      <c r="C122" s="203" t="str">
        <f t="shared" si="9"/>
        <v/>
      </c>
      <c r="D122" s="204"/>
      <c r="E122" s="205"/>
      <c r="F122" s="206"/>
      <c r="G122" s="207"/>
      <c r="H122" s="208"/>
      <c r="I122" s="209"/>
      <c r="J122" s="210"/>
      <c r="K122" s="211" t="str">
        <f t="shared" si="10"/>
        <v/>
      </c>
      <c r="L122" s="210"/>
      <c r="M122" s="212"/>
      <c r="N122" s="213" t="str">
        <f t="shared" si="11"/>
        <v/>
      </c>
      <c r="O122" s="214"/>
      <c r="P122" s="229" t="str">
        <f t="shared" si="12"/>
        <v/>
      </c>
      <c r="Q122" s="215" t="str">
        <f t="shared" si="13"/>
        <v/>
      </c>
      <c r="R122" s="215" t="str">
        <f t="shared" si="14"/>
        <v/>
      </c>
      <c r="S122" s="216" t="str">
        <f t="shared" si="15"/>
        <v/>
      </c>
      <c r="T122" s="202" t="str">
        <f t="shared" si="16"/>
        <v/>
      </c>
      <c r="U122" s="217" t="str">
        <f t="shared" si="17"/>
        <v/>
      </c>
      <c r="V122" s="230" t="str">
        <f t="shared" si="18"/>
        <v/>
      </c>
      <c r="W122" s="202" t="str">
        <f t="shared" si="19"/>
        <v/>
      </c>
      <c r="X122" s="175"/>
      <c r="Y122" s="176"/>
      <c r="Z122" s="176" t="str">
        <f t="shared" si="20"/>
        <v/>
      </c>
      <c r="AA122" s="176" t="str">
        <f t="shared" si="21"/>
        <v/>
      </c>
      <c r="AB122" s="177" t="str" cm="1">
        <f t="array" ref="AB122">IF(RangeIsEmpty(C122:O122),"",C122="")</f>
        <v/>
      </c>
      <c r="AC122" s="177" t="str">
        <f t="shared" si="38"/>
        <v/>
      </c>
      <c r="AD122" s="180" t="str">
        <f t="shared" si="39"/>
        <v/>
      </c>
      <c r="AE122" s="178" t="str">
        <f t="shared" si="22"/>
        <v/>
      </c>
      <c r="AF122" s="177" t="str">
        <f t="shared" si="23"/>
        <v/>
      </c>
      <c r="AG122" s="179" t="str">
        <f t="shared" si="24"/>
        <v/>
      </c>
      <c r="AH122" s="180" t="str">
        <f t="shared" si="25"/>
        <v/>
      </c>
      <c r="AI122" s="181" t="str">
        <f t="shared" si="26"/>
        <v/>
      </c>
      <c r="AJ122" s="181" t="str">
        <f t="shared" si="27"/>
        <v/>
      </c>
      <c r="AK122" s="180" t="str">
        <f t="shared" si="28"/>
        <v/>
      </c>
      <c r="AL122" s="181" t="str">
        <f t="shared" si="29"/>
        <v/>
      </c>
      <c r="AM122" s="181" t="str">
        <f t="shared" si="30"/>
        <v/>
      </c>
      <c r="AN122" s="181" t="str">
        <f t="shared" si="31"/>
        <v/>
      </c>
      <c r="AO122" s="181" t="str">
        <f t="shared" si="32"/>
        <v/>
      </c>
      <c r="AP122" s="181" t="str">
        <f t="shared" si="33"/>
        <v/>
      </c>
      <c r="AQ122" s="181" t="str">
        <f t="shared" si="34"/>
        <v/>
      </c>
      <c r="AR122" s="181" t="str">
        <f t="shared" si="35"/>
        <v/>
      </c>
      <c r="AS122" s="181"/>
      <c r="AT122" s="177"/>
      <c r="AU122" s="175"/>
    </row>
    <row r="123" spans="1:47" ht="3" customHeight="1">
      <c r="A123" s="104"/>
      <c r="B123" s="116" t="str">
        <f t="shared" si="8"/>
        <v/>
      </c>
      <c r="C123" s="117" t="str">
        <f t="shared" si="9"/>
        <v/>
      </c>
      <c r="D123" s="194"/>
      <c r="E123" s="193"/>
      <c r="F123" s="194"/>
      <c r="G123" s="194"/>
      <c r="H123" s="195"/>
      <c r="I123" s="196"/>
      <c r="J123" s="195"/>
      <c r="K123" s="161" t="str">
        <f t="shared" si="10"/>
        <v/>
      </c>
      <c r="L123" s="195"/>
      <c r="M123" s="197"/>
      <c r="N123" s="174" t="str">
        <f t="shared" si="11"/>
        <v/>
      </c>
      <c r="O123" s="195"/>
      <c r="P123" s="118" t="str">
        <f t="shared" si="12"/>
        <v/>
      </c>
      <c r="Q123" s="183" t="str">
        <f t="shared" si="13"/>
        <v/>
      </c>
      <c r="R123" s="183" t="str">
        <f t="shared" si="14"/>
        <v/>
      </c>
      <c r="S123" s="182" t="str">
        <f t="shared" si="15"/>
        <v/>
      </c>
      <c r="T123" s="116" t="str">
        <f t="shared" si="16"/>
        <v/>
      </c>
      <c r="U123" s="184" t="str">
        <f t="shared" si="17"/>
        <v/>
      </c>
      <c r="V123" s="117" t="str">
        <f t="shared" si="18"/>
        <v/>
      </c>
      <c r="W123" s="116" t="str">
        <f t="shared" si="19"/>
        <v/>
      </c>
      <c r="X123" s="116"/>
      <c r="Y123" s="185"/>
      <c r="Z123" s="185" t="str">
        <f t="shared" si="20"/>
        <v/>
      </c>
      <c r="AA123" s="185" t="str">
        <f t="shared" si="21"/>
        <v/>
      </c>
      <c r="AB123" s="182" t="str" cm="1">
        <f t="array" ref="AB123">IF(RangeIsEmpty(C123:O123),"",C123="")</f>
        <v/>
      </c>
      <c r="AC123" s="182" t="str">
        <f>IF($AB123="","",COLUMN(AT123)-COLUMN(AE123)-COUNTIF(AE123:AT123,"")+1)</f>
        <v/>
      </c>
      <c r="AD123" s="116" t="str">
        <f>IF($AB123="","",IF($AC123&gt;1,$AC123 &amp; " erreurs trouvées" &amp; CHAR(10) &amp;CHAR(10),""))</f>
        <v/>
      </c>
      <c r="AE123" s="186" t="str">
        <f t="shared" si="22"/>
        <v/>
      </c>
      <c r="AF123" s="182" t="str">
        <f t="shared" si="23"/>
        <v/>
      </c>
      <c r="AG123" s="162" t="str">
        <f t="shared" si="24"/>
        <v/>
      </c>
      <c r="AH123" s="187" t="str">
        <f t="shared" si="25"/>
        <v/>
      </c>
      <c r="AI123" s="116" t="str">
        <f t="shared" si="26"/>
        <v/>
      </c>
      <c r="AJ123" s="116" t="str">
        <f t="shared" si="27"/>
        <v/>
      </c>
      <c r="AK123" s="116" t="str">
        <f t="shared" si="28"/>
        <v/>
      </c>
      <c r="AL123" s="116" t="str">
        <f t="shared" si="29"/>
        <v/>
      </c>
      <c r="AM123" s="116" t="str">
        <f t="shared" si="30"/>
        <v/>
      </c>
      <c r="AN123" s="116" t="str">
        <f t="shared" si="31"/>
        <v/>
      </c>
      <c r="AO123" s="116" t="str">
        <f t="shared" si="32"/>
        <v/>
      </c>
      <c r="AP123" s="116" t="str">
        <f t="shared" si="33"/>
        <v/>
      </c>
      <c r="AQ123" s="116" t="str">
        <f t="shared" si="34"/>
        <v/>
      </c>
      <c r="AR123" s="116" t="str">
        <f t="shared" si="35"/>
        <v/>
      </c>
      <c r="AS123" s="116"/>
      <c r="AT123" s="182"/>
      <c r="AU123" s="116"/>
    </row>
    <row r="124" spans="1:47">
      <c r="AG124" s="120" t="s">
        <v>2417</v>
      </c>
      <c r="AH124" s="119" t="s">
        <v>2418</v>
      </c>
      <c r="AI124" s="119" t="s">
        <v>2419</v>
      </c>
      <c r="AJ124" s="119" t="s">
        <v>2420</v>
      </c>
      <c r="AK124" s="119" t="s">
        <v>2421</v>
      </c>
      <c r="AL124" s="119" t="s">
        <v>2422</v>
      </c>
      <c r="AM124" s="119" t="s">
        <v>2423</v>
      </c>
      <c r="AN124" s="119" t="s">
        <v>2424</v>
      </c>
      <c r="AO124" s="119" t="s">
        <v>2425</v>
      </c>
      <c r="AP124" s="119" t="s">
        <v>2426</v>
      </c>
      <c r="AQ124" s="119" t="s">
        <v>2427</v>
      </c>
      <c r="AR124" s="119" t="s">
        <v>2428</v>
      </c>
      <c r="AS124" s="119"/>
    </row>
    <row r="125" spans="1:47">
      <c r="B125" s="233" t="s">
        <v>2611</v>
      </c>
      <c r="AG125" s="120"/>
      <c r="AH125" s="119"/>
      <c r="AI125" s="119"/>
      <c r="AJ125" s="119"/>
      <c r="AK125" s="119"/>
      <c r="AL125" s="119"/>
      <c r="AM125" s="119"/>
      <c r="AN125" s="119"/>
      <c r="AO125" s="119"/>
      <c r="AP125" s="119"/>
      <c r="AQ125" s="119"/>
      <c r="AR125" s="119"/>
      <c r="AS125" s="119"/>
    </row>
    <row r="126" spans="1:47">
      <c r="B126" s="232">
        <f>ParamImportVersion</f>
        <v>20210201</v>
      </c>
      <c r="C126" s="119"/>
      <c r="D126" s="119"/>
      <c r="E126" s="119"/>
      <c r="F126" s="119"/>
      <c r="G126" s="119"/>
      <c r="H126" s="119"/>
      <c r="I126" s="119"/>
      <c r="J126" s="119"/>
      <c r="K126" s="119"/>
      <c r="O126" s="119"/>
    </row>
    <row r="127" spans="1:47">
      <c r="C127" s="119"/>
      <c r="D127" s="119"/>
      <c r="E127" s="119"/>
      <c r="F127" s="119"/>
      <c r="G127" s="119"/>
      <c r="L127" s="119"/>
      <c r="M127" s="119"/>
      <c r="N127" s="119"/>
      <c r="O127" s="119"/>
    </row>
    <row r="128" spans="1:47">
      <c r="C128" s="119"/>
      <c r="D128" s="119"/>
      <c r="E128" s="119"/>
      <c r="F128" s="119"/>
      <c r="G128" s="119"/>
      <c r="H128" s="119"/>
      <c r="I128" s="119"/>
      <c r="J128" s="119"/>
      <c r="K128" s="119"/>
      <c r="L128" s="119"/>
      <c r="M128" s="119"/>
      <c r="N128" s="119"/>
      <c r="O128" s="119"/>
    </row>
  </sheetData>
  <sheetProtection algorithmName="SHA-512" hashValue="kOOd32KesjUM+65btJNHsvJ7IjmH5kBJkm9HxJ5vXNtVe1orr/n8nzejMRT+gg1RuBauaHyhhRLlx8XPxSPr1Q==" saltValue="Q7Klxh280MnwaryZ80i0cg==" spinCount="100000" sheet="1" formatCells="0" formatColumns="0" formatRows="0" autoFilter="0"/>
  <autoFilter ref="B21:AU126" xr:uid="{00000000-0009-0000-0000-000002000000}"/>
  <sortState xmlns:xlrd2="http://schemas.microsoft.com/office/spreadsheetml/2017/richdata2" caseSensitive="1" ref="C21:AG21">
    <sortCondition ref="N21"/>
  </sortState>
  <mergeCells count="5">
    <mergeCell ref="F18:G18"/>
    <mergeCell ref="B18:E18"/>
    <mergeCell ref="H18:I18"/>
    <mergeCell ref="J18:K18"/>
    <mergeCell ref="L18:N18"/>
  </mergeCells>
  <phoneticPr fontId="1" type="noConversion"/>
  <conditionalFormatting sqref="A5:AU14">
    <cfRule type="expression" dxfId="25" priority="128">
      <formula>(LEFT(A5,4)="hide")</formula>
    </cfRule>
    <cfRule type="expression" dxfId="24" priority="129">
      <formula>(LEFT(A5,4)="show")</formula>
    </cfRule>
  </conditionalFormatting>
  <conditionalFormatting sqref="C22:O123">
    <cfRule type="expression" dxfId="23" priority="12">
      <formula>AND(AG22&lt;&gt;"",ROW()&lt;&gt;ROW(AG$21))</formula>
    </cfRule>
  </conditionalFormatting>
  <conditionalFormatting sqref="B19:AU19">
    <cfRule type="expression" dxfId="22" priority="357">
      <formula>(COUNTIF($H$19:$AU$19,B19)&gt;1)</formula>
    </cfRule>
  </conditionalFormatting>
  <conditionalFormatting sqref="L22:N123">
    <cfRule type="expression" dxfId="21" priority="1077">
      <formula>AND($C22&lt;&gt;"",NOT($AA22),ROW()&lt;&gt;ROW(L$21),ROW()&lt;&gt;ROW(L$123))</formula>
    </cfRule>
  </conditionalFormatting>
  <conditionalFormatting sqref="H22:I123">
    <cfRule type="expression" dxfId="20" priority="1078">
      <formula>AND($C22&lt;&gt;"",NOT($Z22),ROW()&lt;&gt;ROW(H$21),ROW()&lt;&gt;ROW(H$123))</formula>
    </cfRule>
  </conditionalFormatting>
  <conditionalFormatting sqref="B22:O123">
    <cfRule type="expression" dxfId="19" priority="1079">
      <formula>AND($P22&lt;&gt;"",ROW()&lt;&gt;ROW($AG$21))</formula>
    </cfRule>
    <cfRule type="expression" dxfId="18" priority="1080">
      <formula>AND($C22="",ROW()&lt;&gt;ROW($C$21),ROW()&lt;&gt;ROW($C$123))</formula>
    </cfRule>
  </conditionalFormatting>
  <conditionalFormatting sqref="I22:I123">
    <cfRule type="expression" dxfId="17" priority="1081">
      <formula>AND(OR($H22=ValueSourceOriginPrivate,$H22=ValueSourceOriginChantier),ROW()&lt;&gt;ROW($I$21),ROW()&lt;&gt;ROW($I$123))</formula>
    </cfRule>
  </conditionalFormatting>
  <dataValidations count="9">
    <dataValidation type="list" showInputMessage="1" showErrorMessage="1" sqref="U22:V123" xr:uid="{00000000-0002-0000-0200-000000000000}">
      <formula1>DataDestinationsID</formula1>
    </dataValidation>
    <dataValidation type="list" allowBlank="1" showInputMessage="1" showErrorMessage="1" sqref="G22:G123" xr:uid="{00000000-0002-0000-0200-000001000000}">
      <formula1>ListQuantityUnits</formula1>
    </dataValidation>
    <dataValidation showInputMessage="1" showErrorMessage="1" sqref="E22:E123" xr:uid="{00000000-0002-0000-0200-000002000000}"/>
    <dataValidation type="list" allowBlank="1" showInputMessage="1" showErrorMessage="1" sqref="N21:N123 K21:K123" xr:uid="{00000000-0002-0000-0200-000003000000}">
      <formula1>ListTreatments</formula1>
    </dataValidation>
    <dataValidation type="list" allowBlank="1" showInputMessage="1" showErrorMessage="1" sqref="L21:L123" xr:uid="{00000000-0002-0000-0200-000004000000}">
      <formula1>DataDestinationsNameList</formula1>
    </dataValidation>
    <dataValidation type="list" allowBlank="1" showInputMessage="1" showErrorMessage="1" sqref="H21:H123" xr:uid="{00000000-0002-0000-0200-000005000000}">
      <formula1>ListSourceOrigins</formula1>
    </dataValidation>
    <dataValidation type="list" allowBlank="1" showInputMessage="1" showErrorMessage="1" sqref="I21:I123" xr:uid="{00000000-0002-0000-0200-000006000000}">
      <formula1>IF(LEFT($H21,ValueSourceOriginCommuneGELen)=ValueSourceOriginCommuneGE,ListCommunes,DataSourcesNameList)</formula1>
    </dataValidation>
    <dataValidation type="list" allowBlank="1" showInputMessage="1" showErrorMessage="1" sqref="M21:M123 J21:J123" xr:uid="{00000000-0002-0000-0200-000007000000}">
      <formula1>DataInternalTreatmentsCodes</formula1>
    </dataValidation>
    <dataValidation type="list" allowBlank="1" showInputMessage="1" showErrorMessage="1" sqref="D21:D123" xr:uid="{00000000-0002-0000-0200-000008000000}">
      <formula1>ListInOutEntry</formula1>
    </dataValidation>
  </dataValidations>
  <printOptions horizontalCentered="1"/>
  <pageMargins left="0.62992125984251968" right="0.59055118110236227" top="0.98425196850393704" bottom="0.59055118110236227" header="0.31496062992125984" footer="0.35433070866141736"/>
  <pageSetup paperSize="9" scale="40" fitToHeight="0" orientation="landscape" r:id="rId1"/>
  <headerFooter alignWithMargins="0">
    <oddHeader>&amp;L&amp;09REPUBLIQUE ET CANTON DE GENEVE
&amp;09Département du territoire
&amp;10&amp;BService de la gestion des déchets&amp;R&amp;10&amp;BDocument confidentiel</oddHeader>
    <oddFooter>&amp;L&amp;6&amp;F&amp;R&amp;10Page &amp;P/&amp;N</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InternalWastes">
    <tabColor rgb="FF00B050"/>
    <outlinePr summaryBelow="0" summaryRight="0"/>
    <pageSetUpPr fitToPage="1"/>
  </sheetPr>
  <dimension ref="A1:E837"/>
  <sheetViews>
    <sheetView workbookViewId="0">
      <pane ySplit="7" topLeftCell="A8" activePane="bottomLeft" state="frozen"/>
      <selection activeCell="A2" sqref="A2"/>
      <selection pane="bottomLeft"/>
    </sheetView>
  </sheetViews>
  <sheetFormatPr baseColWidth="10" defaultColWidth="11.42578125" defaultRowHeight="12.75"/>
  <cols>
    <col min="1" max="1" width="12.42578125" style="94" customWidth="1"/>
    <col min="2" max="2" width="44" style="94" customWidth="1"/>
    <col min="3" max="3" width="11.42578125" style="94" customWidth="1"/>
    <col min="4" max="4" width="81.42578125" style="94" customWidth="1"/>
    <col min="5" max="5" width="0.42578125" style="94" customWidth="1"/>
    <col min="6" max="16384" width="11.42578125" style="94"/>
  </cols>
  <sheetData>
    <row r="1" spans="1:5" s="89" customFormat="1" ht="20.25">
      <c r="A1" s="88" t="s">
        <v>2546</v>
      </c>
      <c r="B1" s="88"/>
    </row>
    <row r="2" spans="1:5" s="92" customFormat="1" ht="15">
      <c r="A2" s="91" t="s">
        <v>2188</v>
      </c>
      <c r="B2" s="91"/>
    </row>
    <row r="4" spans="1:5">
      <c r="A4" s="100"/>
      <c r="B4" s="100"/>
    </row>
    <row r="5" spans="1:5" ht="19.5">
      <c r="A5" s="276" t="s">
        <v>2502</v>
      </c>
      <c r="B5" s="276"/>
      <c r="C5" s="276"/>
      <c r="D5" s="276"/>
      <c r="E5" s="147"/>
    </row>
    <row r="6" spans="1:5" hidden="1">
      <c r="A6" s="121" t="s">
        <v>2495</v>
      </c>
      <c r="B6" s="121" t="s">
        <v>2496</v>
      </c>
      <c r="C6" s="121" t="s">
        <v>2497</v>
      </c>
      <c r="D6" s="121" t="s">
        <v>2498</v>
      </c>
      <c r="E6" s="145" t="s">
        <v>10</v>
      </c>
    </row>
    <row r="7" spans="1:5" ht="19.5" customHeight="1">
      <c r="A7" s="96" t="s">
        <v>2189</v>
      </c>
      <c r="B7" s="96" t="s">
        <v>2500</v>
      </c>
      <c r="C7" s="96" t="s">
        <v>86</v>
      </c>
      <c r="D7" s="96" t="s">
        <v>2499</v>
      </c>
      <c r="E7" s="148"/>
    </row>
    <row r="8" spans="1:5" ht="12.75" customHeight="1">
      <c r="A8" s="123"/>
      <c r="B8" s="124"/>
      <c r="C8" s="198"/>
      <c r="D8" s="122" t="str">
        <f t="shared" ref="D8:D34" si="0">IF($C8="","",IFERROR(INDEX(DataWasteCodesName,MATCH($C8,DataWasteCodesID,0)),ParamCodeUnknown))</f>
        <v/>
      </c>
      <c r="E8" s="145"/>
    </row>
    <row r="9" spans="1:5" ht="12.75" customHeight="1">
      <c r="A9" s="123"/>
      <c r="B9" s="124"/>
      <c r="C9" s="198"/>
      <c r="D9" s="122" t="str">
        <f t="shared" si="0"/>
        <v/>
      </c>
      <c r="E9" s="145"/>
    </row>
    <row r="10" spans="1:5" ht="12.75" customHeight="1">
      <c r="A10" s="123"/>
      <c r="B10" s="124"/>
      <c r="C10" s="198"/>
      <c r="D10" s="122" t="str">
        <f t="shared" si="0"/>
        <v/>
      </c>
      <c r="E10" s="145"/>
    </row>
    <row r="11" spans="1:5" ht="12.75" customHeight="1">
      <c r="A11" s="123"/>
      <c r="B11" s="124"/>
      <c r="C11" s="198"/>
      <c r="D11" s="122" t="str">
        <f t="shared" si="0"/>
        <v/>
      </c>
      <c r="E11" s="145"/>
    </row>
    <row r="12" spans="1:5" ht="12.75" customHeight="1">
      <c r="A12" s="123"/>
      <c r="B12" s="124"/>
      <c r="C12" s="198"/>
      <c r="D12" s="122" t="str">
        <f t="shared" si="0"/>
        <v/>
      </c>
      <c r="E12" s="145"/>
    </row>
    <row r="13" spans="1:5" ht="12.75" customHeight="1">
      <c r="A13" s="123"/>
      <c r="B13" s="124"/>
      <c r="C13" s="198"/>
      <c r="D13" s="122" t="str">
        <f t="shared" si="0"/>
        <v/>
      </c>
      <c r="E13" s="145"/>
    </row>
    <row r="14" spans="1:5" ht="12.75" customHeight="1">
      <c r="A14" s="123"/>
      <c r="B14" s="124"/>
      <c r="C14" s="198"/>
      <c r="D14" s="122" t="str">
        <f t="shared" si="0"/>
        <v/>
      </c>
      <c r="E14" s="145"/>
    </row>
    <row r="15" spans="1:5" ht="12.75" customHeight="1">
      <c r="A15" s="123"/>
      <c r="B15" s="124"/>
      <c r="C15" s="198"/>
      <c r="D15" s="122" t="str">
        <f t="shared" si="0"/>
        <v/>
      </c>
      <c r="E15" s="145"/>
    </row>
    <row r="16" spans="1:5" ht="12.75" customHeight="1">
      <c r="A16" s="123"/>
      <c r="B16" s="124"/>
      <c r="C16" s="198"/>
      <c r="D16" s="122" t="str">
        <f t="shared" si="0"/>
        <v/>
      </c>
      <c r="E16" s="145"/>
    </row>
    <row r="17" spans="1:5" ht="12.75" customHeight="1">
      <c r="A17" s="123"/>
      <c r="B17" s="124"/>
      <c r="C17" s="198"/>
      <c r="D17" s="122" t="str">
        <f t="shared" si="0"/>
        <v/>
      </c>
      <c r="E17" s="145"/>
    </row>
    <row r="18" spans="1:5" ht="12.75" customHeight="1">
      <c r="A18" s="123"/>
      <c r="B18" s="124"/>
      <c r="C18" s="198"/>
      <c r="D18" s="122" t="str">
        <f t="shared" si="0"/>
        <v/>
      </c>
      <c r="E18" s="145"/>
    </row>
    <row r="19" spans="1:5" ht="12.75" customHeight="1">
      <c r="A19" s="123"/>
      <c r="B19" s="124"/>
      <c r="C19" s="198"/>
      <c r="D19" s="122" t="str">
        <f t="shared" si="0"/>
        <v/>
      </c>
      <c r="E19" s="145"/>
    </row>
    <row r="20" spans="1:5" ht="12.75" customHeight="1">
      <c r="A20" s="123"/>
      <c r="B20" s="124"/>
      <c r="C20" s="198"/>
      <c r="D20" s="122" t="str">
        <f t="shared" si="0"/>
        <v/>
      </c>
      <c r="E20" s="145"/>
    </row>
    <row r="21" spans="1:5" ht="12.75" customHeight="1">
      <c r="A21" s="123"/>
      <c r="B21" s="124"/>
      <c r="C21" s="198"/>
      <c r="D21" s="122" t="str">
        <f t="shared" si="0"/>
        <v/>
      </c>
      <c r="E21" s="145"/>
    </row>
    <row r="22" spans="1:5" ht="12.75" customHeight="1">
      <c r="A22" s="123"/>
      <c r="B22" s="124"/>
      <c r="C22" s="198"/>
      <c r="D22" s="122" t="str">
        <f t="shared" si="0"/>
        <v/>
      </c>
      <c r="E22" s="145"/>
    </row>
    <row r="23" spans="1:5" ht="12.75" customHeight="1">
      <c r="A23" s="123"/>
      <c r="B23" s="124"/>
      <c r="C23" s="198"/>
      <c r="D23" s="122" t="str">
        <f t="shared" si="0"/>
        <v/>
      </c>
      <c r="E23" s="145"/>
    </row>
    <row r="24" spans="1:5" ht="12.75" customHeight="1">
      <c r="A24" s="123"/>
      <c r="B24" s="124"/>
      <c r="C24" s="198"/>
      <c r="D24" s="122" t="str">
        <f t="shared" si="0"/>
        <v/>
      </c>
      <c r="E24" s="145"/>
    </row>
    <row r="25" spans="1:5" ht="12.75" customHeight="1">
      <c r="A25" s="123"/>
      <c r="B25" s="124"/>
      <c r="C25" s="198"/>
      <c r="D25" s="122" t="str">
        <f t="shared" si="0"/>
        <v/>
      </c>
      <c r="E25" s="145"/>
    </row>
    <row r="26" spans="1:5" ht="12.75" customHeight="1">
      <c r="A26" s="123"/>
      <c r="B26" s="124"/>
      <c r="C26" s="198"/>
      <c r="D26" s="122" t="str">
        <f t="shared" si="0"/>
        <v/>
      </c>
      <c r="E26" s="145"/>
    </row>
    <row r="27" spans="1:5" ht="12.75" customHeight="1">
      <c r="A27" s="123"/>
      <c r="B27" s="124"/>
      <c r="C27" s="198"/>
      <c r="D27" s="122" t="str">
        <f t="shared" si="0"/>
        <v/>
      </c>
      <c r="E27" s="145"/>
    </row>
    <row r="28" spans="1:5" ht="12.75" customHeight="1">
      <c r="A28" s="123"/>
      <c r="B28" s="124"/>
      <c r="C28" s="198"/>
      <c r="D28" s="122" t="str">
        <f t="shared" si="0"/>
        <v/>
      </c>
      <c r="E28" s="145"/>
    </row>
    <row r="29" spans="1:5" ht="12.75" customHeight="1">
      <c r="A29" s="123"/>
      <c r="B29" s="124"/>
      <c r="C29" s="198"/>
      <c r="D29" s="122" t="str">
        <f t="shared" si="0"/>
        <v/>
      </c>
      <c r="E29" s="145"/>
    </row>
    <row r="30" spans="1:5" ht="12.75" customHeight="1">
      <c r="A30" s="123"/>
      <c r="B30" s="124"/>
      <c r="C30" s="198"/>
      <c r="D30" s="122" t="str">
        <f t="shared" si="0"/>
        <v/>
      </c>
      <c r="E30" s="145"/>
    </row>
    <row r="31" spans="1:5" ht="12.75" customHeight="1">
      <c r="A31" s="123"/>
      <c r="B31" s="124"/>
      <c r="C31" s="198"/>
      <c r="D31" s="122" t="str">
        <f t="shared" si="0"/>
        <v/>
      </c>
      <c r="E31" s="145"/>
    </row>
    <row r="32" spans="1:5" ht="12.75" customHeight="1">
      <c r="A32" s="123"/>
      <c r="B32" s="124"/>
      <c r="C32" s="198"/>
      <c r="D32" s="122" t="str">
        <f t="shared" si="0"/>
        <v/>
      </c>
      <c r="E32" s="145"/>
    </row>
    <row r="33" spans="1:5" ht="12.75" customHeight="1">
      <c r="A33" s="123"/>
      <c r="B33" s="124"/>
      <c r="C33" s="198"/>
      <c r="D33" s="122" t="str">
        <f t="shared" si="0"/>
        <v/>
      </c>
      <c r="E33" s="145"/>
    </row>
    <row r="34" spans="1:5">
      <c r="A34" s="143"/>
      <c r="B34" s="144"/>
      <c r="C34" s="199"/>
      <c r="D34" s="146" t="str">
        <f t="shared" si="0"/>
        <v/>
      </c>
      <c r="E34" s="145"/>
    </row>
    <row r="38" spans="1:5">
      <c r="A38" s="100"/>
      <c r="B38" s="100"/>
    </row>
    <row r="85" spans="1:2">
      <c r="A85" s="100"/>
      <c r="B85" s="100"/>
    </row>
    <row r="86" spans="1:2">
      <c r="A86" s="100"/>
      <c r="B86" s="100"/>
    </row>
    <row r="87" spans="1:2">
      <c r="A87" s="100"/>
      <c r="B87" s="100"/>
    </row>
    <row r="88" spans="1:2">
      <c r="A88" s="100"/>
      <c r="B88" s="100"/>
    </row>
    <row r="89" spans="1:2">
      <c r="A89" s="100"/>
      <c r="B89" s="100"/>
    </row>
    <row r="90" spans="1:2">
      <c r="A90" s="100"/>
      <c r="B90" s="100"/>
    </row>
    <row r="91" spans="1:2">
      <c r="A91" s="100"/>
      <c r="B91" s="100"/>
    </row>
    <row r="92" spans="1:2">
      <c r="A92" s="100"/>
      <c r="B92" s="100"/>
    </row>
    <row r="93" spans="1:2">
      <c r="A93" s="100"/>
      <c r="B93" s="100"/>
    </row>
    <row r="94" spans="1:2">
      <c r="A94" s="100"/>
      <c r="B94" s="100"/>
    </row>
    <row r="95" spans="1:2">
      <c r="A95" s="100"/>
      <c r="B95" s="100"/>
    </row>
    <row r="96" spans="1:2">
      <c r="A96" s="100"/>
      <c r="B96" s="100"/>
    </row>
    <row r="97" spans="1:2">
      <c r="A97" s="100"/>
      <c r="B97" s="100"/>
    </row>
    <row r="98" spans="1:2">
      <c r="A98" s="100"/>
      <c r="B98" s="100"/>
    </row>
    <row r="99" spans="1:2">
      <c r="A99" s="100"/>
      <c r="B99" s="100"/>
    </row>
    <row r="100" spans="1:2">
      <c r="A100" s="100"/>
      <c r="B100" s="100"/>
    </row>
    <row r="101" spans="1:2">
      <c r="A101" s="100"/>
      <c r="B101" s="100"/>
    </row>
    <row r="102" spans="1:2">
      <c r="A102" s="100"/>
      <c r="B102" s="100"/>
    </row>
    <row r="103" spans="1:2">
      <c r="A103" s="100"/>
      <c r="B103" s="100"/>
    </row>
    <row r="104" spans="1:2">
      <c r="A104" s="100"/>
      <c r="B104" s="100"/>
    </row>
    <row r="105" spans="1:2">
      <c r="A105" s="100"/>
      <c r="B105" s="100"/>
    </row>
    <row r="106" spans="1:2">
      <c r="A106" s="100"/>
      <c r="B106" s="100"/>
    </row>
    <row r="107" spans="1:2">
      <c r="A107" s="100"/>
      <c r="B107" s="100"/>
    </row>
    <row r="108" spans="1:2">
      <c r="A108" s="100"/>
      <c r="B108" s="100"/>
    </row>
    <row r="109" spans="1:2">
      <c r="A109" s="100"/>
      <c r="B109" s="100"/>
    </row>
    <row r="110" spans="1:2">
      <c r="A110" s="100"/>
      <c r="B110" s="100"/>
    </row>
    <row r="111" spans="1:2">
      <c r="A111" s="100"/>
      <c r="B111" s="100"/>
    </row>
    <row r="112" spans="1:2">
      <c r="A112" s="100"/>
      <c r="B112" s="100"/>
    </row>
    <row r="113" spans="1:2">
      <c r="A113" s="100"/>
      <c r="B113" s="100"/>
    </row>
    <row r="114" spans="1:2">
      <c r="A114" s="100"/>
      <c r="B114" s="100"/>
    </row>
    <row r="115" spans="1:2">
      <c r="A115" s="100"/>
      <c r="B115" s="100"/>
    </row>
    <row r="116" spans="1:2">
      <c r="A116" s="100"/>
      <c r="B116" s="100"/>
    </row>
    <row r="117" spans="1:2">
      <c r="A117" s="100"/>
      <c r="B117" s="100"/>
    </row>
    <row r="118" spans="1:2">
      <c r="A118" s="100"/>
      <c r="B118" s="100"/>
    </row>
    <row r="119" spans="1:2">
      <c r="A119" s="100"/>
      <c r="B119" s="100"/>
    </row>
    <row r="120" spans="1:2">
      <c r="A120" s="100"/>
      <c r="B120" s="100"/>
    </row>
    <row r="121" spans="1:2">
      <c r="A121" s="100"/>
      <c r="B121" s="100"/>
    </row>
    <row r="122" spans="1:2">
      <c r="A122" s="100"/>
      <c r="B122" s="100"/>
    </row>
    <row r="123" spans="1:2">
      <c r="A123" s="100"/>
      <c r="B123" s="100"/>
    </row>
    <row r="124" spans="1:2">
      <c r="A124" s="100"/>
      <c r="B124" s="100"/>
    </row>
    <row r="125" spans="1:2">
      <c r="A125" s="100"/>
      <c r="B125" s="100"/>
    </row>
    <row r="126" spans="1:2">
      <c r="A126" s="100"/>
      <c r="B126" s="100"/>
    </row>
    <row r="127" spans="1:2">
      <c r="A127" s="100"/>
      <c r="B127" s="100"/>
    </row>
    <row r="128" spans="1:2">
      <c r="A128" s="100"/>
      <c r="B128" s="100"/>
    </row>
    <row r="129" spans="1:2">
      <c r="A129" s="100"/>
      <c r="B129" s="100"/>
    </row>
    <row r="130" spans="1:2">
      <c r="A130" s="100"/>
      <c r="B130" s="100"/>
    </row>
    <row r="131" spans="1:2">
      <c r="A131" s="100"/>
      <c r="B131" s="100"/>
    </row>
    <row r="132" spans="1:2">
      <c r="A132" s="100"/>
      <c r="B132" s="100"/>
    </row>
    <row r="133" spans="1:2">
      <c r="A133" s="100"/>
      <c r="B133" s="100"/>
    </row>
    <row r="134" spans="1:2">
      <c r="A134" s="100"/>
      <c r="B134" s="100"/>
    </row>
    <row r="135" spans="1:2">
      <c r="A135" s="100"/>
      <c r="B135" s="100"/>
    </row>
    <row r="136" spans="1:2">
      <c r="A136" s="100"/>
      <c r="B136" s="100"/>
    </row>
    <row r="137" spans="1:2">
      <c r="A137" s="100"/>
      <c r="B137" s="100"/>
    </row>
    <row r="138" spans="1:2">
      <c r="A138" s="100"/>
      <c r="B138" s="100"/>
    </row>
    <row r="139" spans="1:2">
      <c r="A139" s="100"/>
      <c r="B139" s="100"/>
    </row>
    <row r="140" spans="1:2">
      <c r="A140" s="100"/>
      <c r="B140" s="100"/>
    </row>
    <row r="141" spans="1:2">
      <c r="A141" s="100"/>
      <c r="B141" s="100"/>
    </row>
    <row r="142" spans="1:2">
      <c r="A142" s="100"/>
      <c r="B142" s="100"/>
    </row>
    <row r="143" spans="1:2">
      <c r="A143" s="100"/>
      <c r="B143" s="100"/>
    </row>
    <row r="144" spans="1:2">
      <c r="A144" s="100"/>
      <c r="B144" s="100"/>
    </row>
    <row r="145" spans="1:2">
      <c r="A145" s="100"/>
      <c r="B145" s="100"/>
    </row>
    <row r="146" spans="1:2">
      <c r="A146" s="100"/>
      <c r="B146" s="100"/>
    </row>
    <row r="147" spans="1:2">
      <c r="A147" s="100"/>
      <c r="B147" s="100"/>
    </row>
    <row r="148" spans="1:2">
      <c r="A148" s="100"/>
      <c r="B148" s="100"/>
    </row>
    <row r="149" spans="1:2">
      <c r="A149" s="100"/>
      <c r="B149" s="100"/>
    </row>
    <row r="150" spans="1:2">
      <c r="A150" s="100"/>
      <c r="B150" s="100"/>
    </row>
    <row r="151" spans="1:2">
      <c r="A151" s="100"/>
      <c r="B151" s="100"/>
    </row>
    <row r="152" spans="1:2">
      <c r="A152" s="100"/>
      <c r="B152" s="100"/>
    </row>
    <row r="153" spans="1:2">
      <c r="A153" s="100"/>
      <c r="B153" s="100"/>
    </row>
    <row r="154" spans="1:2">
      <c r="A154" s="100"/>
      <c r="B154" s="100"/>
    </row>
    <row r="155" spans="1:2">
      <c r="A155" s="100"/>
      <c r="B155" s="100"/>
    </row>
    <row r="156" spans="1:2">
      <c r="A156" s="100"/>
      <c r="B156" s="100"/>
    </row>
    <row r="157" spans="1:2">
      <c r="A157" s="100"/>
      <c r="B157" s="100"/>
    </row>
    <row r="158" spans="1:2">
      <c r="A158" s="100"/>
      <c r="B158" s="100"/>
    </row>
    <row r="159" spans="1:2">
      <c r="A159" s="100"/>
      <c r="B159" s="100"/>
    </row>
    <row r="160" spans="1:2">
      <c r="A160" s="100"/>
      <c r="B160" s="100"/>
    </row>
    <row r="161" spans="1:2">
      <c r="A161" s="100"/>
      <c r="B161" s="100"/>
    </row>
    <row r="162" spans="1:2">
      <c r="A162" s="100"/>
      <c r="B162" s="100"/>
    </row>
    <row r="163" spans="1:2">
      <c r="A163" s="100"/>
      <c r="B163" s="100"/>
    </row>
    <row r="164" spans="1:2">
      <c r="A164" s="100"/>
      <c r="B164" s="100"/>
    </row>
    <row r="165" spans="1:2">
      <c r="A165" s="100"/>
      <c r="B165" s="100"/>
    </row>
    <row r="166" spans="1:2">
      <c r="A166" s="100"/>
      <c r="B166" s="100"/>
    </row>
    <row r="167" spans="1:2">
      <c r="A167" s="100"/>
      <c r="B167" s="100"/>
    </row>
    <row r="168" spans="1:2">
      <c r="A168" s="100"/>
      <c r="B168" s="100"/>
    </row>
    <row r="169" spans="1:2">
      <c r="A169" s="100"/>
      <c r="B169" s="100"/>
    </row>
    <row r="170" spans="1:2">
      <c r="A170" s="100"/>
      <c r="B170" s="100"/>
    </row>
    <row r="171" spans="1:2">
      <c r="A171" s="100"/>
      <c r="B171" s="100"/>
    </row>
    <row r="172" spans="1:2">
      <c r="A172" s="100"/>
      <c r="B172" s="100"/>
    </row>
    <row r="173" spans="1:2">
      <c r="A173" s="100"/>
      <c r="B173" s="100"/>
    </row>
    <row r="174" spans="1:2">
      <c r="A174" s="100"/>
      <c r="B174" s="100"/>
    </row>
    <row r="175" spans="1:2">
      <c r="A175" s="100"/>
      <c r="B175" s="100"/>
    </row>
    <row r="176" spans="1:2">
      <c r="A176" s="100"/>
      <c r="B176" s="100"/>
    </row>
    <row r="177" spans="1:2">
      <c r="A177" s="100"/>
      <c r="B177" s="100"/>
    </row>
    <row r="178" spans="1:2">
      <c r="A178" s="100"/>
      <c r="B178" s="100"/>
    </row>
    <row r="179" spans="1:2">
      <c r="A179" s="100"/>
      <c r="B179" s="100"/>
    </row>
    <row r="180" spans="1:2">
      <c r="A180" s="100"/>
      <c r="B180" s="100"/>
    </row>
    <row r="181" spans="1:2">
      <c r="A181" s="100"/>
      <c r="B181" s="100"/>
    </row>
    <row r="182" spans="1:2">
      <c r="A182" s="100"/>
      <c r="B182" s="100"/>
    </row>
    <row r="183" spans="1:2">
      <c r="A183" s="100"/>
      <c r="B183" s="100"/>
    </row>
    <row r="184" spans="1:2">
      <c r="A184" s="100"/>
      <c r="B184" s="100"/>
    </row>
    <row r="185" spans="1:2">
      <c r="A185" s="100"/>
      <c r="B185" s="100"/>
    </row>
    <row r="186" spans="1:2">
      <c r="A186" s="100"/>
      <c r="B186" s="100"/>
    </row>
    <row r="187" spans="1:2">
      <c r="A187" s="100"/>
      <c r="B187" s="100"/>
    </row>
    <row r="188" spans="1:2">
      <c r="A188" s="100"/>
      <c r="B188" s="100"/>
    </row>
    <row r="189" spans="1:2">
      <c r="A189" s="100"/>
      <c r="B189" s="100"/>
    </row>
    <row r="190" spans="1:2">
      <c r="A190" s="100"/>
      <c r="B190" s="100"/>
    </row>
    <row r="191" spans="1:2">
      <c r="A191" s="100"/>
      <c r="B191" s="100"/>
    </row>
    <row r="192" spans="1:2">
      <c r="A192" s="100"/>
      <c r="B192" s="100"/>
    </row>
    <row r="193" spans="1:2">
      <c r="A193" s="100"/>
      <c r="B193" s="100"/>
    </row>
    <row r="194" spans="1:2">
      <c r="A194" s="100"/>
      <c r="B194" s="100"/>
    </row>
    <row r="195" spans="1:2">
      <c r="A195" s="100"/>
      <c r="B195" s="100"/>
    </row>
    <row r="196" spans="1:2">
      <c r="A196" s="100"/>
      <c r="B196" s="100"/>
    </row>
    <row r="197" spans="1:2">
      <c r="A197" s="100"/>
      <c r="B197" s="100"/>
    </row>
    <row r="198" spans="1:2">
      <c r="A198" s="100"/>
      <c r="B198" s="100"/>
    </row>
    <row r="199" spans="1:2">
      <c r="A199" s="100"/>
      <c r="B199" s="100"/>
    </row>
    <row r="200" spans="1:2">
      <c r="A200" s="100"/>
      <c r="B200" s="100"/>
    </row>
    <row r="201" spans="1:2">
      <c r="A201" s="100"/>
      <c r="B201" s="100"/>
    </row>
    <row r="202" spans="1:2">
      <c r="A202" s="100"/>
      <c r="B202" s="100"/>
    </row>
    <row r="203" spans="1:2">
      <c r="A203" s="100"/>
      <c r="B203" s="100"/>
    </row>
    <row r="204" spans="1:2">
      <c r="A204" s="100"/>
      <c r="B204" s="100"/>
    </row>
    <row r="205" spans="1:2">
      <c r="A205" s="100"/>
      <c r="B205" s="100"/>
    </row>
    <row r="206" spans="1:2">
      <c r="A206" s="100"/>
      <c r="B206" s="100"/>
    </row>
    <row r="207" spans="1:2">
      <c r="A207" s="100"/>
      <c r="B207" s="100"/>
    </row>
    <row r="208" spans="1:2">
      <c r="A208" s="100"/>
      <c r="B208" s="100"/>
    </row>
    <row r="209" spans="1:2">
      <c r="A209" s="100"/>
      <c r="B209" s="100"/>
    </row>
    <row r="210" spans="1:2">
      <c r="A210" s="100"/>
      <c r="B210" s="100"/>
    </row>
    <row r="211" spans="1:2">
      <c r="A211" s="100"/>
      <c r="B211" s="100"/>
    </row>
    <row r="212" spans="1:2">
      <c r="A212" s="100"/>
      <c r="B212" s="100"/>
    </row>
    <row r="213" spans="1:2">
      <c r="A213" s="100"/>
      <c r="B213" s="100"/>
    </row>
    <row r="214" spans="1:2">
      <c r="A214" s="100"/>
      <c r="B214" s="100"/>
    </row>
    <row r="215" spans="1:2">
      <c r="A215" s="100"/>
      <c r="B215" s="100"/>
    </row>
    <row r="216" spans="1:2">
      <c r="A216" s="100"/>
      <c r="B216" s="100"/>
    </row>
    <row r="217" spans="1:2">
      <c r="A217" s="100"/>
      <c r="B217" s="100"/>
    </row>
    <row r="218" spans="1:2">
      <c r="A218" s="100"/>
      <c r="B218" s="100"/>
    </row>
    <row r="219" spans="1:2">
      <c r="A219" s="100"/>
      <c r="B219" s="100"/>
    </row>
    <row r="220" spans="1:2">
      <c r="A220" s="100"/>
      <c r="B220" s="100"/>
    </row>
    <row r="221" spans="1:2">
      <c r="A221" s="100"/>
      <c r="B221" s="100"/>
    </row>
    <row r="222" spans="1:2">
      <c r="A222" s="100"/>
      <c r="B222" s="100"/>
    </row>
    <row r="223" spans="1:2">
      <c r="A223" s="100"/>
      <c r="B223" s="100"/>
    </row>
    <row r="224" spans="1:2">
      <c r="A224" s="100"/>
      <c r="B224" s="100"/>
    </row>
    <row r="225" spans="1:2">
      <c r="A225" s="100"/>
      <c r="B225" s="100"/>
    </row>
    <row r="226" spans="1:2">
      <c r="A226" s="100"/>
      <c r="B226" s="100"/>
    </row>
    <row r="227" spans="1:2">
      <c r="A227" s="100"/>
      <c r="B227" s="100"/>
    </row>
    <row r="228" spans="1:2">
      <c r="A228" s="100"/>
      <c r="B228" s="100"/>
    </row>
    <row r="229" spans="1:2">
      <c r="A229" s="100"/>
      <c r="B229" s="100"/>
    </row>
    <row r="230" spans="1:2">
      <c r="A230" s="100"/>
      <c r="B230" s="100"/>
    </row>
    <row r="231" spans="1:2">
      <c r="A231" s="100"/>
      <c r="B231" s="100"/>
    </row>
    <row r="232" spans="1:2">
      <c r="A232" s="100"/>
      <c r="B232" s="100"/>
    </row>
    <row r="233" spans="1:2">
      <c r="A233" s="100"/>
      <c r="B233" s="100"/>
    </row>
    <row r="234" spans="1:2">
      <c r="A234" s="100"/>
      <c r="B234" s="100"/>
    </row>
    <row r="235" spans="1:2">
      <c r="A235" s="100"/>
      <c r="B235" s="100"/>
    </row>
    <row r="236" spans="1:2">
      <c r="A236" s="100"/>
      <c r="B236" s="100"/>
    </row>
    <row r="237" spans="1:2">
      <c r="A237" s="100"/>
      <c r="B237" s="100"/>
    </row>
    <row r="238" spans="1:2">
      <c r="A238" s="100"/>
      <c r="B238" s="100"/>
    </row>
    <row r="239" spans="1:2">
      <c r="A239" s="100"/>
      <c r="B239" s="100"/>
    </row>
    <row r="240" spans="1:2">
      <c r="A240" s="100"/>
      <c r="B240" s="100"/>
    </row>
    <row r="241" spans="1:2">
      <c r="A241" s="100"/>
      <c r="B241" s="100"/>
    </row>
    <row r="242" spans="1:2">
      <c r="A242" s="100"/>
      <c r="B242" s="100"/>
    </row>
    <row r="243" spans="1:2">
      <c r="A243" s="100"/>
      <c r="B243" s="100"/>
    </row>
    <row r="244" spans="1:2">
      <c r="A244" s="100"/>
      <c r="B244" s="100"/>
    </row>
    <row r="245" spans="1:2">
      <c r="A245" s="100"/>
      <c r="B245" s="100"/>
    </row>
    <row r="246" spans="1:2">
      <c r="A246" s="100"/>
      <c r="B246" s="100"/>
    </row>
    <row r="247" spans="1:2">
      <c r="A247" s="100"/>
      <c r="B247" s="100"/>
    </row>
    <row r="248" spans="1:2">
      <c r="A248" s="100"/>
      <c r="B248" s="100"/>
    </row>
    <row r="249" spans="1:2">
      <c r="A249" s="100"/>
      <c r="B249" s="100"/>
    </row>
    <row r="250" spans="1:2">
      <c r="A250" s="100"/>
      <c r="B250" s="100"/>
    </row>
    <row r="251" spans="1:2">
      <c r="A251" s="100"/>
      <c r="B251" s="100"/>
    </row>
    <row r="252" spans="1:2">
      <c r="A252" s="100"/>
      <c r="B252" s="100"/>
    </row>
    <row r="253" spans="1:2">
      <c r="A253" s="100"/>
      <c r="B253" s="100"/>
    </row>
    <row r="254" spans="1:2">
      <c r="A254" s="100"/>
      <c r="B254" s="100"/>
    </row>
    <row r="255" spans="1:2">
      <c r="A255" s="100"/>
      <c r="B255" s="100"/>
    </row>
    <row r="256" spans="1:2">
      <c r="A256" s="100"/>
      <c r="B256" s="100"/>
    </row>
    <row r="257" spans="1:2">
      <c r="A257" s="100"/>
      <c r="B257" s="100"/>
    </row>
    <row r="258" spans="1:2">
      <c r="A258" s="100"/>
      <c r="B258" s="100"/>
    </row>
    <row r="259" spans="1:2">
      <c r="A259" s="100"/>
      <c r="B259" s="100"/>
    </row>
    <row r="260" spans="1:2">
      <c r="A260" s="100"/>
      <c r="B260" s="100"/>
    </row>
    <row r="261" spans="1:2">
      <c r="A261" s="100"/>
      <c r="B261" s="100"/>
    </row>
    <row r="262" spans="1:2">
      <c r="A262" s="100"/>
      <c r="B262" s="100"/>
    </row>
    <row r="263" spans="1:2">
      <c r="A263" s="100"/>
      <c r="B263" s="100"/>
    </row>
    <row r="264" spans="1:2">
      <c r="A264" s="100"/>
      <c r="B264" s="100"/>
    </row>
    <row r="265" spans="1:2">
      <c r="A265" s="100"/>
      <c r="B265" s="100"/>
    </row>
    <row r="266" spans="1:2">
      <c r="A266" s="100"/>
      <c r="B266" s="100"/>
    </row>
    <row r="267" spans="1:2">
      <c r="A267" s="100"/>
      <c r="B267" s="100"/>
    </row>
    <row r="268" spans="1:2">
      <c r="A268" s="100"/>
      <c r="B268" s="100"/>
    </row>
    <row r="269" spans="1:2">
      <c r="A269" s="100"/>
      <c r="B269" s="100"/>
    </row>
    <row r="270" spans="1:2">
      <c r="A270" s="100"/>
      <c r="B270" s="100"/>
    </row>
    <row r="271" spans="1:2">
      <c r="A271" s="100"/>
      <c r="B271" s="100"/>
    </row>
    <row r="272" spans="1:2">
      <c r="A272" s="100"/>
      <c r="B272" s="100"/>
    </row>
    <row r="273" spans="1:2">
      <c r="A273" s="100"/>
      <c r="B273" s="100"/>
    </row>
    <row r="274" spans="1:2">
      <c r="A274" s="100"/>
      <c r="B274" s="100"/>
    </row>
    <row r="275" spans="1:2">
      <c r="A275" s="100"/>
      <c r="B275" s="100"/>
    </row>
    <row r="276" spans="1:2">
      <c r="A276" s="100"/>
      <c r="B276" s="100"/>
    </row>
    <row r="277" spans="1:2">
      <c r="A277" s="100"/>
      <c r="B277" s="100"/>
    </row>
    <row r="278" spans="1:2">
      <c r="A278" s="100"/>
      <c r="B278" s="100"/>
    </row>
    <row r="279" spans="1:2">
      <c r="A279" s="100"/>
      <c r="B279" s="100"/>
    </row>
    <row r="280" spans="1:2">
      <c r="A280" s="100"/>
      <c r="B280" s="100"/>
    </row>
    <row r="281" spans="1:2">
      <c r="A281" s="100"/>
      <c r="B281" s="100"/>
    </row>
    <row r="282" spans="1:2">
      <c r="A282" s="100"/>
      <c r="B282" s="100"/>
    </row>
    <row r="283" spans="1:2">
      <c r="A283" s="100"/>
      <c r="B283" s="100"/>
    </row>
    <row r="284" spans="1:2">
      <c r="A284" s="100"/>
      <c r="B284" s="100"/>
    </row>
    <row r="285" spans="1:2">
      <c r="A285" s="100"/>
      <c r="B285" s="100"/>
    </row>
    <row r="286" spans="1:2">
      <c r="A286" s="100"/>
      <c r="B286" s="100"/>
    </row>
    <row r="287" spans="1:2">
      <c r="A287" s="100"/>
      <c r="B287" s="100"/>
    </row>
    <row r="288" spans="1:2">
      <c r="A288" s="100"/>
      <c r="B288" s="100"/>
    </row>
    <row r="289" spans="1:2">
      <c r="A289" s="100"/>
      <c r="B289" s="100"/>
    </row>
    <row r="290" spans="1:2">
      <c r="A290" s="100"/>
      <c r="B290" s="100"/>
    </row>
    <row r="291" spans="1:2">
      <c r="A291" s="100"/>
      <c r="B291" s="100"/>
    </row>
    <row r="292" spans="1:2">
      <c r="A292" s="100"/>
      <c r="B292" s="100"/>
    </row>
    <row r="293" spans="1:2">
      <c r="A293" s="100"/>
      <c r="B293" s="100"/>
    </row>
    <row r="294" spans="1:2">
      <c r="A294" s="100"/>
      <c r="B294" s="100"/>
    </row>
    <row r="295" spans="1:2">
      <c r="A295" s="100"/>
      <c r="B295" s="100"/>
    </row>
    <row r="296" spans="1:2">
      <c r="A296" s="100"/>
      <c r="B296" s="100"/>
    </row>
    <row r="297" spans="1:2">
      <c r="A297" s="100"/>
      <c r="B297" s="100"/>
    </row>
    <row r="298" spans="1:2">
      <c r="A298" s="100"/>
      <c r="B298" s="100"/>
    </row>
    <row r="299" spans="1:2">
      <c r="A299" s="100"/>
      <c r="B299" s="100"/>
    </row>
    <row r="300" spans="1:2">
      <c r="A300" s="100"/>
      <c r="B300" s="100"/>
    </row>
    <row r="301" spans="1:2">
      <c r="A301" s="100"/>
      <c r="B301" s="100"/>
    </row>
    <row r="302" spans="1:2">
      <c r="A302" s="100"/>
      <c r="B302" s="100"/>
    </row>
    <row r="303" spans="1:2">
      <c r="A303" s="100"/>
      <c r="B303" s="100"/>
    </row>
    <row r="304" spans="1:2">
      <c r="A304" s="100"/>
      <c r="B304" s="100"/>
    </row>
    <row r="305" spans="1:2">
      <c r="A305" s="100"/>
      <c r="B305" s="100"/>
    </row>
    <row r="306" spans="1:2">
      <c r="A306" s="100"/>
      <c r="B306" s="100"/>
    </row>
    <row r="307" spans="1:2">
      <c r="A307" s="100"/>
      <c r="B307" s="100"/>
    </row>
    <row r="308" spans="1:2">
      <c r="A308" s="100"/>
      <c r="B308" s="100"/>
    </row>
    <row r="309" spans="1:2">
      <c r="A309" s="100"/>
      <c r="B309" s="100"/>
    </row>
    <row r="310" spans="1:2">
      <c r="A310" s="100"/>
      <c r="B310" s="100"/>
    </row>
    <row r="311" spans="1:2">
      <c r="A311" s="100"/>
      <c r="B311" s="100"/>
    </row>
    <row r="312" spans="1:2">
      <c r="A312" s="100"/>
      <c r="B312" s="100"/>
    </row>
    <row r="313" spans="1:2">
      <c r="A313" s="100"/>
      <c r="B313" s="100"/>
    </row>
    <row r="314" spans="1:2">
      <c r="A314" s="100"/>
      <c r="B314" s="100"/>
    </row>
    <row r="315" spans="1:2">
      <c r="A315" s="100"/>
      <c r="B315" s="100"/>
    </row>
    <row r="316" spans="1:2">
      <c r="A316" s="100"/>
      <c r="B316" s="100"/>
    </row>
    <row r="317" spans="1:2">
      <c r="A317" s="100"/>
      <c r="B317" s="100"/>
    </row>
    <row r="318" spans="1:2">
      <c r="A318" s="100"/>
      <c r="B318" s="100"/>
    </row>
    <row r="319" spans="1:2">
      <c r="A319" s="100"/>
      <c r="B319" s="100"/>
    </row>
    <row r="320" spans="1:2">
      <c r="A320" s="100"/>
      <c r="B320" s="100"/>
    </row>
    <row r="321" spans="1:2">
      <c r="A321" s="100"/>
      <c r="B321" s="100"/>
    </row>
    <row r="322" spans="1:2">
      <c r="A322" s="100"/>
      <c r="B322" s="100"/>
    </row>
    <row r="323" spans="1:2">
      <c r="A323" s="100"/>
      <c r="B323" s="100"/>
    </row>
    <row r="324" spans="1:2">
      <c r="A324" s="100"/>
      <c r="B324" s="100"/>
    </row>
    <row r="325" spans="1:2">
      <c r="A325" s="100"/>
      <c r="B325" s="100"/>
    </row>
    <row r="326" spans="1:2">
      <c r="A326" s="100"/>
      <c r="B326" s="100"/>
    </row>
    <row r="327" spans="1:2">
      <c r="A327" s="100"/>
      <c r="B327" s="100"/>
    </row>
    <row r="328" spans="1:2">
      <c r="A328" s="100"/>
      <c r="B328" s="100"/>
    </row>
    <row r="329" spans="1:2">
      <c r="A329" s="100"/>
      <c r="B329" s="100"/>
    </row>
    <row r="330" spans="1:2">
      <c r="A330" s="100"/>
      <c r="B330" s="100"/>
    </row>
    <row r="331" spans="1:2">
      <c r="A331" s="100"/>
      <c r="B331" s="100"/>
    </row>
    <row r="332" spans="1:2">
      <c r="A332" s="100"/>
      <c r="B332" s="100"/>
    </row>
    <row r="333" spans="1:2">
      <c r="A333" s="100"/>
      <c r="B333" s="100"/>
    </row>
    <row r="334" spans="1:2">
      <c r="A334" s="100"/>
      <c r="B334" s="100"/>
    </row>
    <row r="335" spans="1:2">
      <c r="A335" s="100"/>
      <c r="B335" s="100"/>
    </row>
    <row r="336" spans="1:2">
      <c r="A336" s="100"/>
      <c r="B336" s="100"/>
    </row>
    <row r="337" spans="1:2">
      <c r="A337" s="100"/>
      <c r="B337" s="100"/>
    </row>
    <row r="338" spans="1:2">
      <c r="A338" s="100"/>
      <c r="B338" s="100"/>
    </row>
    <row r="339" spans="1:2">
      <c r="A339" s="100"/>
      <c r="B339" s="100"/>
    </row>
    <row r="340" spans="1:2">
      <c r="A340" s="100"/>
      <c r="B340" s="100"/>
    </row>
    <row r="341" spans="1:2">
      <c r="A341" s="100"/>
      <c r="B341" s="100"/>
    </row>
    <row r="342" spans="1:2">
      <c r="A342" s="100"/>
      <c r="B342" s="100"/>
    </row>
    <row r="343" spans="1:2">
      <c r="A343" s="100"/>
      <c r="B343" s="100"/>
    </row>
    <row r="344" spans="1:2">
      <c r="A344" s="100"/>
      <c r="B344" s="100"/>
    </row>
    <row r="345" spans="1:2">
      <c r="A345" s="100"/>
      <c r="B345" s="100"/>
    </row>
    <row r="346" spans="1:2">
      <c r="A346" s="100"/>
      <c r="B346" s="100"/>
    </row>
    <row r="347" spans="1:2">
      <c r="A347" s="100"/>
      <c r="B347" s="100"/>
    </row>
    <row r="348" spans="1:2">
      <c r="A348" s="100"/>
      <c r="B348" s="100"/>
    </row>
    <row r="349" spans="1:2">
      <c r="A349" s="100"/>
      <c r="B349" s="100"/>
    </row>
    <row r="350" spans="1:2">
      <c r="A350" s="100"/>
      <c r="B350" s="100"/>
    </row>
    <row r="351" spans="1:2">
      <c r="A351" s="100"/>
      <c r="B351" s="100"/>
    </row>
    <row r="352" spans="1:2">
      <c r="A352" s="100"/>
      <c r="B352" s="100"/>
    </row>
    <row r="353" spans="1:2">
      <c r="A353" s="100"/>
      <c r="B353" s="100"/>
    </row>
    <row r="354" spans="1:2">
      <c r="A354" s="100"/>
      <c r="B354" s="100"/>
    </row>
    <row r="355" spans="1:2">
      <c r="A355" s="100"/>
      <c r="B355" s="100"/>
    </row>
    <row r="356" spans="1:2">
      <c r="A356" s="100"/>
      <c r="B356" s="100"/>
    </row>
    <row r="357" spans="1:2">
      <c r="A357" s="100"/>
      <c r="B357" s="100"/>
    </row>
    <row r="358" spans="1:2">
      <c r="A358" s="100"/>
      <c r="B358" s="100"/>
    </row>
    <row r="359" spans="1:2">
      <c r="A359" s="100"/>
      <c r="B359" s="100"/>
    </row>
    <row r="360" spans="1:2">
      <c r="A360" s="100"/>
      <c r="B360" s="100"/>
    </row>
    <row r="361" spans="1:2">
      <c r="A361" s="100"/>
      <c r="B361" s="100"/>
    </row>
    <row r="362" spans="1:2">
      <c r="A362" s="100"/>
      <c r="B362" s="100"/>
    </row>
    <row r="363" spans="1:2">
      <c r="A363" s="100"/>
      <c r="B363" s="100"/>
    </row>
    <row r="364" spans="1:2">
      <c r="A364" s="100"/>
      <c r="B364" s="100"/>
    </row>
    <row r="365" spans="1:2">
      <c r="A365" s="100"/>
      <c r="B365" s="100"/>
    </row>
    <row r="366" spans="1:2">
      <c r="A366" s="100"/>
      <c r="B366" s="100"/>
    </row>
    <row r="367" spans="1:2">
      <c r="A367" s="100"/>
      <c r="B367" s="100"/>
    </row>
    <row r="368" spans="1:2">
      <c r="A368" s="100"/>
      <c r="B368" s="100"/>
    </row>
    <row r="369" spans="1:2">
      <c r="A369" s="100"/>
      <c r="B369" s="100"/>
    </row>
    <row r="370" spans="1:2">
      <c r="A370" s="100"/>
      <c r="B370" s="100"/>
    </row>
    <row r="371" spans="1:2">
      <c r="A371" s="100"/>
      <c r="B371" s="100"/>
    </row>
    <row r="372" spans="1:2">
      <c r="A372" s="100"/>
      <c r="B372" s="100"/>
    </row>
    <row r="373" spans="1:2">
      <c r="A373" s="100"/>
      <c r="B373" s="100"/>
    </row>
    <row r="374" spans="1:2">
      <c r="A374" s="100"/>
      <c r="B374" s="100"/>
    </row>
    <row r="375" spans="1:2">
      <c r="A375" s="100"/>
      <c r="B375" s="100"/>
    </row>
    <row r="376" spans="1:2">
      <c r="A376" s="100"/>
      <c r="B376" s="100"/>
    </row>
    <row r="377" spans="1:2">
      <c r="A377" s="100"/>
      <c r="B377" s="100"/>
    </row>
    <row r="378" spans="1:2">
      <c r="A378" s="100"/>
      <c r="B378" s="100"/>
    </row>
    <row r="379" spans="1:2">
      <c r="A379" s="100"/>
      <c r="B379" s="100"/>
    </row>
    <row r="380" spans="1:2">
      <c r="A380" s="100"/>
      <c r="B380" s="100"/>
    </row>
    <row r="381" spans="1:2">
      <c r="A381" s="100"/>
      <c r="B381" s="100"/>
    </row>
    <row r="382" spans="1:2">
      <c r="A382" s="100"/>
      <c r="B382" s="100"/>
    </row>
    <row r="383" spans="1:2">
      <c r="A383" s="100"/>
      <c r="B383" s="100"/>
    </row>
    <row r="384" spans="1:2">
      <c r="A384" s="100"/>
      <c r="B384" s="100"/>
    </row>
    <row r="385" spans="1:2">
      <c r="A385" s="100"/>
      <c r="B385" s="100"/>
    </row>
    <row r="386" spans="1:2">
      <c r="A386" s="100"/>
      <c r="B386" s="100"/>
    </row>
    <row r="387" spans="1:2">
      <c r="A387" s="100"/>
      <c r="B387" s="100"/>
    </row>
    <row r="388" spans="1:2">
      <c r="A388" s="100"/>
      <c r="B388" s="100"/>
    </row>
    <row r="389" spans="1:2">
      <c r="A389" s="100"/>
      <c r="B389" s="100"/>
    </row>
    <row r="390" spans="1:2">
      <c r="A390" s="100"/>
      <c r="B390" s="100"/>
    </row>
    <row r="391" spans="1:2">
      <c r="A391" s="100"/>
      <c r="B391" s="100"/>
    </row>
    <row r="392" spans="1:2">
      <c r="A392" s="100"/>
      <c r="B392" s="100"/>
    </row>
    <row r="393" spans="1:2">
      <c r="A393" s="100"/>
      <c r="B393" s="100"/>
    </row>
    <row r="394" spans="1:2">
      <c r="A394" s="100"/>
      <c r="B394" s="100"/>
    </row>
    <row r="395" spans="1:2">
      <c r="A395" s="100"/>
      <c r="B395" s="100"/>
    </row>
    <row r="396" spans="1:2">
      <c r="A396" s="100"/>
      <c r="B396" s="100"/>
    </row>
    <row r="397" spans="1:2">
      <c r="A397" s="100"/>
      <c r="B397" s="100"/>
    </row>
    <row r="398" spans="1:2">
      <c r="A398" s="100"/>
      <c r="B398" s="100"/>
    </row>
    <row r="399" spans="1:2">
      <c r="A399" s="100"/>
      <c r="B399" s="100"/>
    </row>
    <row r="400" spans="1:2">
      <c r="A400" s="100"/>
      <c r="B400" s="100"/>
    </row>
    <row r="401" spans="1:2">
      <c r="A401" s="100"/>
      <c r="B401" s="100"/>
    </row>
    <row r="402" spans="1:2">
      <c r="A402" s="100"/>
      <c r="B402" s="100"/>
    </row>
    <row r="403" spans="1:2">
      <c r="A403" s="100"/>
      <c r="B403" s="100"/>
    </row>
    <row r="404" spans="1:2">
      <c r="A404" s="100"/>
      <c r="B404" s="100"/>
    </row>
    <row r="405" spans="1:2">
      <c r="A405" s="100"/>
      <c r="B405" s="100"/>
    </row>
    <row r="406" spans="1:2">
      <c r="A406" s="100"/>
      <c r="B406" s="100"/>
    </row>
    <row r="407" spans="1:2">
      <c r="A407" s="100"/>
      <c r="B407" s="100"/>
    </row>
    <row r="408" spans="1:2">
      <c r="A408" s="100"/>
      <c r="B408" s="100"/>
    </row>
    <row r="409" spans="1:2">
      <c r="A409" s="100"/>
      <c r="B409" s="100"/>
    </row>
    <row r="410" spans="1:2">
      <c r="A410" s="100"/>
      <c r="B410" s="100"/>
    </row>
    <row r="411" spans="1:2">
      <c r="A411" s="100"/>
      <c r="B411" s="100"/>
    </row>
    <row r="412" spans="1:2">
      <c r="A412" s="100"/>
      <c r="B412" s="100"/>
    </row>
    <row r="413" spans="1:2">
      <c r="A413" s="100"/>
      <c r="B413" s="100"/>
    </row>
    <row r="414" spans="1:2">
      <c r="A414" s="100"/>
      <c r="B414" s="100"/>
    </row>
    <row r="415" spans="1:2">
      <c r="A415" s="100"/>
      <c r="B415" s="100"/>
    </row>
    <row r="416" spans="1:2">
      <c r="A416" s="100"/>
      <c r="B416" s="100"/>
    </row>
    <row r="417" spans="1:2">
      <c r="A417" s="100"/>
      <c r="B417" s="100"/>
    </row>
    <row r="418" spans="1:2">
      <c r="A418" s="100"/>
      <c r="B418" s="100"/>
    </row>
    <row r="419" spans="1:2">
      <c r="A419" s="100"/>
      <c r="B419" s="100"/>
    </row>
    <row r="420" spans="1:2">
      <c r="A420" s="100"/>
      <c r="B420" s="100"/>
    </row>
    <row r="421" spans="1:2">
      <c r="A421" s="100"/>
      <c r="B421" s="100"/>
    </row>
    <row r="422" spans="1:2">
      <c r="A422" s="100"/>
      <c r="B422" s="100"/>
    </row>
    <row r="423" spans="1:2">
      <c r="A423" s="100"/>
      <c r="B423" s="100"/>
    </row>
    <row r="424" spans="1:2">
      <c r="A424" s="100"/>
      <c r="B424" s="100"/>
    </row>
    <row r="425" spans="1:2">
      <c r="A425" s="100"/>
      <c r="B425" s="100"/>
    </row>
    <row r="426" spans="1:2">
      <c r="A426" s="100"/>
      <c r="B426" s="100"/>
    </row>
    <row r="427" spans="1:2">
      <c r="A427" s="100"/>
      <c r="B427" s="100"/>
    </row>
    <row r="428" spans="1:2">
      <c r="A428" s="100"/>
      <c r="B428" s="100"/>
    </row>
    <row r="429" spans="1:2">
      <c r="A429" s="100"/>
      <c r="B429" s="100"/>
    </row>
    <row r="430" spans="1:2">
      <c r="A430" s="100"/>
      <c r="B430" s="100"/>
    </row>
    <row r="431" spans="1:2">
      <c r="A431" s="100"/>
      <c r="B431" s="100"/>
    </row>
    <row r="432" spans="1:2">
      <c r="A432" s="100"/>
      <c r="B432" s="100"/>
    </row>
    <row r="433" spans="1:2">
      <c r="A433" s="100"/>
      <c r="B433" s="100"/>
    </row>
    <row r="434" spans="1:2">
      <c r="A434" s="100"/>
      <c r="B434" s="100"/>
    </row>
    <row r="435" spans="1:2">
      <c r="A435" s="100"/>
      <c r="B435" s="100"/>
    </row>
    <row r="436" spans="1:2">
      <c r="A436" s="100"/>
      <c r="B436" s="100"/>
    </row>
    <row r="437" spans="1:2">
      <c r="A437" s="100"/>
      <c r="B437" s="100"/>
    </row>
    <row r="438" spans="1:2">
      <c r="A438" s="100"/>
      <c r="B438" s="100"/>
    </row>
    <row r="439" spans="1:2">
      <c r="A439" s="100"/>
      <c r="B439" s="100"/>
    </row>
    <row r="440" spans="1:2">
      <c r="A440" s="100"/>
      <c r="B440" s="100"/>
    </row>
    <row r="441" spans="1:2">
      <c r="A441" s="100"/>
      <c r="B441" s="100"/>
    </row>
    <row r="442" spans="1:2">
      <c r="A442" s="100"/>
      <c r="B442" s="100"/>
    </row>
    <row r="443" spans="1:2">
      <c r="A443" s="100"/>
      <c r="B443" s="100"/>
    </row>
    <row r="444" spans="1:2">
      <c r="A444" s="100"/>
      <c r="B444" s="100"/>
    </row>
    <row r="445" spans="1:2">
      <c r="A445" s="100"/>
      <c r="B445" s="100"/>
    </row>
    <row r="446" spans="1:2">
      <c r="A446" s="100"/>
      <c r="B446" s="100"/>
    </row>
    <row r="447" spans="1:2">
      <c r="A447" s="100"/>
      <c r="B447" s="100"/>
    </row>
    <row r="448" spans="1:2">
      <c r="A448" s="100"/>
      <c r="B448" s="100"/>
    </row>
    <row r="449" spans="1:2">
      <c r="A449" s="100"/>
      <c r="B449" s="100"/>
    </row>
    <row r="450" spans="1:2">
      <c r="A450" s="100"/>
      <c r="B450" s="100"/>
    </row>
    <row r="451" spans="1:2">
      <c r="A451" s="100"/>
      <c r="B451" s="100"/>
    </row>
    <row r="452" spans="1:2">
      <c r="A452" s="100"/>
      <c r="B452" s="100"/>
    </row>
    <row r="453" spans="1:2">
      <c r="A453" s="100"/>
      <c r="B453" s="100"/>
    </row>
    <row r="454" spans="1:2">
      <c r="A454" s="100"/>
      <c r="B454" s="100"/>
    </row>
    <row r="455" spans="1:2">
      <c r="A455" s="100"/>
      <c r="B455" s="100"/>
    </row>
    <row r="456" spans="1:2">
      <c r="A456" s="100"/>
      <c r="B456" s="100"/>
    </row>
    <row r="457" spans="1:2">
      <c r="A457" s="100"/>
      <c r="B457" s="100"/>
    </row>
    <row r="458" spans="1:2">
      <c r="A458" s="100"/>
      <c r="B458" s="100"/>
    </row>
    <row r="459" spans="1:2">
      <c r="A459" s="100"/>
      <c r="B459" s="100"/>
    </row>
    <row r="460" spans="1:2">
      <c r="A460" s="100"/>
      <c r="B460" s="100"/>
    </row>
    <row r="461" spans="1:2">
      <c r="A461" s="100"/>
      <c r="B461" s="100"/>
    </row>
    <row r="462" spans="1:2">
      <c r="A462" s="100"/>
      <c r="B462" s="100"/>
    </row>
    <row r="463" spans="1:2">
      <c r="A463" s="100"/>
      <c r="B463" s="100"/>
    </row>
    <row r="464" spans="1:2">
      <c r="A464" s="100"/>
      <c r="B464" s="100"/>
    </row>
    <row r="465" spans="1:2">
      <c r="A465" s="100"/>
      <c r="B465" s="100"/>
    </row>
    <row r="466" spans="1:2">
      <c r="A466" s="100"/>
      <c r="B466" s="100"/>
    </row>
    <row r="467" spans="1:2">
      <c r="A467" s="100"/>
      <c r="B467" s="100"/>
    </row>
    <row r="468" spans="1:2">
      <c r="A468" s="100"/>
      <c r="B468" s="100"/>
    </row>
    <row r="469" spans="1:2">
      <c r="A469" s="100"/>
      <c r="B469" s="100"/>
    </row>
    <row r="470" spans="1:2">
      <c r="A470" s="100"/>
      <c r="B470" s="100"/>
    </row>
    <row r="471" spans="1:2">
      <c r="A471" s="100"/>
      <c r="B471" s="100"/>
    </row>
    <row r="472" spans="1:2">
      <c r="A472" s="100"/>
      <c r="B472" s="100"/>
    </row>
    <row r="473" spans="1:2">
      <c r="A473" s="100"/>
      <c r="B473" s="100"/>
    </row>
    <row r="474" spans="1:2">
      <c r="A474" s="100"/>
      <c r="B474" s="100"/>
    </row>
    <row r="475" spans="1:2">
      <c r="A475" s="100"/>
      <c r="B475" s="100"/>
    </row>
    <row r="476" spans="1:2">
      <c r="A476" s="100"/>
      <c r="B476" s="100"/>
    </row>
    <row r="477" spans="1:2">
      <c r="A477" s="100"/>
      <c r="B477" s="100"/>
    </row>
    <row r="478" spans="1:2">
      <c r="A478" s="100"/>
      <c r="B478" s="100"/>
    </row>
    <row r="479" spans="1:2">
      <c r="A479" s="100"/>
      <c r="B479" s="100"/>
    </row>
    <row r="480" spans="1:2">
      <c r="A480" s="100"/>
      <c r="B480" s="100"/>
    </row>
    <row r="481" spans="1:2">
      <c r="A481" s="100"/>
      <c r="B481" s="100"/>
    </row>
    <row r="482" spans="1:2">
      <c r="A482" s="100"/>
      <c r="B482" s="100"/>
    </row>
    <row r="483" spans="1:2">
      <c r="A483" s="100"/>
      <c r="B483" s="100"/>
    </row>
    <row r="484" spans="1:2">
      <c r="A484" s="100"/>
      <c r="B484" s="100"/>
    </row>
    <row r="485" spans="1:2">
      <c r="A485" s="100"/>
      <c r="B485" s="100"/>
    </row>
    <row r="486" spans="1:2">
      <c r="A486" s="100"/>
      <c r="B486" s="100"/>
    </row>
    <row r="487" spans="1:2">
      <c r="A487" s="100"/>
      <c r="B487" s="100"/>
    </row>
    <row r="488" spans="1:2">
      <c r="A488" s="100"/>
      <c r="B488" s="100"/>
    </row>
    <row r="489" spans="1:2">
      <c r="A489" s="100"/>
      <c r="B489" s="100"/>
    </row>
    <row r="490" spans="1:2">
      <c r="A490" s="100"/>
      <c r="B490" s="100"/>
    </row>
    <row r="491" spans="1:2">
      <c r="A491" s="100"/>
      <c r="B491" s="100"/>
    </row>
    <row r="492" spans="1:2">
      <c r="A492" s="100"/>
      <c r="B492" s="100"/>
    </row>
    <row r="493" spans="1:2">
      <c r="A493" s="100"/>
      <c r="B493" s="100"/>
    </row>
    <row r="494" spans="1:2">
      <c r="A494" s="100"/>
      <c r="B494" s="100"/>
    </row>
    <row r="495" spans="1:2">
      <c r="A495" s="100"/>
      <c r="B495" s="100"/>
    </row>
    <row r="496" spans="1:2">
      <c r="A496" s="100"/>
      <c r="B496" s="100"/>
    </row>
    <row r="497" spans="1:2">
      <c r="A497" s="100"/>
      <c r="B497" s="100"/>
    </row>
    <row r="498" spans="1:2">
      <c r="A498" s="100"/>
      <c r="B498" s="100"/>
    </row>
    <row r="499" spans="1:2">
      <c r="A499" s="100"/>
      <c r="B499" s="100"/>
    </row>
    <row r="500" spans="1:2">
      <c r="A500" s="100"/>
      <c r="B500" s="100"/>
    </row>
    <row r="501" spans="1:2">
      <c r="A501" s="100"/>
      <c r="B501" s="100"/>
    </row>
    <row r="502" spans="1:2">
      <c r="A502" s="100"/>
      <c r="B502" s="100"/>
    </row>
    <row r="503" spans="1:2">
      <c r="A503" s="100"/>
      <c r="B503" s="100"/>
    </row>
    <row r="504" spans="1:2">
      <c r="A504" s="100"/>
      <c r="B504" s="100"/>
    </row>
    <row r="505" spans="1:2">
      <c r="A505" s="100"/>
      <c r="B505" s="100"/>
    </row>
    <row r="506" spans="1:2">
      <c r="A506" s="100"/>
      <c r="B506" s="100"/>
    </row>
    <row r="507" spans="1:2">
      <c r="A507" s="100"/>
      <c r="B507" s="100"/>
    </row>
    <row r="508" spans="1:2">
      <c r="A508" s="100"/>
      <c r="B508" s="100"/>
    </row>
    <row r="509" spans="1:2">
      <c r="A509" s="100"/>
      <c r="B509" s="100"/>
    </row>
    <row r="510" spans="1:2">
      <c r="A510" s="100"/>
      <c r="B510" s="100"/>
    </row>
    <row r="511" spans="1:2">
      <c r="A511" s="100"/>
      <c r="B511" s="100"/>
    </row>
    <row r="512" spans="1:2">
      <c r="A512" s="100"/>
      <c r="B512" s="100"/>
    </row>
    <row r="513" spans="1:2">
      <c r="A513" s="100"/>
      <c r="B513" s="100"/>
    </row>
    <row r="514" spans="1:2">
      <c r="A514" s="100"/>
      <c r="B514" s="100"/>
    </row>
    <row r="515" spans="1:2">
      <c r="A515" s="100"/>
      <c r="B515" s="100"/>
    </row>
    <row r="516" spans="1:2">
      <c r="A516" s="100"/>
      <c r="B516" s="100"/>
    </row>
    <row r="517" spans="1:2">
      <c r="A517" s="100"/>
      <c r="B517" s="100"/>
    </row>
    <row r="518" spans="1:2">
      <c r="A518" s="100"/>
      <c r="B518" s="100"/>
    </row>
    <row r="519" spans="1:2">
      <c r="A519" s="100"/>
      <c r="B519" s="100"/>
    </row>
    <row r="520" spans="1:2">
      <c r="A520" s="100"/>
      <c r="B520" s="100"/>
    </row>
    <row r="521" spans="1:2">
      <c r="A521" s="100"/>
      <c r="B521" s="100"/>
    </row>
    <row r="522" spans="1:2">
      <c r="A522" s="100"/>
      <c r="B522" s="100"/>
    </row>
    <row r="523" spans="1:2">
      <c r="A523" s="100"/>
      <c r="B523" s="100"/>
    </row>
    <row r="524" spans="1:2">
      <c r="A524" s="100"/>
      <c r="B524" s="100"/>
    </row>
    <row r="525" spans="1:2">
      <c r="A525" s="100"/>
      <c r="B525" s="100"/>
    </row>
    <row r="526" spans="1:2">
      <c r="A526" s="100"/>
      <c r="B526" s="100"/>
    </row>
    <row r="527" spans="1:2">
      <c r="A527" s="100"/>
      <c r="B527" s="100"/>
    </row>
    <row r="528" spans="1:2">
      <c r="A528" s="100"/>
      <c r="B528" s="100"/>
    </row>
    <row r="529" spans="1:2">
      <c r="A529" s="100"/>
      <c r="B529" s="100"/>
    </row>
    <row r="530" spans="1:2">
      <c r="A530" s="100"/>
      <c r="B530" s="100"/>
    </row>
    <row r="531" spans="1:2">
      <c r="A531" s="100"/>
      <c r="B531" s="100"/>
    </row>
    <row r="532" spans="1:2">
      <c r="A532" s="100"/>
      <c r="B532" s="100"/>
    </row>
    <row r="533" spans="1:2">
      <c r="A533" s="100"/>
      <c r="B533" s="100"/>
    </row>
    <row r="534" spans="1:2">
      <c r="A534" s="100"/>
      <c r="B534" s="100"/>
    </row>
    <row r="535" spans="1:2">
      <c r="A535" s="100"/>
      <c r="B535" s="100"/>
    </row>
    <row r="536" spans="1:2">
      <c r="A536" s="100"/>
      <c r="B536" s="100"/>
    </row>
    <row r="537" spans="1:2">
      <c r="A537" s="100"/>
      <c r="B537" s="100"/>
    </row>
    <row r="538" spans="1:2">
      <c r="A538" s="100"/>
      <c r="B538" s="100"/>
    </row>
    <row r="539" spans="1:2">
      <c r="A539" s="100"/>
      <c r="B539" s="100"/>
    </row>
    <row r="540" spans="1:2">
      <c r="A540" s="100"/>
      <c r="B540" s="100"/>
    </row>
    <row r="541" spans="1:2">
      <c r="A541" s="100"/>
      <c r="B541" s="100"/>
    </row>
    <row r="542" spans="1:2">
      <c r="A542" s="100"/>
      <c r="B542" s="100"/>
    </row>
    <row r="543" spans="1:2">
      <c r="A543" s="100"/>
      <c r="B543" s="100"/>
    </row>
    <row r="544" spans="1:2">
      <c r="A544" s="100"/>
      <c r="B544" s="100"/>
    </row>
    <row r="545" spans="1:2">
      <c r="A545" s="100"/>
      <c r="B545" s="100"/>
    </row>
    <row r="546" spans="1:2">
      <c r="A546" s="100"/>
      <c r="B546" s="100"/>
    </row>
    <row r="547" spans="1:2">
      <c r="A547" s="100"/>
      <c r="B547" s="100"/>
    </row>
    <row r="548" spans="1:2">
      <c r="A548" s="100"/>
      <c r="B548" s="100"/>
    </row>
    <row r="549" spans="1:2">
      <c r="A549" s="100"/>
      <c r="B549" s="100"/>
    </row>
    <row r="550" spans="1:2">
      <c r="A550" s="100"/>
      <c r="B550" s="100"/>
    </row>
    <row r="551" spans="1:2">
      <c r="A551" s="100"/>
      <c r="B551" s="100"/>
    </row>
    <row r="552" spans="1:2">
      <c r="A552" s="100"/>
      <c r="B552" s="100"/>
    </row>
    <row r="553" spans="1:2">
      <c r="A553" s="100"/>
      <c r="B553" s="100"/>
    </row>
    <row r="554" spans="1:2">
      <c r="A554" s="100"/>
      <c r="B554" s="100"/>
    </row>
    <row r="555" spans="1:2">
      <c r="A555" s="100"/>
      <c r="B555" s="100"/>
    </row>
    <row r="556" spans="1:2">
      <c r="A556" s="100"/>
      <c r="B556" s="100"/>
    </row>
    <row r="557" spans="1:2">
      <c r="A557" s="100"/>
      <c r="B557" s="100"/>
    </row>
    <row r="558" spans="1:2">
      <c r="A558" s="100"/>
      <c r="B558" s="100"/>
    </row>
    <row r="559" spans="1:2">
      <c r="A559" s="100"/>
      <c r="B559" s="100"/>
    </row>
    <row r="560" spans="1:2">
      <c r="A560" s="100"/>
      <c r="B560" s="100"/>
    </row>
    <row r="561" spans="1:2">
      <c r="A561" s="100"/>
      <c r="B561" s="100"/>
    </row>
    <row r="562" spans="1:2">
      <c r="A562" s="100"/>
      <c r="B562" s="100"/>
    </row>
    <row r="563" spans="1:2">
      <c r="A563" s="100"/>
      <c r="B563" s="100"/>
    </row>
    <row r="564" spans="1:2">
      <c r="A564" s="100"/>
      <c r="B564" s="100"/>
    </row>
    <row r="565" spans="1:2">
      <c r="A565" s="100"/>
      <c r="B565" s="100"/>
    </row>
    <row r="566" spans="1:2">
      <c r="A566" s="100"/>
      <c r="B566" s="100"/>
    </row>
    <row r="567" spans="1:2">
      <c r="A567" s="100"/>
      <c r="B567" s="100"/>
    </row>
    <row r="568" spans="1:2">
      <c r="A568" s="100"/>
      <c r="B568" s="100"/>
    </row>
    <row r="569" spans="1:2">
      <c r="A569" s="100"/>
      <c r="B569" s="100"/>
    </row>
    <row r="570" spans="1:2">
      <c r="A570" s="100"/>
      <c r="B570" s="100"/>
    </row>
    <row r="571" spans="1:2">
      <c r="A571" s="100"/>
      <c r="B571" s="100"/>
    </row>
    <row r="572" spans="1:2">
      <c r="A572" s="100"/>
      <c r="B572" s="100"/>
    </row>
    <row r="573" spans="1:2">
      <c r="A573" s="100"/>
      <c r="B573" s="100"/>
    </row>
    <row r="574" spans="1:2">
      <c r="A574" s="100"/>
      <c r="B574" s="100"/>
    </row>
    <row r="575" spans="1:2">
      <c r="A575" s="100"/>
      <c r="B575" s="100"/>
    </row>
    <row r="576" spans="1:2">
      <c r="A576" s="100"/>
      <c r="B576" s="100"/>
    </row>
    <row r="577" spans="1:2">
      <c r="A577" s="100"/>
      <c r="B577" s="100"/>
    </row>
    <row r="578" spans="1:2">
      <c r="A578" s="100"/>
      <c r="B578" s="100"/>
    </row>
    <row r="579" spans="1:2">
      <c r="A579" s="100"/>
      <c r="B579" s="100"/>
    </row>
    <row r="580" spans="1:2">
      <c r="A580" s="100"/>
      <c r="B580" s="100"/>
    </row>
    <row r="581" spans="1:2">
      <c r="A581" s="100"/>
      <c r="B581" s="100"/>
    </row>
    <row r="582" spans="1:2">
      <c r="A582" s="100"/>
      <c r="B582" s="100"/>
    </row>
    <row r="583" spans="1:2">
      <c r="A583" s="100"/>
      <c r="B583" s="100"/>
    </row>
    <row r="584" spans="1:2">
      <c r="A584" s="100"/>
      <c r="B584" s="100"/>
    </row>
    <row r="585" spans="1:2">
      <c r="A585" s="100"/>
      <c r="B585" s="100"/>
    </row>
    <row r="586" spans="1:2">
      <c r="A586" s="100"/>
      <c r="B586" s="100"/>
    </row>
    <row r="587" spans="1:2">
      <c r="A587" s="100"/>
      <c r="B587" s="100"/>
    </row>
    <row r="588" spans="1:2">
      <c r="A588" s="100"/>
      <c r="B588" s="100"/>
    </row>
    <row r="589" spans="1:2">
      <c r="A589" s="100"/>
      <c r="B589" s="100"/>
    </row>
    <row r="590" spans="1:2">
      <c r="A590" s="100"/>
      <c r="B590" s="100"/>
    </row>
    <row r="591" spans="1:2">
      <c r="A591" s="100"/>
      <c r="B591" s="100"/>
    </row>
    <row r="592" spans="1:2">
      <c r="A592" s="100"/>
      <c r="B592" s="100"/>
    </row>
    <row r="593" spans="1:2">
      <c r="A593" s="100"/>
      <c r="B593" s="100"/>
    </row>
    <row r="594" spans="1:2">
      <c r="A594" s="100"/>
      <c r="B594" s="100"/>
    </row>
    <row r="595" spans="1:2">
      <c r="A595" s="100"/>
      <c r="B595" s="100"/>
    </row>
    <row r="596" spans="1:2">
      <c r="A596" s="100"/>
      <c r="B596" s="100"/>
    </row>
    <row r="597" spans="1:2">
      <c r="A597" s="100"/>
      <c r="B597" s="100"/>
    </row>
    <row r="598" spans="1:2">
      <c r="A598" s="100"/>
      <c r="B598" s="100"/>
    </row>
    <row r="599" spans="1:2">
      <c r="A599" s="100"/>
      <c r="B599" s="100"/>
    </row>
    <row r="600" spans="1:2">
      <c r="A600" s="100"/>
      <c r="B600" s="100"/>
    </row>
    <row r="601" spans="1:2">
      <c r="A601" s="100"/>
      <c r="B601" s="100"/>
    </row>
    <row r="602" spans="1:2">
      <c r="A602" s="100"/>
      <c r="B602" s="100"/>
    </row>
    <row r="603" spans="1:2">
      <c r="A603" s="100"/>
      <c r="B603" s="100"/>
    </row>
    <row r="604" spans="1:2">
      <c r="A604" s="100"/>
      <c r="B604" s="100"/>
    </row>
    <row r="605" spans="1:2">
      <c r="A605" s="100"/>
      <c r="B605" s="100"/>
    </row>
    <row r="606" spans="1:2">
      <c r="A606" s="100"/>
      <c r="B606" s="100"/>
    </row>
    <row r="607" spans="1:2">
      <c r="A607" s="100"/>
      <c r="B607" s="100"/>
    </row>
    <row r="608" spans="1:2">
      <c r="A608" s="100"/>
      <c r="B608" s="100"/>
    </row>
    <row r="609" spans="1:2">
      <c r="A609" s="100"/>
      <c r="B609" s="100"/>
    </row>
    <row r="610" spans="1:2">
      <c r="A610" s="100"/>
      <c r="B610" s="100"/>
    </row>
    <row r="611" spans="1:2">
      <c r="A611" s="100"/>
      <c r="B611" s="100"/>
    </row>
    <row r="612" spans="1:2">
      <c r="A612" s="100"/>
      <c r="B612" s="100"/>
    </row>
    <row r="613" spans="1:2">
      <c r="A613" s="100"/>
      <c r="B613" s="100"/>
    </row>
    <row r="614" spans="1:2">
      <c r="A614" s="100"/>
      <c r="B614" s="100"/>
    </row>
    <row r="615" spans="1:2">
      <c r="A615" s="100"/>
      <c r="B615" s="100"/>
    </row>
    <row r="616" spans="1:2">
      <c r="A616" s="100"/>
      <c r="B616" s="100"/>
    </row>
    <row r="617" spans="1:2">
      <c r="A617" s="100"/>
      <c r="B617" s="100"/>
    </row>
    <row r="618" spans="1:2">
      <c r="A618" s="100"/>
      <c r="B618" s="100"/>
    </row>
    <row r="619" spans="1:2">
      <c r="A619" s="100"/>
      <c r="B619" s="100"/>
    </row>
    <row r="620" spans="1:2">
      <c r="A620" s="100"/>
      <c r="B620" s="100"/>
    </row>
    <row r="621" spans="1:2">
      <c r="A621" s="100"/>
      <c r="B621" s="100"/>
    </row>
    <row r="622" spans="1:2">
      <c r="A622" s="100"/>
      <c r="B622" s="100"/>
    </row>
    <row r="623" spans="1:2">
      <c r="A623" s="100"/>
      <c r="B623" s="100"/>
    </row>
    <row r="624" spans="1:2">
      <c r="A624" s="100"/>
      <c r="B624" s="100"/>
    </row>
    <row r="625" spans="1:2">
      <c r="A625" s="100"/>
      <c r="B625" s="100"/>
    </row>
    <row r="626" spans="1:2">
      <c r="A626" s="100"/>
      <c r="B626" s="100"/>
    </row>
    <row r="627" spans="1:2">
      <c r="A627" s="100"/>
      <c r="B627" s="100"/>
    </row>
    <row r="628" spans="1:2">
      <c r="A628" s="100"/>
      <c r="B628" s="100"/>
    </row>
    <row r="629" spans="1:2">
      <c r="A629" s="100"/>
      <c r="B629" s="100"/>
    </row>
    <row r="630" spans="1:2">
      <c r="A630" s="100"/>
      <c r="B630" s="100"/>
    </row>
    <row r="631" spans="1:2">
      <c r="A631" s="100"/>
      <c r="B631" s="100"/>
    </row>
    <row r="632" spans="1:2">
      <c r="A632" s="100"/>
      <c r="B632" s="100"/>
    </row>
    <row r="633" spans="1:2">
      <c r="A633" s="100"/>
      <c r="B633" s="100"/>
    </row>
    <row r="634" spans="1:2">
      <c r="A634" s="100"/>
      <c r="B634" s="100"/>
    </row>
    <row r="635" spans="1:2">
      <c r="A635" s="100"/>
      <c r="B635" s="100"/>
    </row>
    <row r="636" spans="1:2">
      <c r="A636" s="100"/>
      <c r="B636" s="100"/>
    </row>
    <row r="637" spans="1:2">
      <c r="A637" s="100"/>
      <c r="B637" s="100"/>
    </row>
    <row r="638" spans="1:2">
      <c r="A638" s="100"/>
      <c r="B638" s="100"/>
    </row>
    <row r="639" spans="1:2">
      <c r="A639" s="100"/>
      <c r="B639" s="100"/>
    </row>
    <row r="640" spans="1:2">
      <c r="A640" s="100"/>
      <c r="B640" s="100"/>
    </row>
    <row r="641" spans="1:2">
      <c r="A641" s="100"/>
      <c r="B641" s="100"/>
    </row>
    <row r="642" spans="1:2">
      <c r="A642" s="100"/>
      <c r="B642" s="100"/>
    </row>
    <row r="643" spans="1:2">
      <c r="A643" s="100"/>
      <c r="B643" s="100"/>
    </row>
    <row r="644" spans="1:2">
      <c r="A644" s="100"/>
      <c r="B644" s="100"/>
    </row>
    <row r="645" spans="1:2">
      <c r="A645" s="100"/>
      <c r="B645" s="100"/>
    </row>
    <row r="646" spans="1:2">
      <c r="A646" s="100"/>
      <c r="B646" s="100"/>
    </row>
    <row r="647" spans="1:2">
      <c r="A647" s="100"/>
      <c r="B647" s="100"/>
    </row>
    <row r="648" spans="1:2">
      <c r="A648" s="100"/>
      <c r="B648" s="100"/>
    </row>
    <row r="649" spans="1:2">
      <c r="A649" s="100"/>
      <c r="B649" s="100"/>
    </row>
    <row r="650" spans="1:2">
      <c r="A650" s="100"/>
      <c r="B650" s="100"/>
    </row>
    <row r="651" spans="1:2">
      <c r="A651" s="100"/>
      <c r="B651" s="100"/>
    </row>
    <row r="652" spans="1:2">
      <c r="A652" s="100"/>
      <c r="B652" s="100"/>
    </row>
    <row r="653" spans="1:2">
      <c r="A653" s="100"/>
      <c r="B653" s="100"/>
    </row>
    <row r="654" spans="1:2">
      <c r="A654" s="100"/>
      <c r="B654" s="100"/>
    </row>
    <row r="655" spans="1:2">
      <c r="A655" s="100"/>
      <c r="B655" s="100"/>
    </row>
    <row r="656" spans="1:2">
      <c r="A656" s="100"/>
      <c r="B656" s="100"/>
    </row>
    <row r="657" spans="1:2">
      <c r="A657" s="100"/>
      <c r="B657" s="100"/>
    </row>
    <row r="658" spans="1:2">
      <c r="A658" s="100"/>
      <c r="B658" s="100"/>
    </row>
    <row r="659" spans="1:2">
      <c r="A659" s="100"/>
      <c r="B659" s="100"/>
    </row>
    <row r="660" spans="1:2">
      <c r="A660" s="100"/>
      <c r="B660" s="100"/>
    </row>
    <row r="661" spans="1:2">
      <c r="A661" s="100"/>
      <c r="B661" s="100"/>
    </row>
    <row r="662" spans="1:2">
      <c r="A662" s="100"/>
      <c r="B662" s="100"/>
    </row>
    <row r="663" spans="1:2">
      <c r="A663" s="100"/>
      <c r="B663" s="100"/>
    </row>
    <row r="664" spans="1:2">
      <c r="A664" s="100"/>
      <c r="B664" s="100"/>
    </row>
    <row r="665" spans="1:2">
      <c r="A665" s="100"/>
      <c r="B665" s="100"/>
    </row>
    <row r="666" spans="1:2">
      <c r="A666" s="100"/>
      <c r="B666" s="100"/>
    </row>
    <row r="667" spans="1:2">
      <c r="A667" s="100"/>
      <c r="B667" s="100"/>
    </row>
    <row r="668" spans="1:2">
      <c r="A668" s="100"/>
      <c r="B668" s="100"/>
    </row>
    <row r="669" spans="1:2">
      <c r="A669" s="100"/>
      <c r="B669" s="100"/>
    </row>
    <row r="670" spans="1:2">
      <c r="A670" s="100"/>
      <c r="B670" s="100"/>
    </row>
    <row r="671" spans="1:2">
      <c r="A671" s="100"/>
      <c r="B671" s="100"/>
    </row>
    <row r="672" spans="1:2">
      <c r="A672" s="100"/>
      <c r="B672" s="100"/>
    </row>
    <row r="673" spans="1:2">
      <c r="A673" s="100"/>
      <c r="B673" s="100"/>
    </row>
    <row r="674" spans="1:2">
      <c r="A674" s="100"/>
      <c r="B674" s="100"/>
    </row>
    <row r="675" spans="1:2">
      <c r="A675" s="100"/>
      <c r="B675" s="100"/>
    </row>
    <row r="676" spans="1:2">
      <c r="A676" s="100"/>
      <c r="B676" s="100"/>
    </row>
    <row r="677" spans="1:2">
      <c r="A677" s="100"/>
      <c r="B677" s="100"/>
    </row>
    <row r="678" spans="1:2">
      <c r="A678" s="100"/>
      <c r="B678" s="100"/>
    </row>
    <row r="679" spans="1:2">
      <c r="A679" s="100"/>
      <c r="B679" s="100"/>
    </row>
    <row r="680" spans="1:2">
      <c r="A680" s="100"/>
      <c r="B680" s="100"/>
    </row>
    <row r="681" spans="1:2">
      <c r="A681" s="100"/>
      <c r="B681" s="100"/>
    </row>
    <row r="682" spans="1:2">
      <c r="A682" s="100"/>
      <c r="B682" s="100"/>
    </row>
    <row r="683" spans="1:2">
      <c r="A683" s="100"/>
      <c r="B683" s="100"/>
    </row>
    <row r="684" spans="1:2">
      <c r="A684" s="100"/>
      <c r="B684" s="100"/>
    </row>
    <row r="685" spans="1:2">
      <c r="A685" s="100"/>
      <c r="B685" s="100"/>
    </row>
    <row r="686" spans="1:2">
      <c r="A686" s="100"/>
      <c r="B686" s="100"/>
    </row>
    <row r="687" spans="1:2">
      <c r="A687" s="100"/>
      <c r="B687" s="100"/>
    </row>
    <row r="688" spans="1:2">
      <c r="A688" s="100"/>
      <c r="B688" s="100"/>
    </row>
    <row r="689" spans="1:2">
      <c r="A689" s="100"/>
      <c r="B689" s="100"/>
    </row>
    <row r="690" spans="1:2">
      <c r="A690" s="100"/>
      <c r="B690" s="100"/>
    </row>
    <row r="691" spans="1:2">
      <c r="A691" s="100"/>
      <c r="B691" s="100"/>
    </row>
    <row r="692" spans="1:2">
      <c r="A692" s="100"/>
      <c r="B692" s="100"/>
    </row>
    <row r="693" spans="1:2">
      <c r="A693" s="100"/>
      <c r="B693" s="100"/>
    </row>
    <row r="694" spans="1:2">
      <c r="A694" s="100"/>
      <c r="B694" s="100"/>
    </row>
    <row r="695" spans="1:2">
      <c r="A695" s="100"/>
      <c r="B695" s="100"/>
    </row>
    <row r="696" spans="1:2">
      <c r="A696" s="100"/>
      <c r="B696" s="100"/>
    </row>
    <row r="697" spans="1:2">
      <c r="A697" s="100"/>
      <c r="B697" s="100"/>
    </row>
    <row r="698" spans="1:2">
      <c r="A698" s="100"/>
      <c r="B698" s="100"/>
    </row>
    <row r="699" spans="1:2">
      <c r="A699" s="100"/>
      <c r="B699" s="100"/>
    </row>
    <row r="700" spans="1:2">
      <c r="A700" s="100"/>
      <c r="B700" s="100"/>
    </row>
    <row r="701" spans="1:2">
      <c r="A701" s="100"/>
      <c r="B701" s="100"/>
    </row>
    <row r="702" spans="1:2">
      <c r="A702" s="100"/>
      <c r="B702" s="100"/>
    </row>
    <row r="703" spans="1:2">
      <c r="A703" s="100"/>
      <c r="B703" s="100"/>
    </row>
    <row r="704" spans="1:2">
      <c r="A704" s="100"/>
      <c r="B704" s="100"/>
    </row>
    <row r="705" spans="1:2">
      <c r="A705" s="100"/>
      <c r="B705" s="100"/>
    </row>
    <row r="706" spans="1:2">
      <c r="A706" s="100"/>
      <c r="B706" s="100"/>
    </row>
    <row r="707" spans="1:2">
      <c r="A707" s="100"/>
      <c r="B707" s="100"/>
    </row>
    <row r="708" spans="1:2">
      <c r="A708" s="100"/>
      <c r="B708" s="100"/>
    </row>
    <row r="709" spans="1:2">
      <c r="A709" s="100"/>
      <c r="B709" s="100"/>
    </row>
    <row r="710" spans="1:2">
      <c r="A710" s="100"/>
      <c r="B710" s="100"/>
    </row>
    <row r="711" spans="1:2">
      <c r="A711" s="100"/>
      <c r="B711" s="100"/>
    </row>
    <row r="712" spans="1:2">
      <c r="A712" s="100"/>
      <c r="B712" s="100"/>
    </row>
    <row r="713" spans="1:2">
      <c r="A713" s="100"/>
      <c r="B713" s="100"/>
    </row>
    <row r="714" spans="1:2">
      <c r="A714" s="100"/>
      <c r="B714" s="100"/>
    </row>
    <row r="715" spans="1:2">
      <c r="A715" s="100"/>
      <c r="B715" s="100"/>
    </row>
    <row r="716" spans="1:2">
      <c r="A716" s="100"/>
      <c r="B716" s="100"/>
    </row>
    <row r="717" spans="1:2">
      <c r="A717" s="100"/>
      <c r="B717" s="100"/>
    </row>
    <row r="718" spans="1:2">
      <c r="A718" s="100"/>
      <c r="B718" s="100"/>
    </row>
    <row r="719" spans="1:2">
      <c r="A719" s="100"/>
      <c r="B719" s="100"/>
    </row>
    <row r="720" spans="1:2">
      <c r="A720" s="100"/>
      <c r="B720" s="100"/>
    </row>
    <row r="721" spans="1:2">
      <c r="A721" s="100"/>
      <c r="B721" s="100"/>
    </row>
    <row r="722" spans="1:2">
      <c r="A722" s="100"/>
      <c r="B722" s="100"/>
    </row>
    <row r="723" spans="1:2">
      <c r="A723" s="100"/>
      <c r="B723" s="100"/>
    </row>
    <row r="724" spans="1:2">
      <c r="A724" s="100"/>
      <c r="B724" s="100"/>
    </row>
    <row r="725" spans="1:2">
      <c r="A725" s="100"/>
      <c r="B725" s="100"/>
    </row>
    <row r="726" spans="1:2">
      <c r="A726" s="100"/>
      <c r="B726" s="100"/>
    </row>
    <row r="727" spans="1:2">
      <c r="A727" s="100"/>
      <c r="B727" s="100"/>
    </row>
    <row r="728" spans="1:2">
      <c r="A728" s="100"/>
      <c r="B728" s="100"/>
    </row>
    <row r="729" spans="1:2">
      <c r="A729" s="100"/>
      <c r="B729" s="100"/>
    </row>
    <row r="730" spans="1:2">
      <c r="A730" s="100"/>
      <c r="B730" s="100"/>
    </row>
    <row r="731" spans="1:2">
      <c r="A731" s="100"/>
      <c r="B731" s="100"/>
    </row>
    <row r="732" spans="1:2">
      <c r="A732" s="100"/>
      <c r="B732" s="100"/>
    </row>
    <row r="733" spans="1:2">
      <c r="A733" s="100"/>
      <c r="B733" s="100"/>
    </row>
    <row r="734" spans="1:2">
      <c r="A734" s="100"/>
      <c r="B734" s="100"/>
    </row>
    <row r="735" spans="1:2">
      <c r="A735" s="100"/>
      <c r="B735" s="100"/>
    </row>
    <row r="736" spans="1:2">
      <c r="A736" s="100"/>
      <c r="B736" s="100"/>
    </row>
    <row r="737" spans="1:2">
      <c r="A737" s="100"/>
      <c r="B737" s="100"/>
    </row>
    <row r="738" spans="1:2">
      <c r="A738" s="100"/>
      <c r="B738" s="100"/>
    </row>
    <row r="739" spans="1:2">
      <c r="A739" s="100"/>
      <c r="B739" s="100"/>
    </row>
    <row r="740" spans="1:2">
      <c r="A740" s="100"/>
      <c r="B740" s="100"/>
    </row>
    <row r="741" spans="1:2">
      <c r="A741" s="100"/>
      <c r="B741" s="100"/>
    </row>
    <row r="742" spans="1:2">
      <c r="A742" s="100"/>
      <c r="B742" s="100"/>
    </row>
    <row r="743" spans="1:2">
      <c r="A743" s="100"/>
      <c r="B743" s="100"/>
    </row>
    <row r="744" spans="1:2">
      <c r="A744" s="100"/>
      <c r="B744" s="100"/>
    </row>
    <row r="745" spans="1:2">
      <c r="A745" s="100"/>
      <c r="B745" s="100"/>
    </row>
    <row r="746" spans="1:2">
      <c r="A746" s="100"/>
      <c r="B746" s="100"/>
    </row>
    <row r="747" spans="1:2">
      <c r="A747" s="100"/>
      <c r="B747" s="100"/>
    </row>
    <row r="748" spans="1:2">
      <c r="A748" s="100"/>
      <c r="B748" s="100"/>
    </row>
    <row r="749" spans="1:2">
      <c r="A749" s="100"/>
      <c r="B749" s="100"/>
    </row>
    <row r="750" spans="1:2">
      <c r="A750" s="100"/>
      <c r="B750" s="100"/>
    </row>
    <row r="751" spans="1:2">
      <c r="A751" s="100"/>
      <c r="B751" s="100"/>
    </row>
    <row r="752" spans="1:2">
      <c r="A752" s="100"/>
      <c r="B752" s="100"/>
    </row>
    <row r="753" spans="1:2">
      <c r="A753" s="100"/>
      <c r="B753" s="100"/>
    </row>
    <row r="754" spans="1:2">
      <c r="A754" s="100"/>
      <c r="B754" s="100"/>
    </row>
    <row r="755" spans="1:2">
      <c r="A755" s="100"/>
      <c r="B755" s="100"/>
    </row>
    <row r="756" spans="1:2">
      <c r="A756" s="100"/>
      <c r="B756" s="100"/>
    </row>
    <row r="757" spans="1:2">
      <c r="A757" s="100"/>
      <c r="B757" s="100"/>
    </row>
    <row r="758" spans="1:2">
      <c r="A758" s="100"/>
      <c r="B758" s="100"/>
    </row>
    <row r="759" spans="1:2">
      <c r="A759" s="100"/>
      <c r="B759" s="100"/>
    </row>
    <row r="760" spans="1:2">
      <c r="A760" s="100"/>
      <c r="B760" s="100"/>
    </row>
    <row r="761" spans="1:2">
      <c r="A761" s="100"/>
      <c r="B761" s="100"/>
    </row>
    <row r="762" spans="1:2">
      <c r="A762" s="100"/>
      <c r="B762" s="100"/>
    </row>
    <row r="763" spans="1:2">
      <c r="A763" s="100"/>
      <c r="B763" s="100"/>
    </row>
    <row r="764" spans="1:2">
      <c r="A764" s="100"/>
      <c r="B764" s="100"/>
    </row>
    <row r="765" spans="1:2">
      <c r="A765" s="100"/>
      <c r="B765" s="100"/>
    </row>
    <row r="766" spans="1:2">
      <c r="A766" s="100"/>
      <c r="B766" s="100"/>
    </row>
    <row r="767" spans="1:2">
      <c r="A767" s="100"/>
      <c r="B767" s="100"/>
    </row>
    <row r="768" spans="1:2">
      <c r="A768" s="100"/>
      <c r="B768" s="100"/>
    </row>
    <row r="769" spans="1:2">
      <c r="A769" s="100"/>
      <c r="B769" s="100"/>
    </row>
    <row r="770" spans="1:2">
      <c r="A770" s="100"/>
      <c r="B770" s="100"/>
    </row>
    <row r="771" spans="1:2">
      <c r="A771" s="100"/>
      <c r="B771" s="100"/>
    </row>
    <row r="772" spans="1:2">
      <c r="A772" s="100"/>
      <c r="B772" s="100"/>
    </row>
    <row r="773" spans="1:2">
      <c r="A773" s="100"/>
      <c r="B773" s="100"/>
    </row>
    <row r="774" spans="1:2">
      <c r="A774" s="100"/>
      <c r="B774" s="100"/>
    </row>
    <row r="775" spans="1:2">
      <c r="A775" s="100"/>
      <c r="B775" s="100"/>
    </row>
    <row r="776" spans="1:2">
      <c r="A776" s="100"/>
      <c r="B776" s="100"/>
    </row>
    <row r="777" spans="1:2">
      <c r="A777" s="100"/>
      <c r="B777" s="100"/>
    </row>
    <row r="778" spans="1:2">
      <c r="A778" s="100"/>
      <c r="B778" s="100"/>
    </row>
    <row r="779" spans="1:2">
      <c r="A779" s="100"/>
      <c r="B779" s="100"/>
    </row>
    <row r="780" spans="1:2">
      <c r="A780" s="100"/>
      <c r="B780" s="100"/>
    </row>
    <row r="781" spans="1:2">
      <c r="A781" s="100"/>
      <c r="B781" s="100"/>
    </row>
    <row r="782" spans="1:2">
      <c r="A782" s="100"/>
      <c r="B782" s="100"/>
    </row>
    <row r="783" spans="1:2">
      <c r="A783" s="100"/>
      <c r="B783" s="100"/>
    </row>
    <row r="784" spans="1:2">
      <c r="A784" s="100"/>
      <c r="B784" s="100"/>
    </row>
    <row r="785" spans="1:2">
      <c r="A785" s="100"/>
      <c r="B785" s="100"/>
    </row>
    <row r="786" spans="1:2">
      <c r="A786" s="100"/>
      <c r="B786" s="100"/>
    </row>
    <row r="787" spans="1:2">
      <c r="A787" s="100"/>
      <c r="B787" s="100"/>
    </row>
    <row r="788" spans="1:2">
      <c r="A788" s="100"/>
      <c r="B788" s="100"/>
    </row>
    <row r="789" spans="1:2">
      <c r="A789" s="100"/>
      <c r="B789" s="100"/>
    </row>
    <row r="790" spans="1:2">
      <c r="A790" s="100"/>
      <c r="B790" s="100"/>
    </row>
    <row r="791" spans="1:2">
      <c r="A791" s="100"/>
      <c r="B791" s="100"/>
    </row>
    <row r="792" spans="1:2">
      <c r="A792" s="100"/>
      <c r="B792" s="100"/>
    </row>
    <row r="793" spans="1:2">
      <c r="A793" s="100"/>
      <c r="B793" s="100"/>
    </row>
    <row r="794" spans="1:2">
      <c r="A794" s="100"/>
      <c r="B794" s="100"/>
    </row>
    <row r="795" spans="1:2">
      <c r="A795" s="100"/>
      <c r="B795" s="100"/>
    </row>
    <row r="796" spans="1:2">
      <c r="A796" s="100"/>
      <c r="B796" s="100"/>
    </row>
    <row r="797" spans="1:2">
      <c r="A797" s="100"/>
      <c r="B797" s="100"/>
    </row>
    <row r="798" spans="1:2">
      <c r="A798" s="100"/>
      <c r="B798" s="100"/>
    </row>
    <row r="799" spans="1:2">
      <c r="A799" s="100"/>
      <c r="B799" s="100"/>
    </row>
    <row r="800" spans="1:2">
      <c r="A800" s="100"/>
      <c r="B800" s="100"/>
    </row>
    <row r="801" spans="1:2">
      <c r="A801" s="100"/>
      <c r="B801" s="100"/>
    </row>
    <row r="802" spans="1:2">
      <c r="A802" s="100"/>
      <c r="B802" s="100"/>
    </row>
    <row r="803" spans="1:2">
      <c r="A803" s="100"/>
      <c r="B803" s="100"/>
    </row>
    <row r="804" spans="1:2">
      <c r="A804" s="100"/>
      <c r="B804" s="100"/>
    </row>
    <row r="805" spans="1:2">
      <c r="A805" s="100"/>
      <c r="B805" s="100"/>
    </row>
    <row r="806" spans="1:2">
      <c r="A806" s="100"/>
      <c r="B806" s="100"/>
    </row>
    <row r="807" spans="1:2">
      <c r="A807" s="100"/>
      <c r="B807" s="100"/>
    </row>
    <row r="808" spans="1:2">
      <c r="A808" s="100"/>
      <c r="B808" s="100"/>
    </row>
    <row r="809" spans="1:2">
      <c r="A809" s="100"/>
      <c r="B809" s="100"/>
    </row>
    <row r="810" spans="1:2">
      <c r="A810" s="100"/>
      <c r="B810" s="100"/>
    </row>
    <row r="811" spans="1:2">
      <c r="A811" s="100"/>
      <c r="B811" s="100"/>
    </row>
    <row r="812" spans="1:2">
      <c r="A812" s="100"/>
      <c r="B812" s="100"/>
    </row>
    <row r="813" spans="1:2">
      <c r="A813" s="100"/>
      <c r="B813" s="100"/>
    </row>
    <row r="814" spans="1:2">
      <c r="A814" s="100"/>
      <c r="B814" s="100"/>
    </row>
    <row r="815" spans="1:2">
      <c r="A815" s="100"/>
      <c r="B815" s="100"/>
    </row>
    <row r="816" spans="1:2">
      <c r="A816" s="100"/>
      <c r="B816" s="100"/>
    </row>
    <row r="817" spans="1:2">
      <c r="A817" s="100"/>
      <c r="B817" s="100"/>
    </row>
    <row r="818" spans="1:2">
      <c r="A818" s="100"/>
      <c r="B818" s="100"/>
    </row>
    <row r="819" spans="1:2">
      <c r="A819" s="100"/>
      <c r="B819" s="100"/>
    </row>
    <row r="820" spans="1:2">
      <c r="A820" s="100"/>
      <c r="B820" s="100"/>
    </row>
    <row r="821" spans="1:2">
      <c r="A821" s="100"/>
      <c r="B821" s="100"/>
    </row>
    <row r="822" spans="1:2">
      <c r="A822" s="100"/>
      <c r="B822" s="100"/>
    </row>
    <row r="823" spans="1:2">
      <c r="A823" s="100"/>
      <c r="B823" s="100"/>
    </row>
    <row r="824" spans="1:2">
      <c r="A824" s="100"/>
      <c r="B824" s="100"/>
    </row>
    <row r="825" spans="1:2">
      <c r="A825" s="100"/>
      <c r="B825" s="100"/>
    </row>
    <row r="826" spans="1:2">
      <c r="A826" s="100"/>
      <c r="B826" s="100"/>
    </row>
    <row r="827" spans="1:2">
      <c r="A827" s="100"/>
      <c r="B827" s="100"/>
    </row>
    <row r="828" spans="1:2">
      <c r="A828" s="100"/>
      <c r="B828" s="100"/>
    </row>
    <row r="829" spans="1:2">
      <c r="A829" s="100"/>
      <c r="B829" s="100"/>
    </row>
    <row r="830" spans="1:2">
      <c r="A830" s="100"/>
      <c r="B830" s="100"/>
    </row>
    <row r="831" spans="1:2">
      <c r="A831" s="100"/>
      <c r="B831" s="100"/>
    </row>
    <row r="832" spans="1:2">
      <c r="A832" s="100"/>
      <c r="B832" s="100"/>
    </row>
    <row r="833" spans="1:2">
      <c r="A833" s="100"/>
      <c r="B833" s="100"/>
    </row>
    <row r="834" spans="1:2">
      <c r="A834" s="100"/>
      <c r="B834" s="100"/>
    </row>
    <row r="835" spans="1:2">
      <c r="A835" s="100"/>
      <c r="B835" s="100"/>
    </row>
    <row r="836" spans="1:2">
      <c r="A836" s="100"/>
      <c r="B836" s="100"/>
    </row>
    <row r="837" spans="1:2">
      <c r="A837" s="100"/>
      <c r="B837" s="100"/>
    </row>
  </sheetData>
  <sheetProtection algorithmName="SHA-512" hashValue="QxahQSiMeWF8MGKh7glEQBZGAUmwnmFnBFxrSYPTvDPw5L4iuQzqcUzrC5HA3rzbupare5s+i3MNCEiQMF7DTg==" saltValue="eAqEuqponGDyDKp8o16m3g==" spinCount="100000" sheet="1" formatCells="0" formatColumns="0" formatRows="0" autoFilter="0"/>
  <autoFilter ref="A7:E33" xr:uid="{00000000-0009-0000-0000-000003000000}"/>
  <mergeCells count="1">
    <mergeCell ref="A5:D5"/>
  </mergeCells>
  <conditionalFormatting sqref="A8:A34">
    <cfRule type="expression" dxfId="16" priority="2">
      <formula>AND(COUNTIF(DataInternalWastesCodes,$A8)&gt;1,$A8&lt;&gt;"")</formula>
    </cfRule>
  </conditionalFormatting>
  <dataValidations count="1">
    <dataValidation allowBlank="1" showInputMessage="1" showErrorMessage="1" promptTitle="Aide" prompt="Double-clic sur une cellule de la colonne pour ouvrir la liste des codes LMOD" sqref="C7:C34" xr:uid="{00000000-0002-0000-0300-000000000000}"/>
  </dataValidations>
  <printOptions horizontalCentered="1"/>
  <pageMargins left="0.62992125984251968" right="0.59055118110236227" top="0.98425196850393704" bottom="0.59055118110236227" header="0.31496062992125984" footer="0.35433070866141736"/>
  <pageSetup paperSize="9" scale="89" fitToHeight="0" orientation="landscape" r:id="rId1"/>
  <headerFooter alignWithMargins="0">
    <oddHeader>&amp;L&amp;09REPUBLIQUE ET CANTON DE GENEVE
&amp;09Département du territoire
&amp;10&amp;BService de la gestion des déchets&amp;R&amp;10&amp;BDocument confidentiel</oddHeader>
    <oddFooter>&amp;L&amp;6&amp;F&amp;R&amp;10Page &amp;P/&amp;N</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InternalTreatments">
    <tabColor rgb="FF00B050"/>
    <outlinePr summaryBelow="0" summaryRight="0"/>
    <pageSetUpPr fitToPage="1"/>
  </sheetPr>
  <dimension ref="A1:D838"/>
  <sheetViews>
    <sheetView workbookViewId="0">
      <pane ySplit="7" topLeftCell="A8" activePane="bottomLeft" state="frozen"/>
      <selection activeCell="A2" sqref="A2"/>
      <selection pane="bottomLeft"/>
    </sheetView>
  </sheetViews>
  <sheetFormatPr baseColWidth="10" defaultColWidth="11.42578125" defaultRowHeight="12.75"/>
  <cols>
    <col min="1" max="1" width="12.42578125" style="94" customWidth="1"/>
    <col min="2" max="2" width="44" style="94" customWidth="1"/>
    <col min="3" max="3" width="77.42578125" style="94" customWidth="1"/>
    <col min="4" max="4" width="0.42578125" style="94" customWidth="1"/>
    <col min="5" max="16384" width="11.42578125" style="94"/>
  </cols>
  <sheetData>
    <row r="1" spans="1:4" s="89" customFormat="1" ht="20.25">
      <c r="A1" s="88" t="s">
        <v>2530</v>
      </c>
      <c r="B1" s="88"/>
    </row>
    <row r="2" spans="1:4" s="92" customFormat="1" ht="15">
      <c r="A2" s="91" t="s">
        <v>2188</v>
      </c>
      <c r="B2" s="91"/>
    </row>
    <row r="4" spans="1:4">
      <c r="A4" s="100"/>
      <c r="B4" s="100"/>
    </row>
    <row r="5" spans="1:4" ht="19.5">
      <c r="A5" s="277" t="s">
        <v>2531</v>
      </c>
      <c r="B5" s="277"/>
      <c r="C5" s="277"/>
      <c r="D5" s="149"/>
    </row>
    <row r="6" spans="1:4" hidden="1">
      <c r="A6" s="121" t="s">
        <v>2494</v>
      </c>
      <c r="B6" s="121" t="s">
        <v>2493</v>
      </c>
      <c r="C6" s="121" t="s">
        <v>2536</v>
      </c>
      <c r="D6" s="150" t="s">
        <v>10</v>
      </c>
    </row>
    <row r="7" spans="1:4">
      <c r="A7" s="172" t="s">
        <v>2189</v>
      </c>
      <c r="B7" s="172" t="s">
        <v>2501</v>
      </c>
      <c r="C7" s="172" t="s">
        <v>2532</v>
      </c>
      <c r="D7" s="151"/>
    </row>
    <row r="8" spans="1:4">
      <c r="A8" s="123"/>
      <c r="B8" s="124"/>
      <c r="C8" s="170" t="s">
        <v>2080</v>
      </c>
      <c r="D8" s="150"/>
    </row>
    <row r="9" spans="1:4">
      <c r="A9" s="123"/>
      <c r="B9" s="124"/>
      <c r="C9" s="170" t="s">
        <v>2080</v>
      </c>
      <c r="D9" s="150"/>
    </row>
    <row r="10" spans="1:4">
      <c r="A10" s="123"/>
      <c r="B10" s="124"/>
      <c r="C10" s="170" t="s">
        <v>2080</v>
      </c>
      <c r="D10" s="150"/>
    </row>
    <row r="11" spans="1:4">
      <c r="A11" s="123"/>
      <c r="B11" s="124"/>
      <c r="C11" s="170" t="s">
        <v>2080</v>
      </c>
      <c r="D11" s="150"/>
    </row>
    <row r="12" spans="1:4">
      <c r="A12" s="123"/>
      <c r="B12" s="124"/>
      <c r="C12" s="170" t="s">
        <v>2080</v>
      </c>
      <c r="D12" s="150"/>
    </row>
    <row r="13" spans="1:4">
      <c r="A13" s="123"/>
      <c r="B13" s="124"/>
      <c r="C13" s="170" t="s">
        <v>2080</v>
      </c>
      <c r="D13" s="150"/>
    </row>
    <row r="14" spans="1:4">
      <c r="A14" s="123"/>
      <c r="B14" s="124"/>
      <c r="C14" s="170" t="s">
        <v>2080</v>
      </c>
      <c r="D14" s="150"/>
    </row>
    <row r="15" spans="1:4">
      <c r="A15" s="123"/>
      <c r="B15" s="124"/>
      <c r="C15" s="170" t="s">
        <v>2080</v>
      </c>
      <c r="D15" s="150"/>
    </row>
    <row r="16" spans="1:4">
      <c r="A16" s="123"/>
      <c r="B16" s="124"/>
      <c r="C16" s="170" t="s">
        <v>2080</v>
      </c>
      <c r="D16" s="150"/>
    </row>
    <row r="17" spans="1:4">
      <c r="A17" s="123"/>
      <c r="B17" s="124"/>
      <c r="C17" s="170" t="s">
        <v>2080</v>
      </c>
      <c r="D17" s="150"/>
    </row>
    <row r="18" spans="1:4">
      <c r="A18" s="123"/>
      <c r="B18" s="124"/>
      <c r="C18" s="170" t="s">
        <v>2080</v>
      </c>
      <c r="D18" s="150"/>
    </row>
    <row r="19" spans="1:4">
      <c r="A19" s="123"/>
      <c r="B19" s="124"/>
      <c r="C19" s="170" t="s">
        <v>2080</v>
      </c>
      <c r="D19" s="150"/>
    </row>
    <row r="20" spans="1:4">
      <c r="A20" s="123"/>
      <c r="B20" s="124"/>
      <c r="C20" s="170" t="s">
        <v>2080</v>
      </c>
      <c r="D20" s="150"/>
    </row>
    <row r="21" spans="1:4">
      <c r="A21" s="123"/>
      <c r="B21" s="124"/>
      <c r="C21" s="170" t="s">
        <v>2080</v>
      </c>
      <c r="D21" s="150"/>
    </row>
    <row r="22" spans="1:4">
      <c r="A22" s="123"/>
      <c r="B22" s="124"/>
      <c r="C22" s="170" t="s">
        <v>2080</v>
      </c>
      <c r="D22" s="150"/>
    </row>
    <row r="23" spans="1:4">
      <c r="A23" s="123"/>
      <c r="B23" s="124"/>
      <c r="C23" s="170" t="s">
        <v>2080</v>
      </c>
      <c r="D23" s="150"/>
    </row>
    <row r="24" spans="1:4">
      <c r="A24" s="123"/>
      <c r="B24" s="124"/>
      <c r="C24" s="170" t="s">
        <v>2080</v>
      </c>
      <c r="D24" s="150"/>
    </row>
    <row r="25" spans="1:4">
      <c r="A25" s="123"/>
      <c r="B25" s="124"/>
      <c r="C25" s="170" t="s">
        <v>2080</v>
      </c>
      <c r="D25" s="150"/>
    </row>
    <row r="26" spans="1:4">
      <c r="A26" s="123"/>
      <c r="B26" s="124"/>
      <c r="C26" s="170" t="s">
        <v>2080</v>
      </c>
      <c r="D26" s="150"/>
    </row>
    <row r="27" spans="1:4">
      <c r="A27" s="123"/>
      <c r="B27" s="124"/>
      <c r="C27" s="170" t="s">
        <v>2080</v>
      </c>
      <c r="D27" s="150"/>
    </row>
    <row r="28" spans="1:4">
      <c r="A28" s="123"/>
      <c r="B28" s="124"/>
      <c r="C28" s="170" t="s">
        <v>2080</v>
      </c>
      <c r="D28" s="150"/>
    </row>
    <row r="29" spans="1:4">
      <c r="A29" s="123"/>
      <c r="B29" s="124"/>
      <c r="C29" s="170" t="s">
        <v>2080</v>
      </c>
      <c r="D29" s="150"/>
    </row>
    <row r="30" spans="1:4">
      <c r="A30" s="123"/>
      <c r="B30" s="124"/>
      <c r="C30" s="170" t="s">
        <v>2080</v>
      </c>
      <c r="D30" s="150"/>
    </row>
    <row r="31" spans="1:4">
      <c r="A31" s="123"/>
      <c r="B31" s="124"/>
      <c r="C31" s="170" t="s">
        <v>2080</v>
      </c>
      <c r="D31" s="150"/>
    </row>
    <row r="32" spans="1:4">
      <c r="A32" s="123"/>
      <c r="B32" s="124"/>
      <c r="C32" s="170" t="s">
        <v>2080</v>
      </c>
      <c r="D32" s="150"/>
    </row>
    <row r="33" spans="1:4">
      <c r="A33" s="123"/>
      <c r="B33" s="124"/>
      <c r="C33" s="170" t="s">
        <v>2080</v>
      </c>
      <c r="D33" s="150"/>
    </row>
    <row r="34" spans="1:4">
      <c r="A34" s="152"/>
      <c r="B34" s="153"/>
      <c r="C34" s="171" t="s">
        <v>2080</v>
      </c>
      <c r="D34" s="150"/>
    </row>
    <row r="39" spans="1:4">
      <c r="A39" s="100"/>
      <c r="B39" s="100"/>
    </row>
    <row r="86" spans="1:2">
      <c r="A86" s="100"/>
      <c r="B86" s="100"/>
    </row>
    <row r="87" spans="1:2">
      <c r="A87" s="100"/>
      <c r="B87" s="100"/>
    </row>
    <row r="88" spans="1:2">
      <c r="A88" s="100"/>
      <c r="B88" s="100"/>
    </row>
    <row r="89" spans="1:2">
      <c r="A89" s="100"/>
      <c r="B89" s="100"/>
    </row>
    <row r="90" spans="1:2">
      <c r="A90" s="100"/>
      <c r="B90" s="100"/>
    </row>
    <row r="91" spans="1:2">
      <c r="A91" s="100"/>
      <c r="B91" s="100"/>
    </row>
    <row r="92" spans="1:2">
      <c r="A92" s="100"/>
      <c r="B92" s="100"/>
    </row>
    <row r="93" spans="1:2">
      <c r="A93" s="100"/>
      <c r="B93" s="100"/>
    </row>
    <row r="94" spans="1:2">
      <c r="A94" s="100"/>
      <c r="B94" s="100"/>
    </row>
    <row r="95" spans="1:2">
      <c r="A95" s="100"/>
      <c r="B95" s="100"/>
    </row>
    <row r="96" spans="1:2">
      <c r="A96" s="100"/>
      <c r="B96" s="100"/>
    </row>
    <row r="97" spans="1:2">
      <c r="A97" s="100"/>
      <c r="B97" s="100"/>
    </row>
    <row r="98" spans="1:2">
      <c r="A98" s="100"/>
      <c r="B98" s="100"/>
    </row>
    <row r="99" spans="1:2">
      <c r="A99" s="100"/>
      <c r="B99" s="100"/>
    </row>
    <row r="100" spans="1:2">
      <c r="A100" s="100"/>
      <c r="B100" s="100"/>
    </row>
    <row r="101" spans="1:2">
      <c r="A101" s="100"/>
      <c r="B101" s="100"/>
    </row>
    <row r="102" spans="1:2">
      <c r="A102" s="100"/>
      <c r="B102" s="100"/>
    </row>
    <row r="103" spans="1:2">
      <c r="A103" s="100"/>
      <c r="B103" s="100"/>
    </row>
    <row r="104" spans="1:2">
      <c r="A104" s="100"/>
      <c r="B104" s="100"/>
    </row>
    <row r="105" spans="1:2">
      <c r="A105" s="100"/>
      <c r="B105" s="100"/>
    </row>
    <row r="106" spans="1:2">
      <c r="A106" s="100"/>
      <c r="B106" s="100"/>
    </row>
    <row r="107" spans="1:2">
      <c r="A107" s="100"/>
      <c r="B107" s="100"/>
    </row>
    <row r="108" spans="1:2">
      <c r="A108" s="100"/>
      <c r="B108" s="100"/>
    </row>
    <row r="109" spans="1:2">
      <c r="A109" s="100"/>
      <c r="B109" s="100"/>
    </row>
    <row r="110" spans="1:2">
      <c r="A110" s="100"/>
      <c r="B110" s="100"/>
    </row>
    <row r="111" spans="1:2">
      <c r="A111" s="100"/>
      <c r="B111" s="100"/>
    </row>
    <row r="112" spans="1:2">
      <c r="A112" s="100"/>
      <c r="B112" s="100"/>
    </row>
    <row r="113" spans="1:2">
      <c r="A113" s="100"/>
      <c r="B113" s="100"/>
    </row>
    <row r="114" spans="1:2">
      <c r="A114" s="100"/>
      <c r="B114" s="100"/>
    </row>
    <row r="115" spans="1:2">
      <c r="A115" s="100"/>
      <c r="B115" s="100"/>
    </row>
    <row r="116" spans="1:2">
      <c r="A116" s="100"/>
      <c r="B116" s="100"/>
    </row>
    <row r="117" spans="1:2">
      <c r="A117" s="100"/>
      <c r="B117" s="100"/>
    </row>
    <row r="118" spans="1:2">
      <c r="A118" s="100"/>
      <c r="B118" s="100"/>
    </row>
    <row r="119" spans="1:2">
      <c r="A119" s="100"/>
      <c r="B119" s="100"/>
    </row>
    <row r="120" spans="1:2">
      <c r="A120" s="100"/>
      <c r="B120" s="100"/>
    </row>
    <row r="121" spans="1:2">
      <c r="A121" s="100"/>
      <c r="B121" s="100"/>
    </row>
    <row r="122" spans="1:2">
      <c r="A122" s="100"/>
      <c r="B122" s="100"/>
    </row>
    <row r="123" spans="1:2">
      <c r="A123" s="100"/>
      <c r="B123" s="100"/>
    </row>
    <row r="124" spans="1:2">
      <c r="A124" s="100"/>
      <c r="B124" s="100"/>
    </row>
    <row r="125" spans="1:2">
      <c r="A125" s="100"/>
      <c r="B125" s="100"/>
    </row>
    <row r="126" spans="1:2">
      <c r="A126" s="100"/>
      <c r="B126" s="100"/>
    </row>
    <row r="127" spans="1:2">
      <c r="A127" s="100"/>
      <c r="B127" s="100"/>
    </row>
    <row r="128" spans="1:2">
      <c r="A128" s="100"/>
      <c r="B128" s="100"/>
    </row>
    <row r="129" spans="1:2">
      <c r="A129" s="100"/>
      <c r="B129" s="100"/>
    </row>
    <row r="130" spans="1:2">
      <c r="A130" s="100"/>
      <c r="B130" s="100"/>
    </row>
    <row r="131" spans="1:2">
      <c r="A131" s="100"/>
      <c r="B131" s="100"/>
    </row>
    <row r="132" spans="1:2">
      <c r="A132" s="100"/>
      <c r="B132" s="100"/>
    </row>
    <row r="133" spans="1:2">
      <c r="A133" s="100"/>
      <c r="B133" s="100"/>
    </row>
    <row r="134" spans="1:2">
      <c r="A134" s="100"/>
      <c r="B134" s="100"/>
    </row>
    <row r="135" spans="1:2">
      <c r="A135" s="100"/>
      <c r="B135" s="100"/>
    </row>
    <row r="136" spans="1:2">
      <c r="A136" s="100"/>
      <c r="B136" s="100"/>
    </row>
    <row r="137" spans="1:2">
      <c r="A137" s="100"/>
      <c r="B137" s="100"/>
    </row>
    <row r="138" spans="1:2">
      <c r="A138" s="100"/>
      <c r="B138" s="100"/>
    </row>
    <row r="139" spans="1:2">
      <c r="A139" s="100"/>
      <c r="B139" s="100"/>
    </row>
    <row r="140" spans="1:2">
      <c r="A140" s="100"/>
      <c r="B140" s="100"/>
    </row>
    <row r="141" spans="1:2">
      <c r="A141" s="100"/>
      <c r="B141" s="100"/>
    </row>
    <row r="142" spans="1:2">
      <c r="A142" s="100"/>
      <c r="B142" s="100"/>
    </row>
    <row r="143" spans="1:2">
      <c r="A143" s="100"/>
      <c r="B143" s="100"/>
    </row>
    <row r="144" spans="1:2">
      <c r="A144" s="100"/>
      <c r="B144" s="100"/>
    </row>
    <row r="145" spans="1:2">
      <c r="A145" s="100"/>
      <c r="B145" s="100"/>
    </row>
    <row r="146" spans="1:2">
      <c r="A146" s="100"/>
      <c r="B146" s="100"/>
    </row>
    <row r="147" spans="1:2">
      <c r="A147" s="100"/>
      <c r="B147" s="100"/>
    </row>
    <row r="148" spans="1:2">
      <c r="A148" s="100"/>
      <c r="B148" s="100"/>
    </row>
    <row r="149" spans="1:2">
      <c r="A149" s="100"/>
      <c r="B149" s="100"/>
    </row>
    <row r="150" spans="1:2">
      <c r="A150" s="100"/>
      <c r="B150" s="100"/>
    </row>
    <row r="151" spans="1:2">
      <c r="A151" s="100"/>
      <c r="B151" s="100"/>
    </row>
    <row r="152" spans="1:2">
      <c r="A152" s="100"/>
      <c r="B152" s="100"/>
    </row>
    <row r="153" spans="1:2">
      <c r="A153" s="100"/>
      <c r="B153" s="100"/>
    </row>
    <row r="154" spans="1:2">
      <c r="A154" s="100"/>
      <c r="B154" s="100"/>
    </row>
    <row r="155" spans="1:2">
      <c r="A155" s="100"/>
      <c r="B155" s="100"/>
    </row>
    <row r="156" spans="1:2">
      <c r="A156" s="100"/>
      <c r="B156" s="100"/>
    </row>
    <row r="157" spans="1:2">
      <c r="A157" s="100"/>
      <c r="B157" s="100"/>
    </row>
    <row r="158" spans="1:2">
      <c r="A158" s="100"/>
      <c r="B158" s="100"/>
    </row>
    <row r="159" spans="1:2">
      <c r="A159" s="100"/>
      <c r="B159" s="100"/>
    </row>
    <row r="160" spans="1:2">
      <c r="A160" s="100"/>
      <c r="B160" s="100"/>
    </row>
    <row r="161" spans="1:2">
      <c r="A161" s="100"/>
      <c r="B161" s="100"/>
    </row>
    <row r="162" spans="1:2">
      <c r="A162" s="100"/>
      <c r="B162" s="100"/>
    </row>
    <row r="163" spans="1:2">
      <c r="A163" s="100"/>
      <c r="B163" s="100"/>
    </row>
    <row r="164" spans="1:2">
      <c r="A164" s="100"/>
      <c r="B164" s="100"/>
    </row>
    <row r="165" spans="1:2">
      <c r="A165" s="100"/>
      <c r="B165" s="100"/>
    </row>
    <row r="166" spans="1:2">
      <c r="A166" s="100"/>
      <c r="B166" s="100"/>
    </row>
    <row r="167" spans="1:2">
      <c r="A167" s="100"/>
      <c r="B167" s="100"/>
    </row>
    <row r="168" spans="1:2">
      <c r="A168" s="100"/>
      <c r="B168" s="100"/>
    </row>
    <row r="169" spans="1:2">
      <c r="A169" s="100"/>
      <c r="B169" s="100"/>
    </row>
    <row r="170" spans="1:2">
      <c r="A170" s="100"/>
      <c r="B170" s="100"/>
    </row>
    <row r="171" spans="1:2">
      <c r="A171" s="100"/>
      <c r="B171" s="100"/>
    </row>
    <row r="172" spans="1:2">
      <c r="A172" s="100"/>
      <c r="B172" s="100"/>
    </row>
    <row r="173" spans="1:2">
      <c r="A173" s="100"/>
      <c r="B173" s="100"/>
    </row>
    <row r="174" spans="1:2">
      <c r="A174" s="100"/>
      <c r="B174" s="100"/>
    </row>
    <row r="175" spans="1:2">
      <c r="A175" s="100"/>
      <c r="B175" s="100"/>
    </row>
    <row r="176" spans="1:2">
      <c r="A176" s="100"/>
      <c r="B176" s="100"/>
    </row>
    <row r="177" spans="1:2">
      <c r="A177" s="100"/>
      <c r="B177" s="100"/>
    </row>
    <row r="178" spans="1:2">
      <c r="A178" s="100"/>
      <c r="B178" s="100"/>
    </row>
    <row r="179" spans="1:2">
      <c r="A179" s="100"/>
      <c r="B179" s="100"/>
    </row>
    <row r="180" spans="1:2">
      <c r="A180" s="100"/>
      <c r="B180" s="100"/>
    </row>
    <row r="181" spans="1:2">
      <c r="A181" s="100"/>
      <c r="B181" s="100"/>
    </row>
    <row r="182" spans="1:2">
      <c r="A182" s="100"/>
      <c r="B182" s="100"/>
    </row>
    <row r="183" spans="1:2">
      <c r="A183" s="100"/>
      <c r="B183" s="100"/>
    </row>
    <row r="184" spans="1:2">
      <c r="A184" s="100"/>
      <c r="B184" s="100"/>
    </row>
    <row r="185" spans="1:2">
      <c r="A185" s="100"/>
      <c r="B185" s="100"/>
    </row>
    <row r="186" spans="1:2">
      <c r="A186" s="100"/>
      <c r="B186" s="100"/>
    </row>
    <row r="187" spans="1:2">
      <c r="A187" s="100"/>
      <c r="B187" s="100"/>
    </row>
    <row r="188" spans="1:2">
      <c r="A188" s="100"/>
      <c r="B188" s="100"/>
    </row>
    <row r="189" spans="1:2">
      <c r="A189" s="100"/>
      <c r="B189" s="100"/>
    </row>
    <row r="190" spans="1:2">
      <c r="A190" s="100"/>
      <c r="B190" s="100"/>
    </row>
    <row r="191" spans="1:2">
      <c r="A191" s="100"/>
      <c r="B191" s="100"/>
    </row>
    <row r="192" spans="1:2">
      <c r="A192" s="100"/>
      <c r="B192" s="100"/>
    </row>
    <row r="193" spans="1:2">
      <c r="A193" s="100"/>
      <c r="B193" s="100"/>
    </row>
    <row r="194" spans="1:2">
      <c r="A194" s="100"/>
      <c r="B194" s="100"/>
    </row>
    <row r="195" spans="1:2">
      <c r="A195" s="100"/>
      <c r="B195" s="100"/>
    </row>
    <row r="196" spans="1:2">
      <c r="A196" s="100"/>
      <c r="B196" s="100"/>
    </row>
    <row r="197" spans="1:2">
      <c r="A197" s="100"/>
      <c r="B197" s="100"/>
    </row>
    <row r="198" spans="1:2">
      <c r="A198" s="100"/>
      <c r="B198" s="100"/>
    </row>
    <row r="199" spans="1:2">
      <c r="A199" s="100"/>
      <c r="B199" s="100"/>
    </row>
    <row r="200" spans="1:2">
      <c r="A200" s="100"/>
      <c r="B200" s="100"/>
    </row>
    <row r="201" spans="1:2">
      <c r="A201" s="100"/>
      <c r="B201" s="100"/>
    </row>
    <row r="202" spans="1:2">
      <c r="A202" s="100"/>
      <c r="B202" s="100"/>
    </row>
    <row r="203" spans="1:2">
      <c r="A203" s="100"/>
      <c r="B203" s="100"/>
    </row>
    <row r="204" spans="1:2">
      <c r="A204" s="100"/>
      <c r="B204" s="100"/>
    </row>
    <row r="205" spans="1:2">
      <c r="A205" s="100"/>
      <c r="B205" s="100"/>
    </row>
    <row r="206" spans="1:2">
      <c r="A206" s="100"/>
      <c r="B206" s="100"/>
    </row>
    <row r="207" spans="1:2">
      <c r="A207" s="100"/>
      <c r="B207" s="100"/>
    </row>
    <row r="208" spans="1:2">
      <c r="A208" s="100"/>
      <c r="B208" s="100"/>
    </row>
    <row r="209" spans="1:2">
      <c r="A209" s="100"/>
      <c r="B209" s="100"/>
    </row>
    <row r="210" spans="1:2">
      <c r="A210" s="100"/>
      <c r="B210" s="100"/>
    </row>
    <row r="211" spans="1:2">
      <c r="A211" s="100"/>
      <c r="B211" s="100"/>
    </row>
    <row r="212" spans="1:2">
      <c r="A212" s="100"/>
      <c r="B212" s="100"/>
    </row>
    <row r="213" spans="1:2">
      <c r="A213" s="100"/>
      <c r="B213" s="100"/>
    </row>
    <row r="214" spans="1:2">
      <c r="A214" s="100"/>
      <c r="B214" s="100"/>
    </row>
    <row r="215" spans="1:2">
      <c r="A215" s="100"/>
      <c r="B215" s="100"/>
    </row>
    <row r="216" spans="1:2">
      <c r="A216" s="100"/>
      <c r="B216" s="100"/>
    </row>
    <row r="217" spans="1:2">
      <c r="A217" s="100"/>
      <c r="B217" s="100"/>
    </row>
    <row r="218" spans="1:2">
      <c r="A218" s="100"/>
      <c r="B218" s="100"/>
    </row>
    <row r="219" spans="1:2">
      <c r="A219" s="100"/>
      <c r="B219" s="100"/>
    </row>
    <row r="220" spans="1:2">
      <c r="A220" s="100"/>
      <c r="B220" s="100"/>
    </row>
    <row r="221" spans="1:2">
      <c r="A221" s="100"/>
      <c r="B221" s="100"/>
    </row>
    <row r="222" spans="1:2">
      <c r="A222" s="100"/>
      <c r="B222" s="100"/>
    </row>
    <row r="223" spans="1:2">
      <c r="A223" s="100"/>
      <c r="B223" s="100"/>
    </row>
    <row r="224" spans="1:2">
      <c r="A224" s="100"/>
      <c r="B224" s="100"/>
    </row>
    <row r="225" spans="1:2">
      <c r="A225" s="100"/>
      <c r="B225" s="100"/>
    </row>
    <row r="226" spans="1:2">
      <c r="A226" s="100"/>
      <c r="B226" s="100"/>
    </row>
    <row r="227" spans="1:2">
      <c r="A227" s="100"/>
      <c r="B227" s="100"/>
    </row>
    <row r="228" spans="1:2">
      <c r="A228" s="100"/>
      <c r="B228" s="100"/>
    </row>
    <row r="229" spans="1:2">
      <c r="A229" s="100"/>
      <c r="B229" s="100"/>
    </row>
    <row r="230" spans="1:2">
      <c r="A230" s="100"/>
      <c r="B230" s="100"/>
    </row>
    <row r="231" spans="1:2">
      <c r="A231" s="100"/>
      <c r="B231" s="100"/>
    </row>
    <row r="232" spans="1:2">
      <c r="A232" s="100"/>
      <c r="B232" s="100"/>
    </row>
    <row r="233" spans="1:2">
      <c r="A233" s="100"/>
      <c r="B233" s="100"/>
    </row>
    <row r="234" spans="1:2">
      <c r="A234" s="100"/>
      <c r="B234" s="100"/>
    </row>
    <row r="235" spans="1:2">
      <c r="A235" s="100"/>
      <c r="B235" s="100"/>
    </row>
    <row r="236" spans="1:2">
      <c r="A236" s="100"/>
      <c r="B236" s="100"/>
    </row>
    <row r="237" spans="1:2">
      <c r="A237" s="100"/>
      <c r="B237" s="100"/>
    </row>
    <row r="238" spans="1:2">
      <c r="A238" s="100"/>
      <c r="B238" s="100"/>
    </row>
    <row r="239" spans="1:2">
      <c r="A239" s="100"/>
      <c r="B239" s="100"/>
    </row>
    <row r="240" spans="1:2">
      <c r="A240" s="100"/>
      <c r="B240" s="100"/>
    </row>
    <row r="241" spans="1:2">
      <c r="A241" s="100"/>
      <c r="B241" s="100"/>
    </row>
    <row r="242" spans="1:2">
      <c r="A242" s="100"/>
      <c r="B242" s="100"/>
    </row>
    <row r="243" spans="1:2">
      <c r="A243" s="100"/>
      <c r="B243" s="100"/>
    </row>
    <row r="244" spans="1:2">
      <c r="A244" s="100"/>
      <c r="B244" s="100"/>
    </row>
    <row r="245" spans="1:2">
      <c r="A245" s="100"/>
      <c r="B245" s="100"/>
    </row>
    <row r="246" spans="1:2">
      <c r="A246" s="100"/>
      <c r="B246" s="100"/>
    </row>
    <row r="247" spans="1:2">
      <c r="A247" s="100"/>
      <c r="B247" s="100"/>
    </row>
    <row r="248" spans="1:2">
      <c r="A248" s="100"/>
      <c r="B248" s="100"/>
    </row>
    <row r="249" spans="1:2">
      <c r="A249" s="100"/>
      <c r="B249" s="100"/>
    </row>
    <row r="250" spans="1:2">
      <c r="A250" s="100"/>
      <c r="B250" s="100"/>
    </row>
    <row r="251" spans="1:2">
      <c r="A251" s="100"/>
      <c r="B251" s="100"/>
    </row>
    <row r="252" spans="1:2">
      <c r="A252" s="100"/>
      <c r="B252" s="100"/>
    </row>
    <row r="253" spans="1:2">
      <c r="A253" s="100"/>
      <c r="B253" s="100"/>
    </row>
    <row r="254" spans="1:2">
      <c r="A254" s="100"/>
      <c r="B254" s="100"/>
    </row>
    <row r="255" spans="1:2">
      <c r="A255" s="100"/>
      <c r="B255" s="100"/>
    </row>
    <row r="256" spans="1:2">
      <c r="A256" s="100"/>
      <c r="B256" s="100"/>
    </row>
    <row r="257" spans="1:2">
      <c r="A257" s="100"/>
      <c r="B257" s="100"/>
    </row>
    <row r="258" spans="1:2">
      <c r="A258" s="100"/>
      <c r="B258" s="100"/>
    </row>
    <row r="259" spans="1:2">
      <c r="A259" s="100"/>
      <c r="B259" s="100"/>
    </row>
    <row r="260" spans="1:2">
      <c r="A260" s="100"/>
      <c r="B260" s="100"/>
    </row>
    <row r="261" spans="1:2">
      <c r="A261" s="100"/>
      <c r="B261" s="100"/>
    </row>
    <row r="262" spans="1:2">
      <c r="A262" s="100"/>
      <c r="B262" s="100"/>
    </row>
    <row r="263" spans="1:2">
      <c r="A263" s="100"/>
      <c r="B263" s="100"/>
    </row>
    <row r="264" spans="1:2">
      <c r="A264" s="100"/>
      <c r="B264" s="100"/>
    </row>
    <row r="265" spans="1:2">
      <c r="A265" s="100"/>
      <c r="B265" s="100"/>
    </row>
    <row r="266" spans="1:2">
      <c r="A266" s="100"/>
      <c r="B266" s="100"/>
    </row>
    <row r="267" spans="1:2">
      <c r="A267" s="100"/>
      <c r="B267" s="100"/>
    </row>
    <row r="268" spans="1:2">
      <c r="A268" s="100"/>
      <c r="B268" s="100"/>
    </row>
    <row r="269" spans="1:2">
      <c r="A269" s="100"/>
      <c r="B269" s="100"/>
    </row>
    <row r="270" spans="1:2">
      <c r="A270" s="100"/>
      <c r="B270" s="100"/>
    </row>
    <row r="271" spans="1:2">
      <c r="A271" s="100"/>
      <c r="B271" s="100"/>
    </row>
    <row r="272" spans="1:2">
      <c r="A272" s="100"/>
      <c r="B272" s="100"/>
    </row>
    <row r="273" spans="1:2">
      <c r="A273" s="100"/>
      <c r="B273" s="100"/>
    </row>
    <row r="274" spans="1:2">
      <c r="A274" s="100"/>
      <c r="B274" s="100"/>
    </row>
    <row r="275" spans="1:2">
      <c r="A275" s="100"/>
      <c r="B275" s="100"/>
    </row>
    <row r="276" spans="1:2">
      <c r="A276" s="100"/>
      <c r="B276" s="100"/>
    </row>
    <row r="277" spans="1:2">
      <c r="A277" s="100"/>
      <c r="B277" s="100"/>
    </row>
    <row r="278" spans="1:2">
      <c r="A278" s="100"/>
      <c r="B278" s="100"/>
    </row>
    <row r="279" spans="1:2">
      <c r="A279" s="100"/>
      <c r="B279" s="100"/>
    </row>
    <row r="280" spans="1:2">
      <c r="A280" s="100"/>
      <c r="B280" s="100"/>
    </row>
    <row r="281" spans="1:2">
      <c r="A281" s="100"/>
      <c r="B281" s="100"/>
    </row>
    <row r="282" spans="1:2">
      <c r="A282" s="100"/>
      <c r="B282" s="100"/>
    </row>
    <row r="283" spans="1:2">
      <c r="A283" s="100"/>
      <c r="B283" s="100"/>
    </row>
    <row r="284" spans="1:2">
      <c r="A284" s="100"/>
      <c r="B284" s="100"/>
    </row>
    <row r="285" spans="1:2">
      <c r="A285" s="100"/>
      <c r="B285" s="100"/>
    </row>
    <row r="286" spans="1:2">
      <c r="A286" s="100"/>
      <c r="B286" s="100"/>
    </row>
    <row r="287" spans="1:2">
      <c r="A287" s="100"/>
      <c r="B287" s="100"/>
    </row>
    <row r="288" spans="1:2">
      <c r="A288" s="100"/>
      <c r="B288" s="100"/>
    </row>
    <row r="289" spans="1:2">
      <c r="A289" s="100"/>
      <c r="B289" s="100"/>
    </row>
    <row r="290" spans="1:2">
      <c r="A290" s="100"/>
      <c r="B290" s="100"/>
    </row>
    <row r="291" spans="1:2">
      <c r="A291" s="100"/>
      <c r="B291" s="100"/>
    </row>
    <row r="292" spans="1:2">
      <c r="A292" s="100"/>
      <c r="B292" s="100"/>
    </row>
    <row r="293" spans="1:2">
      <c r="A293" s="100"/>
      <c r="B293" s="100"/>
    </row>
    <row r="294" spans="1:2">
      <c r="A294" s="100"/>
      <c r="B294" s="100"/>
    </row>
    <row r="295" spans="1:2">
      <c r="A295" s="100"/>
      <c r="B295" s="100"/>
    </row>
    <row r="296" spans="1:2">
      <c r="A296" s="100"/>
      <c r="B296" s="100"/>
    </row>
    <row r="297" spans="1:2">
      <c r="A297" s="100"/>
      <c r="B297" s="100"/>
    </row>
    <row r="298" spans="1:2">
      <c r="A298" s="100"/>
      <c r="B298" s="100"/>
    </row>
    <row r="299" spans="1:2">
      <c r="A299" s="100"/>
      <c r="B299" s="100"/>
    </row>
    <row r="300" spans="1:2">
      <c r="A300" s="100"/>
      <c r="B300" s="100"/>
    </row>
    <row r="301" spans="1:2">
      <c r="A301" s="100"/>
      <c r="B301" s="100"/>
    </row>
    <row r="302" spans="1:2">
      <c r="A302" s="100"/>
      <c r="B302" s="100"/>
    </row>
    <row r="303" spans="1:2">
      <c r="A303" s="100"/>
      <c r="B303" s="100"/>
    </row>
    <row r="304" spans="1:2">
      <c r="A304" s="100"/>
      <c r="B304" s="100"/>
    </row>
    <row r="305" spans="1:2">
      <c r="A305" s="100"/>
      <c r="B305" s="100"/>
    </row>
    <row r="306" spans="1:2">
      <c r="A306" s="100"/>
      <c r="B306" s="100"/>
    </row>
    <row r="307" spans="1:2">
      <c r="A307" s="100"/>
      <c r="B307" s="100"/>
    </row>
    <row r="308" spans="1:2">
      <c r="A308" s="100"/>
      <c r="B308" s="100"/>
    </row>
    <row r="309" spans="1:2">
      <c r="A309" s="100"/>
      <c r="B309" s="100"/>
    </row>
    <row r="310" spans="1:2">
      <c r="A310" s="100"/>
      <c r="B310" s="100"/>
    </row>
    <row r="311" spans="1:2">
      <c r="A311" s="100"/>
      <c r="B311" s="100"/>
    </row>
    <row r="312" spans="1:2">
      <c r="A312" s="100"/>
      <c r="B312" s="100"/>
    </row>
    <row r="313" spans="1:2">
      <c r="A313" s="100"/>
      <c r="B313" s="100"/>
    </row>
    <row r="314" spans="1:2">
      <c r="A314" s="100"/>
      <c r="B314" s="100"/>
    </row>
    <row r="315" spans="1:2">
      <c r="A315" s="100"/>
      <c r="B315" s="100"/>
    </row>
    <row r="316" spans="1:2">
      <c r="A316" s="100"/>
      <c r="B316" s="100"/>
    </row>
    <row r="317" spans="1:2">
      <c r="A317" s="100"/>
      <c r="B317" s="100"/>
    </row>
    <row r="318" spans="1:2">
      <c r="A318" s="100"/>
      <c r="B318" s="100"/>
    </row>
    <row r="319" spans="1:2">
      <c r="A319" s="100"/>
      <c r="B319" s="100"/>
    </row>
    <row r="320" spans="1:2">
      <c r="A320" s="100"/>
      <c r="B320" s="100"/>
    </row>
    <row r="321" spans="1:2">
      <c r="A321" s="100"/>
      <c r="B321" s="100"/>
    </row>
    <row r="322" spans="1:2">
      <c r="A322" s="100"/>
      <c r="B322" s="100"/>
    </row>
    <row r="323" spans="1:2">
      <c r="A323" s="100"/>
      <c r="B323" s="100"/>
    </row>
    <row r="324" spans="1:2">
      <c r="A324" s="100"/>
      <c r="B324" s="100"/>
    </row>
    <row r="325" spans="1:2">
      <c r="A325" s="100"/>
      <c r="B325" s="100"/>
    </row>
    <row r="326" spans="1:2">
      <c r="A326" s="100"/>
      <c r="B326" s="100"/>
    </row>
    <row r="327" spans="1:2">
      <c r="A327" s="100"/>
      <c r="B327" s="100"/>
    </row>
    <row r="328" spans="1:2">
      <c r="A328" s="100"/>
      <c r="B328" s="100"/>
    </row>
    <row r="329" spans="1:2">
      <c r="A329" s="100"/>
      <c r="B329" s="100"/>
    </row>
    <row r="330" spans="1:2">
      <c r="A330" s="100"/>
      <c r="B330" s="100"/>
    </row>
    <row r="331" spans="1:2">
      <c r="A331" s="100"/>
      <c r="B331" s="100"/>
    </row>
    <row r="332" spans="1:2">
      <c r="A332" s="100"/>
      <c r="B332" s="100"/>
    </row>
    <row r="333" spans="1:2">
      <c r="A333" s="100"/>
      <c r="B333" s="100"/>
    </row>
    <row r="334" spans="1:2">
      <c r="A334" s="100"/>
      <c r="B334" s="100"/>
    </row>
    <row r="335" spans="1:2">
      <c r="A335" s="100"/>
      <c r="B335" s="100"/>
    </row>
    <row r="336" spans="1:2">
      <c r="A336" s="100"/>
      <c r="B336" s="100"/>
    </row>
    <row r="337" spans="1:2">
      <c r="A337" s="100"/>
      <c r="B337" s="100"/>
    </row>
    <row r="338" spans="1:2">
      <c r="A338" s="100"/>
      <c r="B338" s="100"/>
    </row>
    <row r="339" spans="1:2">
      <c r="A339" s="100"/>
      <c r="B339" s="100"/>
    </row>
    <row r="340" spans="1:2">
      <c r="A340" s="100"/>
      <c r="B340" s="100"/>
    </row>
    <row r="341" spans="1:2">
      <c r="A341" s="100"/>
      <c r="B341" s="100"/>
    </row>
    <row r="342" spans="1:2">
      <c r="A342" s="100"/>
      <c r="B342" s="100"/>
    </row>
    <row r="343" spans="1:2">
      <c r="A343" s="100"/>
      <c r="B343" s="100"/>
    </row>
    <row r="344" spans="1:2">
      <c r="A344" s="100"/>
      <c r="B344" s="100"/>
    </row>
    <row r="345" spans="1:2">
      <c r="A345" s="100"/>
      <c r="B345" s="100"/>
    </row>
    <row r="346" spans="1:2">
      <c r="A346" s="100"/>
      <c r="B346" s="100"/>
    </row>
    <row r="347" spans="1:2">
      <c r="A347" s="100"/>
      <c r="B347" s="100"/>
    </row>
    <row r="348" spans="1:2">
      <c r="A348" s="100"/>
      <c r="B348" s="100"/>
    </row>
    <row r="349" spans="1:2">
      <c r="A349" s="100"/>
      <c r="B349" s="100"/>
    </row>
    <row r="350" spans="1:2">
      <c r="A350" s="100"/>
      <c r="B350" s="100"/>
    </row>
    <row r="351" spans="1:2">
      <c r="A351" s="100"/>
      <c r="B351" s="100"/>
    </row>
    <row r="352" spans="1:2">
      <c r="A352" s="100"/>
      <c r="B352" s="100"/>
    </row>
    <row r="353" spans="1:2">
      <c r="A353" s="100"/>
      <c r="B353" s="100"/>
    </row>
    <row r="354" spans="1:2">
      <c r="A354" s="100"/>
      <c r="B354" s="100"/>
    </row>
    <row r="355" spans="1:2">
      <c r="A355" s="100"/>
      <c r="B355" s="100"/>
    </row>
    <row r="356" spans="1:2">
      <c r="A356" s="100"/>
      <c r="B356" s="100"/>
    </row>
    <row r="357" spans="1:2">
      <c r="A357" s="100"/>
      <c r="B357" s="100"/>
    </row>
    <row r="358" spans="1:2">
      <c r="A358" s="100"/>
      <c r="B358" s="100"/>
    </row>
    <row r="359" spans="1:2">
      <c r="A359" s="100"/>
      <c r="B359" s="100"/>
    </row>
    <row r="360" spans="1:2">
      <c r="A360" s="100"/>
      <c r="B360" s="100"/>
    </row>
    <row r="361" spans="1:2">
      <c r="A361" s="100"/>
      <c r="B361" s="100"/>
    </row>
    <row r="362" spans="1:2">
      <c r="A362" s="100"/>
      <c r="B362" s="100"/>
    </row>
    <row r="363" spans="1:2">
      <c r="A363" s="100"/>
      <c r="B363" s="100"/>
    </row>
    <row r="364" spans="1:2">
      <c r="A364" s="100"/>
      <c r="B364" s="100"/>
    </row>
    <row r="365" spans="1:2">
      <c r="A365" s="100"/>
      <c r="B365" s="100"/>
    </row>
    <row r="366" spans="1:2">
      <c r="A366" s="100"/>
      <c r="B366" s="100"/>
    </row>
    <row r="367" spans="1:2">
      <c r="A367" s="100"/>
      <c r="B367" s="100"/>
    </row>
    <row r="368" spans="1:2">
      <c r="A368" s="100"/>
      <c r="B368" s="100"/>
    </row>
    <row r="369" spans="1:2">
      <c r="A369" s="100"/>
      <c r="B369" s="100"/>
    </row>
    <row r="370" spans="1:2">
      <c r="A370" s="100"/>
      <c r="B370" s="100"/>
    </row>
    <row r="371" spans="1:2">
      <c r="A371" s="100"/>
      <c r="B371" s="100"/>
    </row>
    <row r="372" spans="1:2">
      <c r="A372" s="100"/>
      <c r="B372" s="100"/>
    </row>
    <row r="373" spans="1:2">
      <c r="A373" s="100"/>
      <c r="B373" s="100"/>
    </row>
    <row r="374" spans="1:2">
      <c r="A374" s="100"/>
      <c r="B374" s="100"/>
    </row>
    <row r="375" spans="1:2">
      <c r="A375" s="100"/>
      <c r="B375" s="100"/>
    </row>
    <row r="376" spans="1:2">
      <c r="A376" s="100"/>
      <c r="B376" s="100"/>
    </row>
    <row r="377" spans="1:2">
      <c r="A377" s="100"/>
      <c r="B377" s="100"/>
    </row>
    <row r="378" spans="1:2">
      <c r="A378" s="100"/>
      <c r="B378" s="100"/>
    </row>
    <row r="379" spans="1:2">
      <c r="A379" s="100"/>
      <c r="B379" s="100"/>
    </row>
    <row r="380" spans="1:2">
      <c r="A380" s="100"/>
      <c r="B380" s="100"/>
    </row>
    <row r="381" spans="1:2">
      <c r="A381" s="100"/>
      <c r="B381" s="100"/>
    </row>
    <row r="382" spans="1:2">
      <c r="A382" s="100"/>
      <c r="B382" s="100"/>
    </row>
    <row r="383" spans="1:2">
      <c r="A383" s="100"/>
      <c r="B383" s="100"/>
    </row>
    <row r="384" spans="1:2">
      <c r="A384" s="100"/>
      <c r="B384" s="100"/>
    </row>
    <row r="385" spans="1:2">
      <c r="A385" s="100"/>
      <c r="B385" s="100"/>
    </row>
    <row r="386" spans="1:2">
      <c r="A386" s="100"/>
      <c r="B386" s="100"/>
    </row>
    <row r="387" spans="1:2">
      <c r="A387" s="100"/>
      <c r="B387" s="100"/>
    </row>
    <row r="388" spans="1:2">
      <c r="A388" s="100"/>
      <c r="B388" s="100"/>
    </row>
    <row r="389" spans="1:2">
      <c r="A389" s="100"/>
      <c r="B389" s="100"/>
    </row>
    <row r="390" spans="1:2">
      <c r="A390" s="100"/>
      <c r="B390" s="100"/>
    </row>
    <row r="391" spans="1:2">
      <c r="A391" s="100"/>
      <c r="B391" s="100"/>
    </row>
    <row r="392" spans="1:2">
      <c r="A392" s="100"/>
      <c r="B392" s="100"/>
    </row>
    <row r="393" spans="1:2">
      <c r="A393" s="100"/>
      <c r="B393" s="100"/>
    </row>
    <row r="394" spans="1:2">
      <c r="A394" s="100"/>
      <c r="B394" s="100"/>
    </row>
    <row r="395" spans="1:2">
      <c r="A395" s="100"/>
      <c r="B395" s="100"/>
    </row>
    <row r="396" spans="1:2">
      <c r="A396" s="100"/>
      <c r="B396" s="100"/>
    </row>
    <row r="397" spans="1:2">
      <c r="A397" s="100"/>
      <c r="B397" s="100"/>
    </row>
    <row r="398" spans="1:2">
      <c r="A398" s="100"/>
      <c r="B398" s="100"/>
    </row>
    <row r="399" spans="1:2">
      <c r="A399" s="100"/>
      <c r="B399" s="100"/>
    </row>
    <row r="400" spans="1:2">
      <c r="A400" s="100"/>
      <c r="B400" s="100"/>
    </row>
    <row r="401" spans="1:2">
      <c r="A401" s="100"/>
      <c r="B401" s="100"/>
    </row>
    <row r="402" spans="1:2">
      <c r="A402" s="100"/>
      <c r="B402" s="100"/>
    </row>
    <row r="403" spans="1:2">
      <c r="A403" s="100"/>
      <c r="B403" s="100"/>
    </row>
    <row r="404" spans="1:2">
      <c r="A404" s="100"/>
      <c r="B404" s="100"/>
    </row>
    <row r="405" spans="1:2">
      <c r="A405" s="100"/>
      <c r="B405" s="100"/>
    </row>
    <row r="406" spans="1:2">
      <c r="A406" s="100"/>
      <c r="B406" s="100"/>
    </row>
    <row r="407" spans="1:2">
      <c r="A407" s="100"/>
      <c r="B407" s="100"/>
    </row>
    <row r="408" spans="1:2">
      <c r="A408" s="100"/>
      <c r="B408" s="100"/>
    </row>
    <row r="409" spans="1:2">
      <c r="A409" s="100"/>
      <c r="B409" s="100"/>
    </row>
    <row r="410" spans="1:2">
      <c r="A410" s="100"/>
      <c r="B410" s="100"/>
    </row>
    <row r="411" spans="1:2">
      <c r="A411" s="100"/>
      <c r="B411" s="100"/>
    </row>
    <row r="412" spans="1:2">
      <c r="A412" s="100"/>
      <c r="B412" s="100"/>
    </row>
    <row r="413" spans="1:2">
      <c r="A413" s="100"/>
      <c r="B413" s="100"/>
    </row>
    <row r="414" spans="1:2">
      <c r="A414" s="100"/>
      <c r="B414" s="100"/>
    </row>
    <row r="415" spans="1:2">
      <c r="A415" s="100"/>
      <c r="B415" s="100"/>
    </row>
    <row r="416" spans="1:2">
      <c r="A416" s="100"/>
      <c r="B416" s="100"/>
    </row>
    <row r="417" spans="1:2">
      <c r="A417" s="100"/>
      <c r="B417" s="100"/>
    </row>
    <row r="418" spans="1:2">
      <c r="A418" s="100"/>
      <c r="B418" s="100"/>
    </row>
    <row r="419" spans="1:2">
      <c r="A419" s="100"/>
      <c r="B419" s="100"/>
    </row>
    <row r="420" spans="1:2">
      <c r="A420" s="100"/>
      <c r="B420" s="100"/>
    </row>
    <row r="421" spans="1:2">
      <c r="A421" s="100"/>
      <c r="B421" s="100"/>
    </row>
    <row r="422" spans="1:2">
      <c r="A422" s="100"/>
      <c r="B422" s="100"/>
    </row>
    <row r="423" spans="1:2">
      <c r="A423" s="100"/>
      <c r="B423" s="100"/>
    </row>
    <row r="424" spans="1:2">
      <c r="A424" s="100"/>
      <c r="B424" s="100"/>
    </row>
    <row r="425" spans="1:2">
      <c r="A425" s="100"/>
      <c r="B425" s="100"/>
    </row>
    <row r="426" spans="1:2">
      <c r="A426" s="100"/>
      <c r="B426" s="100"/>
    </row>
    <row r="427" spans="1:2">
      <c r="A427" s="100"/>
      <c r="B427" s="100"/>
    </row>
    <row r="428" spans="1:2">
      <c r="A428" s="100"/>
      <c r="B428" s="100"/>
    </row>
    <row r="429" spans="1:2">
      <c r="A429" s="100"/>
      <c r="B429" s="100"/>
    </row>
    <row r="430" spans="1:2">
      <c r="A430" s="100"/>
      <c r="B430" s="100"/>
    </row>
    <row r="431" spans="1:2">
      <c r="A431" s="100"/>
      <c r="B431" s="100"/>
    </row>
    <row r="432" spans="1:2">
      <c r="A432" s="100"/>
      <c r="B432" s="100"/>
    </row>
    <row r="433" spans="1:2">
      <c r="A433" s="100"/>
      <c r="B433" s="100"/>
    </row>
    <row r="434" spans="1:2">
      <c r="A434" s="100"/>
      <c r="B434" s="100"/>
    </row>
    <row r="435" spans="1:2">
      <c r="A435" s="100"/>
      <c r="B435" s="100"/>
    </row>
    <row r="436" spans="1:2">
      <c r="A436" s="100"/>
      <c r="B436" s="100"/>
    </row>
    <row r="437" spans="1:2">
      <c r="A437" s="100"/>
      <c r="B437" s="100"/>
    </row>
    <row r="438" spans="1:2">
      <c r="A438" s="100"/>
      <c r="B438" s="100"/>
    </row>
    <row r="439" spans="1:2">
      <c r="A439" s="100"/>
      <c r="B439" s="100"/>
    </row>
    <row r="440" spans="1:2">
      <c r="A440" s="100"/>
      <c r="B440" s="100"/>
    </row>
    <row r="441" spans="1:2">
      <c r="A441" s="100"/>
      <c r="B441" s="100"/>
    </row>
    <row r="442" spans="1:2">
      <c r="A442" s="100"/>
      <c r="B442" s="100"/>
    </row>
    <row r="443" spans="1:2">
      <c r="A443" s="100"/>
      <c r="B443" s="100"/>
    </row>
    <row r="444" spans="1:2">
      <c r="A444" s="100"/>
      <c r="B444" s="100"/>
    </row>
    <row r="445" spans="1:2">
      <c r="A445" s="100"/>
      <c r="B445" s="100"/>
    </row>
    <row r="446" spans="1:2">
      <c r="A446" s="100"/>
      <c r="B446" s="100"/>
    </row>
    <row r="447" spans="1:2">
      <c r="A447" s="100"/>
      <c r="B447" s="100"/>
    </row>
    <row r="448" spans="1:2">
      <c r="A448" s="100"/>
      <c r="B448" s="100"/>
    </row>
    <row r="449" spans="1:2">
      <c r="A449" s="100"/>
      <c r="B449" s="100"/>
    </row>
    <row r="450" spans="1:2">
      <c r="A450" s="100"/>
      <c r="B450" s="100"/>
    </row>
    <row r="451" spans="1:2">
      <c r="A451" s="100"/>
      <c r="B451" s="100"/>
    </row>
    <row r="452" spans="1:2">
      <c r="A452" s="100"/>
      <c r="B452" s="100"/>
    </row>
    <row r="453" spans="1:2">
      <c r="A453" s="100"/>
      <c r="B453" s="100"/>
    </row>
    <row r="454" spans="1:2">
      <c r="A454" s="100"/>
      <c r="B454" s="100"/>
    </row>
    <row r="455" spans="1:2">
      <c r="A455" s="100"/>
      <c r="B455" s="100"/>
    </row>
    <row r="456" spans="1:2">
      <c r="A456" s="100"/>
      <c r="B456" s="100"/>
    </row>
    <row r="457" spans="1:2">
      <c r="A457" s="100"/>
      <c r="B457" s="100"/>
    </row>
    <row r="458" spans="1:2">
      <c r="A458" s="100"/>
      <c r="B458" s="100"/>
    </row>
    <row r="459" spans="1:2">
      <c r="A459" s="100"/>
      <c r="B459" s="100"/>
    </row>
    <row r="460" spans="1:2">
      <c r="A460" s="100"/>
      <c r="B460" s="100"/>
    </row>
    <row r="461" spans="1:2">
      <c r="A461" s="100"/>
      <c r="B461" s="100"/>
    </row>
    <row r="462" spans="1:2">
      <c r="A462" s="100"/>
      <c r="B462" s="100"/>
    </row>
    <row r="463" spans="1:2">
      <c r="A463" s="100"/>
      <c r="B463" s="100"/>
    </row>
    <row r="464" spans="1:2">
      <c r="A464" s="100"/>
      <c r="B464" s="100"/>
    </row>
    <row r="465" spans="1:2">
      <c r="A465" s="100"/>
      <c r="B465" s="100"/>
    </row>
    <row r="466" spans="1:2">
      <c r="A466" s="100"/>
      <c r="B466" s="100"/>
    </row>
    <row r="467" spans="1:2">
      <c r="A467" s="100"/>
      <c r="B467" s="100"/>
    </row>
    <row r="468" spans="1:2">
      <c r="A468" s="100"/>
      <c r="B468" s="100"/>
    </row>
    <row r="469" spans="1:2">
      <c r="A469" s="100"/>
      <c r="B469" s="100"/>
    </row>
    <row r="470" spans="1:2">
      <c r="A470" s="100"/>
      <c r="B470" s="100"/>
    </row>
    <row r="471" spans="1:2">
      <c r="A471" s="100"/>
      <c r="B471" s="100"/>
    </row>
    <row r="472" spans="1:2">
      <c r="A472" s="100"/>
      <c r="B472" s="100"/>
    </row>
    <row r="473" spans="1:2">
      <c r="A473" s="100"/>
      <c r="B473" s="100"/>
    </row>
    <row r="474" spans="1:2">
      <c r="A474" s="100"/>
      <c r="B474" s="100"/>
    </row>
    <row r="475" spans="1:2">
      <c r="A475" s="100"/>
      <c r="B475" s="100"/>
    </row>
    <row r="476" spans="1:2">
      <c r="A476" s="100"/>
      <c r="B476" s="100"/>
    </row>
    <row r="477" spans="1:2">
      <c r="A477" s="100"/>
      <c r="B477" s="100"/>
    </row>
    <row r="478" spans="1:2">
      <c r="A478" s="100"/>
      <c r="B478" s="100"/>
    </row>
    <row r="479" spans="1:2">
      <c r="A479" s="100"/>
      <c r="B479" s="100"/>
    </row>
    <row r="480" spans="1:2">
      <c r="A480" s="100"/>
      <c r="B480" s="100"/>
    </row>
    <row r="481" spans="1:2">
      <c r="A481" s="100"/>
      <c r="B481" s="100"/>
    </row>
    <row r="482" spans="1:2">
      <c r="A482" s="100"/>
      <c r="B482" s="100"/>
    </row>
    <row r="483" spans="1:2">
      <c r="A483" s="100"/>
      <c r="B483" s="100"/>
    </row>
    <row r="484" spans="1:2">
      <c r="A484" s="100"/>
      <c r="B484" s="100"/>
    </row>
    <row r="485" spans="1:2">
      <c r="A485" s="100"/>
      <c r="B485" s="100"/>
    </row>
    <row r="486" spans="1:2">
      <c r="A486" s="100"/>
      <c r="B486" s="100"/>
    </row>
    <row r="487" spans="1:2">
      <c r="A487" s="100"/>
      <c r="B487" s="100"/>
    </row>
    <row r="488" spans="1:2">
      <c r="A488" s="100"/>
      <c r="B488" s="100"/>
    </row>
    <row r="489" spans="1:2">
      <c r="A489" s="100"/>
      <c r="B489" s="100"/>
    </row>
    <row r="490" spans="1:2">
      <c r="A490" s="100"/>
      <c r="B490" s="100"/>
    </row>
    <row r="491" spans="1:2">
      <c r="A491" s="100"/>
      <c r="B491" s="100"/>
    </row>
    <row r="492" spans="1:2">
      <c r="A492" s="100"/>
      <c r="B492" s="100"/>
    </row>
    <row r="493" spans="1:2">
      <c r="A493" s="100"/>
      <c r="B493" s="100"/>
    </row>
    <row r="494" spans="1:2">
      <c r="A494" s="100"/>
      <c r="B494" s="100"/>
    </row>
    <row r="495" spans="1:2">
      <c r="A495" s="100"/>
      <c r="B495" s="100"/>
    </row>
    <row r="496" spans="1:2">
      <c r="A496" s="100"/>
      <c r="B496" s="100"/>
    </row>
    <row r="497" spans="1:2">
      <c r="A497" s="100"/>
      <c r="B497" s="100"/>
    </row>
    <row r="498" spans="1:2">
      <c r="A498" s="100"/>
      <c r="B498" s="100"/>
    </row>
    <row r="499" spans="1:2">
      <c r="A499" s="100"/>
      <c r="B499" s="100"/>
    </row>
    <row r="500" spans="1:2">
      <c r="A500" s="100"/>
      <c r="B500" s="100"/>
    </row>
    <row r="501" spans="1:2">
      <c r="A501" s="100"/>
      <c r="B501" s="100"/>
    </row>
    <row r="502" spans="1:2">
      <c r="A502" s="100"/>
      <c r="B502" s="100"/>
    </row>
    <row r="503" spans="1:2">
      <c r="A503" s="100"/>
      <c r="B503" s="100"/>
    </row>
    <row r="504" spans="1:2">
      <c r="A504" s="100"/>
      <c r="B504" s="100"/>
    </row>
    <row r="505" spans="1:2">
      <c r="A505" s="100"/>
      <c r="B505" s="100"/>
    </row>
    <row r="506" spans="1:2">
      <c r="A506" s="100"/>
      <c r="B506" s="100"/>
    </row>
    <row r="507" spans="1:2">
      <c r="A507" s="100"/>
      <c r="B507" s="100"/>
    </row>
    <row r="508" spans="1:2">
      <c r="A508" s="100"/>
      <c r="B508" s="100"/>
    </row>
    <row r="509" spans="1:2">
      <c r="A509" s="100"/>
      <c r="B509" s="100"/>
    </row>
    <row r="510" spans="1:2">
      <c r="A510" s="100"/>
      <c r="B510" s="100"/>
    </row>
    <row r="511" spans="1:2">
      <c r="A511" s="100"/>
      <c r="B511" s="100"/>
    </row>
    <row r="512" spans="1:2">
      <c r="A512" s="100"/>
      <c r="B512" s="100"/>
    </row>
    <row r="513" spans="1:2">
      <c r="A513" s="100"/>
      <c r="B513" s="100"/>
    </row>
    <row r="514" spans="1:2">
      <c r="A514" s="100"/>
      <c r="B514" s="100"/>
    </row>
    <row r="515" spans="1:2">
      <c r="A515" s="100"/>
      <c r="B515" s="100"/>
    </row>
    <row r="516" spans="1:2">
      <c r="A516" s="100"/>
      <c r="B516" s="100"/>
    </row>
    <row r="517" spans="1:2">
      <c r="A517" s="100"/>
      <c r="B517" s="100"/>
    </row>
    <row r="518" spans="1:2">
      <c r="A518" s="100"/>
      <c r="B518" s="100"/>
    </row>
    <row r="519" spans="1:2">
      <c r="A519" s="100"/>
      <c r="B519" s="100"/>
    </row>
    <row r="520" spans="1:2">
      <c r="A520" s="100"/>
      <c r="B520" s="100"/>
    </row>
    <row r="521" spans="1:2">
      <c r="A521" s="100"/>
      <c r="B521" s="100"/>
    </row>
    <row r="522" spans="1:2">
      <c r="A522" s="100"/>
      <c r="B522" s="100"/>
    </row>
    <row r="523" spans="1:2">
      <c r="A523" s="100"/>
      <c r="B523" s="100"/>
    </row>
    <row r="524" spans="1:2">
      <c r="A524" s="100"/>
      <c r="B524" s="100"/>
    </row>
    <row r="525" spans="1:2">
      <c r="A525" s="100"/>
      <c r="B525" s="100"/>
    </row>
    <row r="526" spans="1:2">
      <c r="A526" s="100"/>
      <c r="B526" s="100"/>
    </row>
    <row r="527" spans="1:2">
      <c r="A527" s="100"/>
      <c r="B527" s="100"/>
    </row>
    <row r="528" spans="1:2">
      <c r="A528" s="100"/>
      <c r="B528" s="100"/>
    </row>
    <row r="529" spans="1:2">
      <c r="A529" s="100"/>
      <c r="B529" s="100"/>
    </row>
    <row r="530" spans="1:2">
      <c r="A530" s="100"/>
      <c r="B530" s="100"/>
    </row>
    <row r="531" spans="1:2">
      <c r="A531" s="100"/>
      <c r="B531" s="100"/>
    </row>
    <row r="532" spans="1:2">
      <c r="A532" s="100"/>
      <c r="B532" s="100"/>
    </row>
    <row r="533" spans="1:2">
      <c r="A533" s="100"/>
      <c r="B533" s="100"/>
    </row>
    <row r="534" spans="1:2">
      <c r="A534" s="100"/>
      <c r="B534" s="100"/>
    </row>
    <row r="535" spans="1:2">
      <c r="A535" s="100"/>
      <c r="B535" s="100"/>
    </row>
    <row r="536" spans="1:2">
      <c r="A536" s="100"/>
      <c r="B536" s="100"/>
    </row>
    <row r="537" spans="1:2">
      <c r="A537" s="100"/>
      <c r="B537" s="100"/>
    </row>
    <row r="538" spans="1:2">
      <c r="A538" s="100"/>
      <c r="B538" s="100"/>
    </row>
    <row r="539" spans="1:2">
      <c r="A539" s="100"/>
      <c r="B539" s="100"/>
    </row>
    <row r="540" spans="1:2">
      <c r="A540" s="100"/>
      <c r="B540" s="100"/>
    </row>
    <row r="541" spans="1:2">
      <c r="A541" s="100"/>
      <c r="B541" s="100"/>
    </row>
    <row r="542" spans="1:2">
      <c r="A542" s="100"/>
      <c r="B542" s="100"/>
    </row>
    <row r="543" spans="1:2">
      <c r="A543" s="100"/>
      <c r="B543" s="100"/>
    </row>
    <row r="544" spans="1:2">
      <c r="A544" s="100"/>
      <c r="B544" s="100"/>
    </row>
    <row r="545" spans="1:2">
      <c r="A545" s="100"/>
      <c r="B545" s="100"/>
    </row>
    <row r="546" spans="1:2">
      <c r="A546" s="100"/>
      <c r="B546" s="100"/>
    </row>
    <row r="547" spans="1:2">
      <c r="A547" s="100"/>
      <c r="B547" s="100"/>
    </row>
    <row r="548" spans="1:2">
      <c r="A548" s="100"/>
      <c r="B548" s="100"/>
    </row>
    <row r="549" spans="1:2">
      <c r="A549" s="100"/>
      <c r="B549" s="100"/>
    </row>
    <row r="550" spans="1:2">
      <c r="A550" s="100"/>
      <c r="B550" s="100"/>
    </row>
    <row r="551" spans="1:2">
      <c r="A551" s="100"/>
      <c r="B551" s="100"/>
    </row>
    <row r="552" spans="1:2">
      <c r="A552" s="100"/>
      <c r="B552" s="100"/>
    </row>
    <row r="553" spans="1:2">
      <c r="A553" s="100"/>
      <c r="B553" s="100"/>
    </row>
    <row r="554" spans="1:2">
      <c r="A554" s="100"/>
      <c r="B554" s="100"/>
    </row>
    <row r="555" spans="1:2">
      <c r="A555" s="100"/>
      <c r="B555" s="100"/>
    </row>
    <row r="556" spans="1:2">
      <c r="A556" s="100"/>
      <c r="B556" s="100"/>
    </row>
    <row r="557" spans="1:2">
      <c r="A557" s="100"/>
      <c r="B557" s="100"/>
    </row>
    <row r="558" spans="1:2">
      <c r="A558" s="100"/>
      <c r="B558" s="100"/>
    </row>
    <row r="559" spans="1:2">
      <c r="A559" s="100"/>
      <c r="B559" s="100"/>
    </row>
    <row r="560" spans="1:2">
      <c r="A560" s="100"/>
      <c r="B560" s="100"/>
    </row>
    <row r="561" spans="1:2">
      <c r="A561" s="100"/>
      <c r="B561" s="100"/>
    </row>
    <row r="562" spans="1:2">
      <c r="A562" s="100"/>
      <c r="B562" s="100"/>
    </row>
    <row r="563" spans="1:2">
      <c r="A563" s="100"/>
      <c r="B563" s="100"/>
    </row>
    <row r="564" spans="1:2">
      <c r="A564" s="100"/>
      <c r="B564" s="100"/>
    </row>
    <row r="565" spans="1:2">
      <c r="A565" s="100"/>
      <c r="B565" s="100"/>
    </row>
    <row r="566" spans="1:2">
      <c r="A566" s="100"/>
      <c r="B566" s="100"/>
    </row>
    <row r="567" spans="1:2">
      <c r="A567" s="100"/>
      <c r="B567" s="100"/>
    </row>
    <row r="568" spans="1:2">
      <c r="A568" s="100"/>
      <c r="B568" s="100"/>
    </row>
    <row r="569" spans="1:2">
      <c r="A569" s="100"/>
      <c r="B569" s="100"/>
    </row>
    <row r="570" spans="1:2">
      <c r="A570" s="100"/>
      <c r="B570" s="100"/>
    </row>
    <row r="571" spans="1:2">
      <c r="A571" s="100"/>
      <c r="B571" s="100"/>
    </row>
    <row r="572" spans="1:2">
      <c r="A572" s="100"/>
      <c r="B572" s="100"/>
    </row>
    <row r="573" spans="1:2">
      <c r="A573" s="100"/>
      <c r="B573" s="100"/>
    </row>
    <row r="574" spans="1:2">
      <c r="A574" s="100"/>
      <c r="B574" s="100"/>
    </row>
    <row r="575" spans="1:2">
      <c r="A575" s="100"/>
      <c r="B575" s="100"/>
    </row>
    <row r="576" spans="1:2">
      <c r="A576" s="100"/>
      <c r="B576" s="100"/>
    </row>
    <row r="577" spans="1:2">
      <c r="A577" s="100"/>
      <c r="B577" s="100"/>
    </row>
    <row r="578" spans="1:2">
      <c r="A578" s="100"/>
      <c r="B578" s="100"/>
    </row>
    <row r="579" spans="1:2">
      <c r="A579" s="100"/>
      <c r="B579" s="100"/>
    </row>
    <row r="580" spans="1:2">
      <c r="A580" s="100"/>
      <c r="B580" s="100"/>
    </row>
    <row r="581" spans="1:2">
      <c r="A581" s="100"/>
      <c r="B581" s="100"/>
    </row>
    <row r="582" spans="1:2">
      <c r="A582" s="100"/>
      <c r="B582" s="100"/>
    </row>
    <row r="583" spans="1:2">
      <c r="A583" s="100"/>
      <c r="B583" s="100"/>
    </row>
    <row r="584" spans="1:2">
      <c r="A584" s="100"/>
      <c r="B584" s="100"/>
    </row>
    <row r="585" spans="1:2">
      <c r="A585" s="100"/>
      <c r="B585" s="100"/>
    </row>
    <row r="586" spans="1:2">
      <c r="A586" s="100"/>
      <c r="B586" s="100"/>
    </row>
    <row r="587" spans="1:2">
      <c r="A587" s="100"/>
      <c r="B587" s="100"/>
    </row>
    <row r="588" spans="1:2">
      <c r="A588" s="100"/>
      <c r="B588" s="100"/>
    </row>
    <row r="589" spans="1:2">
      <c r="A589" s="100"/>
      <c r="B589" s="100"/>
    </row>
    <row r="590" spans="1:2">
      <c r="A590" s="100"/>
      <c r="B590" s="100"/>
    </row>
    <row r="591" spans="1:2">
      <c r="A591" s="100"/>
      <c r="B591" s="100"/>
    </row>
    <row r="592" spans="1:2">
      <c r="A592" s="100"/>
      <c r="B592" s="100"/>
    </row>
    <row r="593" spans="1:2">
      <c r="A593" s="100"/>
      <c r="B593" s="100"/>
    </row>
    <row r="594" spans="1:2">
      <c r="A594" s="100"/>
      <c r="B594" s="100"/>
    </row>
    <row r="595" spans="1:2">
      <c r="A595" s="100"/>
      <c r="B595" s="100"/>
    </row>
    <row r="596" spans="1:2">
      <c r="A596" s="100"/>
      <c r="B596" s="100"/>
    </row>
    <row r="597" spans="1:2">
      <c r="A597" s="100"/>
      <c r="B597" s="100"/>
    </row>
    <row r="598" spans="1:2">
      <c r="A598" s="100"/>
      <c r="B598" s="100"/>
    </row>
    <row r="599" spans="1:2">
      <c r="A599" s="100"/>
      <c r="B599" s="100"/>
    </row>
    <row r="600" spans="1:2">
      <c r="A600" s="100"/>
      <c r="B600" s="100"/>
    </row>
    <row r="601" spans="1:2">
      <c r="A601" s="100"/>
      <c r="B601" s="100"/>
    </row>
    <row r="602" spans="1:2">
      <c r="A602" s="100"/>
      <c r="B602" s="100"/>
    </row>
    <row r="603" spans="1:2">
      <c r="A603" s="100"/>
      <c r="B603" s="100"/>
    </row>
    <row r="604" spans="1:2">
      <c r="A604" s="100"/>
      <c r="B604" s="100"/>
    </row>
    <row r="605" spans="1:2">
      <c r="A605" s="100"/>
      <c r="B605" s="100"/>
    </row>
    <row r="606" spans="1:2">
      <c r="A606" s="100"/>
      <c r="B606" s="100"/>
    </row>
    <row r="607" spans="1:2">
      <c r="A607" s="100"/>
      <c r="B607" s="100"/>
    </row>
    <row r="608" spans="1:2">
      <c r="A608" s="100"/>
      <c r="B608" s="100"/>
    </row>
    <row r="609" spans="1:2">
      <c r="A609" s="100"/>
      <c r="B609" s="100"/>
    </row>
    <row r="610" spans="1:2">
      <c r="A610" s="100"/>
      <c r="B610" s="100"/>
    </row>
    <row r="611" spans="1:2">
      <c r="A611" s="100"/>
      <c r="B611" s="100"/>
    </row>
    <row r="612" spans="1:2">
      <c r="A612" s="100"/>
      <c r="B612" s="100"/>
    </row>
    <row r="613" spans="1:2">
      <c r="A613" s="100"/>
      <c r="B613" s="100"/>
    </row>
    <row r="614" spans="1:2">
      <c r="A614" s="100"/>
      <c r="B614" s="100"/>
    </row>
    <row r="615" spans="1:2">
      <c r="A615" s="100"/>
      <c r="B615" s="100"/>
    </row>
    <row r="616" spans="1:2">
      <c r="A616" s="100"/>
      <c r="B616" s="100"/>
    </row>
    <row r="617" spans="1:2">
      <c r="A617" s="100"/>
      <c r="B617" s="100"/>
    </row>
    <row r="618" spans="1:2">
      <c r="A618" s="100"/>
      <c r="B618" s="100"/>
    </row>
    <row r="619" spans="1:2">
      <c r="A619" s="100"/>
      <c r="B619" s="100"/>
    </row>
    <row r="620" spans="1:2">
      <c r="A620" s="100"/>
      <c r="B620" s="100"/>
    </row>
    <row r="621" spans="1:2">
      <c r="A621" s="100"/>
      <c r="B621" s="100"/>
    </row>
    <row r="622" spans="1:2">
      <c r="A622" s="100"/>
      <c r="B622" s="100"/>
    </row>
    <row r="623" spans="1:2">
      <c r="A623" s="100"/>
      <c r="B623" s="100"/>
    </row>
    <row r="624" spans="1:2">
      <c r="A624" s="100"/>
      <c r="B624" s="100"/>
    </row>
    <row r="625" spans="1:2">
      <c r="A625" s="100"/>
      <c r="B625" s="100"/>
    </row>
    <row r="626" spans="1:2">
      <c r="A626" s="100"/>
      <c r="B626" s="100"/>
    </row>
    <row r="627" spans="1:2">
      <c r="A627" s="100"/>
      <c r="B627" s="100"/>
    </row>
    <row r="628" spans="1:2">
      <c r="A628" s="100"/>
      <c r="B628" s="100"/>
    </row>
    <row r="629" spans="1:2">
      <c r="A629" s="100"/>
      <c r="B629" s="100"/>
    </row>
    <row r="630" spans="1:2">
      <c r="A630" s="100"/>
      <c r="B630" s="100"/>
    </row>
    <row r="631" spans="1:2">
      <c r="A631" s="100"/>
      <c r="B631" s="100"/>
    </row>
    <row r="632" spans="1:2">
      <c r="A632" s="100"/>
      <c r="B632" s="100"/>
    </row>
    <row r="633" spans="1:2">
      <c r="A633" s="100"/>
      <c r="B633" s="100"/>
    </row>
    <row r="634" spans="1:2">
      <c r="A634" s="100"/>
      <c r="B634" s="100"/>
    </row>
    <row r="635" spans="1:2">
      <c r="A635" s="100"/>
      <c r="B635" s="100"/>
    </row>
    <row r="636" spans="1:2">
      <c r="A636" s="100"/>
      <c r="B636" s="100"/>
    </row>
    <row r="637" spans="1:2">
      <c r="A637" s="100"/>
      <c r="B637" s="100"/>
    </row>
    <row r="638" spans="1:2">
      <c r="A638" s="100"/>
      <c r="B638" s="100"/>
    </row>
    <row r="639" spans="1:2">
      <c r="A639" s="100"/>
      <c r="B639" s="100"/>
    </row>
    <row r="640" spans="1:2">
      <c r="A640" s="100"/>
      <c r="B640" s="100"/>
    </row>
    <row r="641" spans="1:2">
      <c r="A641" s="100"/>
      <c r="B641" s="100"/>
    </row>
    <row r="642" spans="1:2">
      <c r="A642" s="100"/>
      <c r="B642" s="100"/>
    </row>
    <row r="643" spans="1:2">
      <c r="A643" s="100"/>
      <c r="B643" s="100"/>
    </row>
    <row r="644" spans="1:2">
      <c r="A644" s="100"/>
      <c r="B644" s="100"/>
    </row>
    <row r="645" spans="1:2">
      <c r="A645" s="100"/>
      <c r="B645" s="100"/>
    </row>
    <row r="646" spans="1:2">
      <c r="A646" s="100"/>
      <c r="B646" s="100"/>
    </row>
    <row r="647" spans="1:2">
      <c r="A647" s="100"/>
      <c r="B647" s="100"/>
    </row>
    <row r="648" spans="1:2">
      <c r="A648" s="100"/>
      <c r="B648" s="100"/>
    </row>
    <row r="649" spans="1:2">
      <c r="A649" s="100"/>
      <c r="B649" s="100"/>
    </row>
    <row r="650" spans="1:2">
      <c r="A650" s="100"/>
      <c r="B650" s="100"/>
    </row>
    <row r="651" spans="1:2">
      <c r="A651" s="100"/>
      <c r="B651" s="100"/>
    </row>
    <row r="652" spans="1:2">
      <c r="A652" s="100"/>
      <c r="B652" s="100"/>
    </row>
    <row r="653" spans="1:2">
      <c r="A653" s="100"/>
      <c r="B653" s="100"/>
    </row>
    <row r="654" spans="1:2">
      <c r="A654" s="100"/>
      <c r="B654" s="100"/>
    </row>
    <row r="655" spans="1:2">
      <c r="A655" s="100"/>
      <c r="B655" s="100"/>
    </row>
    <row r="656" spans="1:2">
      <c r="A656" s="100"/>
      <c r="B656" s="100"/>
    </row>
    <row r="657" spans="1:2">
      <c r="A657" s="100"/>
      <c r="B657" s="100"/>
    </row>
    <row r="658" spans="1:2">
      <c r="A658" s="100"/>
      <c r="B658" s="100"/>
    </row>
    <row r="659" spans="1:2">
      <c r="A659" s="100"/>
      <c r="B659" s="100"/>
    </row>
    <row r="660" spans="1:2">
      <c r="A660" s="100"/>
      <c r="B660" s="100"/>
    </row>
    <row r="661" spans="1:2">
      <c r="A661" s="100"/>
      <c r="B661" s="100"/>
    </row>
    <row r="662" spans="1:2">
      <c r="A662" s="100"/>
      <c r="B662" s="100"/>
    </row>
    <row r="663" spans="1:2">
      <c r="A663" s="100"/>
      <c r="B663" s="100"/>
    </row>
    <row r="664" spans="1:2">
      <c r="A664" s="100"/>
      <c r="B664" s="100"/>
    </row>
    <row r="665" spans="1:2">
      <c r="A665" s="100"/>
      <c r="B665" s="100"/>
    </row>
    <row r="666" spans="1:2">
      <c r="A666" s="100"/>
      <c r="B666" s="100"/>
    </row>
    <row r="667" spans="1:2">
      <c r="A667" s="100"/>
      <c r="B667" s="100"/>
    </row>
    <row r="668" spans="1:2">
      <c r="A668" s="100"/>
      <c r="B668" s="100"/>
    </row>
    <row r="669" spans="1:2">
      <c r="A669" s="100"/>
      <c r="B669" s="100"/>
    </row>
    <row r="670" spans="1:2">
      <c r="A670" s="100"/>
      <c r="B670" s="100"/>
    </row>
    <row r="671" spans="1:2">
      <c r="A671" s="100"/>
      <c r="B671" s="100"/>
    </row>
    <row r="672" spans="1:2">
      <c r="A672" s="100"/>
      <c r="B672" s="100"/>
    </row>
    <row r="673" spans="1:2">
      <c r="A673" s="100"/>
      <c r="B673" s="100"/>
    </row>
    <row r="674" spans="1:2">
      <c r="A674" s="100"/>
      <c r="B674" s="100"/>
    </row>
    <row r="675" spans="1:2">
      <c r="A675" s="100"/>
      <c r="B675" s="100"/>
    </row>
    <row r="676" spans="1:2">
      <c r="A676" s="100"/>
      <c r="B676" s="100"/>
    </row>
    <row r="677" spans="1:2">
      <c r="A677" s="100"/>
      <c r="B677" s="100"/>
    </row>
    <row r="678" spans="1:2">
      <c r="A678" s="100"/>
      <c r="B678" s="100"/>
    </row>
    <row r="679" spans="1:2">
      <c r="A679" s="100"/>
      <c r="B679" s="100"/>
    </row>
    <row r="680" spans="1:2">
      <c r="A680" s="100"/>
      <c r="B680" s="100"/>
    </row>
    <row r="681" spans="1:2">
      <c r="A681" s="100"/>
      <c r="B681" s="100"/>
    </row>
    <row r="682" spans="1:2">
      <c r="A682" s="100"/>
      <c r="B682" s="100"/>
    </row>
    <row r="683" spans="1:2">
      <c r="A683" s="100"/>
      <c r="B683" s="100"/>
    </row>
    <row r="684" spans="1:2">
      <c r="A684" s="100"/>
      <c r="B684" s="100"/>
    </row>
    <row r="685" spans="1:2">
      <c r="A685" s="100"/>
      <c r="B685" s="100"/>
    </row>
    <row r="686" spans="1:2">
      <c r="A686" s="100"/>
      <c r="B686" s="100"/>
    </row>
    <row r="687" spans="1:2">
      <c r="A687" s="100"/>
      <c r="B687" s="100"/>
    </row>
    <row r="688" spans="1:2">
      <c r="A688" s="100"/>
      <c r="B688" s="100"/>
    </row>
    <row r="689" spans="1:2">
      <c r="A689" s="100"/>
      <c r="B689" s="100"/>
    </row>
    <row r="690" spans="1:2">
      <c r="A690" s="100"/>
      <c r="B690" s="100"/>
    </row>
    <row r="691" spans="1:2">
      <c r="A691" s="100"/>
      <c r="B691" s="100"/>
    </row>
    <row r="692" spans="1:2">
      <c r="A692" s="100"/>
      <c r="B692" s="100"/>
    </row>
    <row r="693" spans="1:2">
      <c r="A693" s="100"/>
      <c r="B693" s="100"/>
    </row>
    <row r="694" spans="1:2">
      <c r="A694" s="100"/>
      <c r="B694" s="100"/>
    </row>
    <row r="695" spans="1:2">
      <c r="A695" s="100"/>
      <c r="B695" s="100"/>
    </row>
    <row r="696" spans="1:2">
      <c r="A696" s="100"/>
      <c r="B696" s="100"/>
    </row>
    <row r="697" spans="1:2">
      <c r="A697" s="100"/>
      <c r="B697" s="100"/>
    </row>
    <row r="698" spans="1:2">
      <c r="A698" s="100"/>
      <c r="B698" s="100"/>
    </row>
    <row r="699" spans="1:2">
      <c r="A699" s="100"/>
      <c r="B699" s="100"/>
    </row>
    <row r="700" spans="1:2">
      <c r="A700" s="100"/>
      <c r="B700" s="100"/>
    </row>
    <row r="701" spans="1:2">
      <c r="A701" s="100"/>
      <c r="B701" s="100"/>
    </row>
    <row r="702" spans="1:2">
      <c r="A702" s="100"/>
      <c r="B702" s="100"/>
    </row>
    <row r="703" spans="1:2">
      <c r="A703" s="100"/>
      <c r="B703" s="100"/>
    </row>
    <row r="704" spans="1:2">
      <c r="A704" s="100"/>
      <c r="B704" s="100"/>
    </row>
    <row r="705" spans="1:2">
      <c r="A705" s="100"/>
      <c r="B705" s="100"/>
    </row>
    <row r="706" spans="1:2">
      <c r="A706" s="100"/>
      <c r="B706" s="100"/>
    </row>
    <row r="707" spans="1:2">
      <c r="A707" s="100"/>
      <c r="B707" s="100"/>
    </row>
    <row r="708" spans="1:2">
      <c r="A708" s="100"/>
      <c r="B708" s="100"/>
    </row>
    <row r="709" spans="1:2">
      <c r="A709" s="100"/>
      <c r="B709" s="100"/>
    </row>
    <row r="710" spans="1:2">
      <c r="A710" s="100"/>
      <c r="B710" s="100"/>
    </row>
    <row r="711" spans="1:2">
      <c r="A711" s="100"/>
      <c r="B711" s="100"/>
    </row>
    <row r="712" spans="1:2">
      <c r="A712" s="100"/>
      <c r="B712" s="100"/>
    </row>
    <row r="713" spans="1:2">
      <c r="A713" s="100"/>
      <c r="B713" s="100"/>
    </row>
    <row r="714" spans="1:2">
      <c r="A714" s="100"/>
      <c r="B714" s="100"/>
    </row>
    <row r="715" spans="1:2">
      <c r="A715" s="100"/>
      <c r="B715" s="100"/>
    </row>
    <row r="716" spans="1:2">
      <c r="A716" s="100"/>
      <c r="B716" s="100"/>
    </row>
    <row r="717" spans="1:2">
      <c r="A717" s="100"/>
      <c r="B717" s="100"/>
    </row>
    <row r="718" spans="1:2">
      <c r="A718" s="100"/>
      <c r="B718" s="100"/>
    </row>
    <row r="719" spans="1:2">
      <c r="A719" s="100"/>
      <c r="B719" s="100"/>
    </row>
    <row r="720" spans="1:2">
      <c r="A720" s="100"/>
      <c r="B720" s="100"/>
    </row>
    <row r="721" spans="1:2">
      <c r="A721" s="100"/>
      <c r="B721" s="100"/>
    </row>
    <row r="722" spans="1:2">
      <c r="A722" s="100"/>
      <c r="B722" s="100"/>
    </row>
    <row r="723" spans="1:2">
      <c r="A723" s="100"/>
      <c r="B723" s="100"/>
    </row>
    <row r="724" spans="1:2">
      <c r="A724" s="100"/>
      <c r="B724" s="100"/>
    </row>
    <row r="725" spans="1:2">
      <c r="A725" s="100"/>
      <c r="B725" s="100"/>
    </row>
    <row r="726" spans="1:2">
      <c r="A726" s="100"/>
      <c r="B726" s="100"/>
    </row>
    <row r="727" spans="1:2">
      <c r="A727" s="100"/>
      <c r="B727" s="100"/>
    </row>
    <row r="728" spans="1:2">
      <c r="A728" s="100"/>
      <c r="B728" s="100"/>
    </row>
    <row r="729" spans="1:2">
      <c r="A729" s="100"/>
      <c r="B729" s="100"/>
    </row>
    <row r="730" spans="1:2">
      <c r="A730" s="100"/>
      <c r="B730" s="100"/>
    </row>
    <row r="731" spans="1:2">
      <c r="A731" s="100"/>
      <c r="B731" s="100"/>
    </row>
    <row r="732" spans="1:2">
      <c r="A732" s="100"/>
      <c r="B732" s="100"/>
    </row>
    <row r="733" spans="1:2">
      <c r="A733" s="100"/>
      <c r="B733" s="100"/>
    </row>
    <row r="734" spans="1:2">
      <c r="A734" s="100"/>
      <c r="B734" s="100"/>
    </row>
    <row r="735" spans="1:2">
      <c r="A735" s="100"/>
      <c r="B735" s="100"/>
    </row>
    <row r="736" spans="1:2">
      <c r="A736" s="100"/>
      <c r="B736" s="100"/>
    </row>
    <row r="737" spans="1:2">
      <c r="A737" s="100"/>
      <c r="B737" s="100"/>
    </row>
    <row r="738" spans="1:2">
      <c r="A738" s="100"/>
      <c r="B738" s="100"/>
    </row>
    <row r="739" spans="1:2">
      <c r="A739" s="100"/>
      <c r="B739" s="100"/>
    </row>
    <row r="740" spans="1:2">
      <c r="A740" s="100"/>
      <c r="B740" s="100"/>
    </row>
    <row r="741" spans="1:2">
      <c r="A741" s="100"/>
      <c r="B741" s="100"/>
    </row>
    <row r="742" spans="1:2">
      <c r="A742" s="100"/>
      <c r="B742" s="100"/>
    </row>
    <row r="743" spans="1:2">
      <c r="A743" s="100"/>
      <c r="B743" s="100"/>
    </row>
    <row r="744" spans="1:2">
      <c r="A744" s="100"/>
      <c r="B744" s="100"/>
    </row>
    <row r="745" spans="1:2">
      <c r="A745" s="100"/>
      <c r="B745" s="100"/>
    </row>
    <row r="746" spans="1:2">
      <c r="A746" s="100"/>
      <c r="B746" s="100"/>
    </row>
    <row r="747" spans="1:2">
      <c r="A747" s="100"/>
      <c r="B747" s="100"/>
    </row>
    <row r="748" spans="1:2">
      <c r="A748" s="100"/>
      <c r="B748" s="100"/>
    </row>
    <row r="749" spans="1:2">
      <c r="A749" s="100"/>
      <c r="B749" s="100"/>
    </row>
    <row r="750" spans="1:2">
      <c r="A750" s="100"/>
      <c r="B750" s="100"/>
    </row>
    <row r="751" spans="1:2">
      <c r="A751" s="100"/>
      <c r="B751" s="100"/>
    </row>
    <row r="752" spans="1:2">
      <c r="A752" s="100"/>
      <c r="B752" s="100"/>
    </row>
    <row r="753" spans="1:2">
      <c r="A753" s="100"/>
      <c r="B753" s="100"/>
    </row>
    <row r="754" spans="1:2">
      <c r="A754" s="100"/>
      <c r="B754" s="100"/>
    </row>
    <row r="755" spans="1:2">
      <c r="A755" s="100"/>
      <c r="B755" s="100"/>
    </row>
    <row r="756" spans="1:2">
      <c r="A756" s="100"/>
      <c r="B756" s="100"/>
    </row>
    <row r="757" spans="1:2">
      <c r="A757" s="100"/>
      <c r="B757" s="100"/>
    </row>
    <row r="758" spans="1:2">
      <c r="A758" s="100"/>
      <c r="B758" s="100"/>
    </row>
    <row r="759" spans="1:2">
      <c r="A759" s="100"/>
      <c r="B759" s="100"/>
    </row>
    <row r="760" spans="1:2">
      <c r="A760" s="100"/>
      <c r="B760" s="100"/>
    </row>
    <row r="761" spans="1:2">
      <c r="A761" s="100"/>
      <c r="B761" s="100"/>
    </row>
    <row r="762" spans="1:2">
      <c r="A762" s="100"/>
      <c r="B762" s="100"/>
    </row>
    <row r="763" spans="1:2">
      <c r="A763" s="100"/>
      <c r="B763" s="100"/>
    </row>
    <row r="764" spans="1:2">
      <c r="A764" s="100"/>
      <c r="B764" s="100"/>
    </row>
    <row r="765" spans="1:2">
      <c r="A765" s="100"/>
      <c r="B765" s="100"/>
    </row>
    <row r="766" spans="1:2">
      <c r="A766" s="100"/>
      <c r="B766" s="100"/>
    </row>
    <row r="767" spans="1:2">
      <c r="A767" s="100"/>
      <c r="B767" s="100"/>
    </row>
    <row r="768" spans="1:2">
      <c r="A768" s="100"/>
      <c r="B768" s="100"/>
    </row>
    <row r="769" spans="1:2">
      <c r="A769" s="100"/>
      <c r="B769" s="100"/>
    </row>
    <row r="770" spans="1:2">
      <c r="A770" s="100"/>
      <c r="B770" s="100"/>
    </row>
    <row r="771" spans="1:2">
      <c r="A771" s="100"/>
      <c r="B771" s="100"/>
    </row>
    <row r="772" spans="1:2">
      <c r="A772" s="100"/>
      <c r="B772" s="100"/>
    </row>
    <row r="773" spans="1:2">
      <c r="A773" s="100"/>
      <c r="B773" s="100"/>
    </row>
    <row r="774" spans="1:2">
      <c r="A774" s="100"/>
      <c r="B774" s="100"/>
    </row>
    <row r="775" spans="1:2">
      <c r="A775" s="100"/>
      <c r="B775" s="100"/>
    </row>
    <row r="776" spans="1:2">
      <c r="A776" s="100"/>
      <c r="B776" s="100"/>
    </row>
    <row r="777" spans="1:2">
      <c r="A777" s="100"/>
      <c r="B777" s="100"/>
    </row>
    <row r="778" spans="1:2">
      <c r="A778" s="100"/>
      <c r="B778" s="100"/>
    </row>
    <row r="779" spans="1:2">
      <c r="A779" s="100"/>
      <c r="B779" s="100"/>
    </row>
    <row r="780" spans="1:2">
      <c r="A780" s="100"/>
      <c r="B780" s="100"/>
    </row>
    <row r="781" spans="1:2">
      <c r="A781" s="100"/>
      <c r="B781" s="100"/>
    </row>
    <row r="782" spans="1:2">
      <c r="A782" s="100"/>
      <c r="B782" s="100"/>
    </row>
    <row r="783" spans="1:2">
      <c r="A783" s="100"/>
      <c r="B783" s="100"/>
    </row>
    <row r="784" spans="1:2">
      <c r="A784" s="100"/>
      <c r="B784" s="100"/>
    </row>
    <row r="785" spans="1:2">
      <c r="A785" s="100"/>
      <c r="B785" s="100"/>
    </row>
    <row r="786" spans="1:2">
      <c r="A786" s="100"/>
      <c r="B786" s="100"/>
    </row>
    <row r="787" spans="1:2">
      <c r="A787" s="100"/>
      <c r="B787" s="100"/>
    </row>
    <row r="788" spans="1:2">
      <c r="A788" s="100"/>
      <c r="B788" s="100"/>
    </row>
    <row r="789" spans="1:2">
      <c r="A789" s="100"/>
      <c r="B789" s="100"/>
    </row>
    <row r="790" spans="1:2">
      <c r="A790" s="100"/>
      <c r="B790" s="100"/>
    </row>
    <row r="791" spans="1:2">
      <c r="A791" s="100"/>
      <c r="B791" s="100"/>
    </row>
    <row r="792" spans="1:2">
      <c r="A792" s="100"/>
      <c r="B792" s="100"/>
    </row>
    <row r="793" spans="1:2">
      <c r="A793" s="100"/>
      <c r="B793" s="100"/>
    </row>
    <row r="794" spans="1:2">
      <c r="A794" s="100"/>
      <c r="B794" s="100"/>
    </row>
    <row r="795" spans="1:2">
      <c r="A795" s="100"/>
      <c r="B795" s="100"/>
    </row>
    <row r="796" spans="1:2">
      <c r="A796" s="100"/>
      <c r="B796" s="100"/>
    </row>
    <row r="797" spans="1:2">
      <c r="A797" s="100"/>
      <c r="B797" s="100"/>
    </row>
    <row r="798" spans="1:2">
      <c r="A798" s="100"/>
      <c r="B798" s="100"/>
    </row>
    <row r="799" spans="1:2">
      <c r="A799" s="100"/>
      <c r="B799" s="100"/>
    </row>
    <row r="800" spans="1:2">
      <c r="A800" s="100"/>
      <c r="B800" s="100"/>
    </row>
    <row r="801" spans="1:2">
      <c r="A801" s="100"/>
      <c r="B801" s="100"/>
    </row>
    <row r="802" spans="1:2">
      <c r="A802" s="100"/>
      <c r="B802" s="100"/>
    </row>
    <row r="803" spans="1:2">
      <c r="A803" s="100"/>
      <c r="B803" s="100"/>
    </row>
    <row r="804" spans="1:2">
      <c r="A804" s="100"/>
      <c r="B804" s="100"/>
    </row>
    <row r="805" spans="1:2">
      <c r="A805" s="100"/>
      <c r="B805" s="100"/>
    </row>
    <row r="806" spans="1:2">
      <c r="A806" s="100"/>
      <c r="B806" s="100"/>
    </row>
    <row r="807" spans="1:2">
      <c r="A807" s="100"/>
      <c r="B807" s="100"/>
    </row>
    <row r="808" spans="1:2">
      <c r="A808" s="100"/>
      <c r="B808" s="100"/>
    </row>
    <row r="809" spans="1:2">
      <c r="A809" s="100"/>
      <c r="B809" s="100"/>
    </row>
    <row r="810" spans="1:2">
      <c r="A810" s="100"/>
      <c r="B810" s="100"/>
    </row>
    <row r="811" spans="1:2">
      <c r="A811" s="100"/>
      <c r="B811" s="100"/>
    </row>
    <row r="812" spans="1:2">
      <c r="A812" s="100"/>
      <c r="B812" s="100"/>
    </row>
    <row r="813" spans="1:2">
      <c r="A813" s="100"/>
      <c r="B813" s="100"/>
    </row>
    <row r="814" spans="1:2">
      <c r="A814" s="100"/>
      <c r="B814" s="100"/>
    </row>
    <row r="815" spans="1:2">
      <c r="A815" s="100"/>
      <c r="B815" s="100"/>
    </row>
    <row r="816" spans="1:2">
      <c r="A816" s="100"/>
      <c r="B816" s="100"/>
    </row>
    <row r="817" spans="1:2">
      <c r="A817" s="100"/>
      <c r="B817" s="100"/>
    </row>
    <row r="818" spans="1:2">
      <c r="A818" s="100"/>
      <c r="B818" s="100"/>
    </row>
    <row r="819" spans="1:2">
      <c r="A819" s="100"/>
      <c r="B819" s="100"/>
    </row>
    <row r="820" spans="1:2">
      <c r="A820" s="100"/>
      <c r="B820" s="100"/>
    </row>
    <row r="821" spans="1:2">
      <c r="A821" s="100"/>
      <c r="B821" s="100"/>
    </row>
    <row r="822" spans="1:2">
      <c r="A822" s="100"/>
      <c r="B822" s="100"/>
    </row>
    <row r="823" spans="1:2">
      <c r="A823" s="100"/>
      <c r="B823" s="100"/>
    </row>
    <row r="824" spans="1:2">
      <c r="A824" s="100"/>
      <c r="B824" s="100"/>
    </row>
    <row r="825" spans="1:2">
      <c r="A825" s="100"/>
      <c r="B825" s="100"/>
    </row>
    <row r="826" spans="1:2">
      <c r="A826" s="100"/>
      <c r="B826" s="100"/>
    </row>
    <row r="827" spans="1:2">
      <c r="A827" s="100"/>
      <c r="B827" s="100"/>
    </row>
    <row r="828" spans="1:2">
      <c r="A828" s="100"/>
      <c r="B828" s="100"/>
    </row>
    <row r="829" spans="1:2">
      <c r="A829" s="100"/>
      <c r="B829" s="100"/>
    </row>
    <row r="830" spans="1:2">
      <c r="A830" s="100"/>
      <c r="B830" s="100"/>
    </row>
    <row r="831" spans="1:2">
      <c r="A831" s="100"/>
      <c r="B831" s="100"/>
    </row>
    <row r="832" spans="1:2">
      <c r="A832" s="100"/>
      <c r="B832" s="100"/>
    </row>
    <row r="833" spans="1:2">
      <c r="A833" s="100"/>
      <c r="B833" s="100"/>
    </row>
    <row r="834" spans="1:2">
      <c r="A834" s="100"/>
      <c r="B834" s="100"/>
    </row>
    <row r="835" spans="1:2">
      <c r="A835" s="100"/>
      <c r="B835" s="100"/>
    </row>
    <row r="836" spans="1:2">
      <c r="A836" s="100"/>
      <c r="B836" s="100"/>
    </row>
    <row r="837" spans="1:2">
      <c r="A837" s="100"/>
      <c r="B837" s="100"/>
    </row>
    <row r="838" spans="1:2">
      <c r="A838" s="100"/>
      <c r="B838" s="100"/>
    </row>
  </sheetData>
  <sheetProtection algorithmName="SHA-512" hashValue="95kUyx9mSlXq7aUTUxfZaCPbCK7GY0GVleJ5XpkKKbWZ/cFvQsNlLNsTMm49TrOksBOymdldXEwddvGoCPn4Dw==" saltValue="k5cz9rc4Expo3E1azaFDQQ==" spinCount="100000" sheet="1" formatCells="0" formatColumns="0" formatRows="0" autoFilter="0"/>
  <autoFilter ref="A7:D33" xr:uid="{00000000-0009-0000-0000-000004000000}"/>
  <mergeCells count="1">
    <mergeCell ref="A5:C5"/>
  </mergeCells>
  <conditionalFormatting sqref="A8:A34">
    <cfRule type="expression" dxfId="15" priority="1">
      <formula>AND(COUNTIF(DataInternalWastesCodes,$A8)&gt;1,$A8&lt;&gt;"")</formula>
    </cfRule>
  </conditionalFormatting>
  <dataValidations count="1">
    <dataValidation allowBlank="1" showInputMessage="1" showErrorMessage="1" promptTitle="Aide" prompt="Double-clic sur une cellule de la colonne pour ouvrir la liste des codes OLED" sqref="C7:C34" xr:uid="{00000000-0002-0000-0400-000000000000}"/>
  </dataValidations>
  <printOptions horizontalCentered="1"/>
  <pageMargins left="0.62992125984251968" right="0.59055118110236227" top="0.98425196850393704" bottom="0.59055118110236227" header="0.31496062992125984" footer="0.35433070866141736"/>
  <pageSetup paperSize="9" fitToHeight="0" orientation="landscape" r:id="rId1"/>
  <headerFooter alignWithMargins="0">
    <oddHeader>&amp;L&amp;09REPUBLIQUE ET CANTON DE GENEVE
&amp;09Département du territoire
&amp;10&amp;BService de la gestion des déchets&amp;R&amp;10&amp;BDocument confidentiel</oddHeader>
    <oddFooter>&amp;L&amp;6&amp;F&amp;R&amp;10Page &amp;P/&amp;N</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Companies">
    <tabColor rgb="FF7030A0"/>
    <outlinePr summaryBelow="0" summaryRight="0"/>
    <pageSetUpPr fitToPage="1"/>
  </sheetPr>
  <dimension ref="A1:U313"/>
  <sheetViews>
    <sheetView zoomScale="130" zoomScaleNormal="130" workbookViewId="0">
      <pane xSplit="5" ySplit="8" topLeftCell="K9" activePane="bottomRight" state="frozen"/>
      <selection pane="topRight" activeCell="F1" sqref="F1"/>
      <selection pane="bottomLeft" activeCell="A9" sqref="A9"/>
      <selection pane="bottomRight" activeCell="O2" sqref="O2"/>
    </sheetView>
  </sheetViews>
  <sheetFormatPr baseColWidth="10" defaultColWidth="11.42578125" defaultRowHeight="12.75"/>
  <cols>
    <col min="1" max="1" width="22.42578125" style="3" customWidth="1"/>
    <col min="2" max="2" width="14" style="3" customWidth="1"/>
    <col min="3" max="3" width="11.42578125" style="3" customWidth="1"/>
    <col min="4" max="4" width="11.42578125" style="3"/>
    <col min="5" max="5" width="24.140625" style="3" customWidth="1"/>
    <col min="6" max="6" width="27" style="3" customWidth="1"/>
    <col min="7" max="7" width="11.42578125" style="3"/>
    <col min="8" max="8" width="25.5703125" style="3" customWidth="1"/>
    <col min="9" max="9" width="20" style="3" customWidth="1"/>
    <col min="10" max="11" width="11.42578125" style="3"/>
    <col min="12" max="12" width="19.28515625" style="3" customWidth="1"/>
    <col min="13" max="13" width="11.42578125" style="3"/>
    <col min="14" max="14" width="14" style="3" customWidth="1"/>
    <col min="15" max="15" width="23" style="3" customWidth="1"/>
    <col min="16" max="16" width="11.42578125" style="3"/>
    <col min="17" max="17" width="9.42578125" style="3" customWidth="1"/>
    <col min="18" max="18" width="45.28515625" style="3" customWidth="1"/>
    <col min="19" max="20" width="19.28515625" style="3" customWidth="1"/>
    <col min="21" max="21" width="0.42578125" style="3" customWidth="1"/>
    <col min="22" max="16384" width="11.42578125" style="3"/>
  </cols>
  <sheetData>
    <row r="1" spans="1:21" s="1" customFormat="1" ht="20.25">
      <c r="A1" s="4" t="s">
        <v>43</v>
      </c>
      <c r="B1" s="4"/>
    </row>
    <row r="2" spans="1:21" s="2" customFormat="1" ht="15">
      <c r="A2" s="5" t="s">
        <v>44</v>
      </c>
      <c r="B2" s="5"/>
      <c r="E2" s="293" t="str">
        <f>"Les données peuvent être mises à jour depuis les fichiers renvoyés par les entreprises avec le bouton ""Importer""."
&amp;CHAR(10)&amp;"Les changements apparaissent en mauve pendant " &amp; ParamCompanyIdentificationChangeAlertDuration &amp; " jours"</f>
        <v>Les données peuvent être mises à jour depuis les fichiers renvoyés par les entreprises avec le bouton "Importer".
Les changements apparaissent en mauve pendant 2 jours</v>
      </c>
      <c r="F2" s="294"/>
      <c r="G2" s="295"/>
    </row>
    <row r="3" spans="1:21">
      <c r="E3" s="296"/>
      <c r="F3" s="297"/>
      <c r="G3" s="298"/>
    </row>
    <row r="4" spans="1:21" ht="13.5" thickBot="1">
      <c r="A4"/>
      <c r="B4"/>
      <c r="E4" s="299"/>
      <c r="F4" s="300"/>
      <c r="G4" s="301"/>
    </row>
    <row r="6" spans="1:21" hidden="1">
      <c r="A6" s="20" t="s">
        <v>52</v>
      </c>
      <c r="B6" s="27" t="s">
        <v>78</v>
      </c>
      <c r="C6" s="20" t="s">
        <v>53</v>
      </c>
      <c r="D6" s="20" t="s">
        <v>54</v>
      </c>
      <c r="E6" s="20" t="s">
        <v>55</v>
      </c>
      <c r="F6" s="20" t="s">
        <v>56</v>
      </c>
      <c r="G6" s="27" t="s">
        <v>2457</v>
      </c>
      <c r="H6" s="20" t="s">
        <v>57</v>
      </c>
      <c r="I6" s="20" t="s">
        <v>2255</v>
      </c>
      <c r="J6" s="20" t="s">
        <v>58</v>
      </c>
      <c r="K6" s="20" t="s">
        <v>59</v>
      </c>
      <c r="L6" s="20" t="s">
        <v>60</v>
      </c>
      <c r="M6" s="20" t="s">
        <v>2259</v>
      </c>
      <c r="N6" s="20" t="s">
        <v>61</v>
      </c>
      <c r="O6" s="20" t="s">
        <v>62</v>
      </c>
      <c r="P6" s="27" t="s">
        <v>2562</v>
      </c>
      <c r="Q6" s="27" t="s">
        <v>2566</v>
      </c>
      <c r="R6" s="27" t="s">
        <v>2567</v>
      </c>
      <c r="S6" s="27" t="s">
        <v>2523</v>
      </c>
      <c r="T6" s="27" t="s">
        <v>2614</v>
      </c>
      <c r="U6" s="45" t="s">
        <v>10</v>
      </c>
    </row>
    <row r="7" spans="1:21" hidden="1">
      <c r="A7" s="22"/>
      <c r="B7" s="22"/>
      <c r="C7" s="22"/>
      <c r="D7" s="22" t="s">
        <v>67</v>
      </c>
      <c r="E7" s="22" t="s">
        <v>68</v>
      </c>
      <c r="F7" s="22" t="s">
        <v>69</v>
      </c>
      <c r="G7" s="26" t="s">
        <v>2458</v>
      </c>
      <c r="H7" s="22" t="s">
        <v>70</v>
      </c>
      <c r="I7" s="26" t="s">
        <v>2460</v>
      </c>
      <c r="J7" s="22" t="s">
        <v>71</v>
      </c>
      <c r="K7" s="26" t="s">
        <v>73</v>
      </c>
      <c r="L7" s="22" t="s">
        <v>72</v>
      </c>
      <c r="M7" s="26" t="s">
        <v>2260</v>
      </c>
      <c r="N7" s="26" t="s">
        <v>74</v>
      </c>
      <c r="O7" s="26" t="s">
        <v>75</v>
      </c>
      <c r="P7" s="26" t="s">
        <v>2577</v>
      </c>
      <c r="Q7" s="26" t="s">
        <v>2577</v>
      </c>
      <c r="R7" s="26" t="s">
        <v>2577</v>
      </c>
      <c r="S7" s="26" t="s">
        <v>2577</v>
      </c>
      <c r="T7" s="26" t="s">
        <v>2577</v>
      </c>
      <c r="U7" s="7"/>
    </row>
    <row r="8" spans="1:21" ht="22.5">
      <c r="A8" s="6" t="s">
        <v>45</v>
      </c>
      <c r="B8" s="6" t="s">
        <v>79</v>
      </c>
      <c r="C8" s="6" t="s">
        <v>46</v>
      </c>
      <c r="D8" s="23" t="s">
        <v>47</v>
      </c>
      <c r="E8" s="24" t="s">
        <v>48</v>
      </c>
      <c r="F8" s="24" t="s">
        <v>49</v>
      </c>
      <c r="G8" s="24" t="s">
        <v>2456</v>
      </c>
      <c r="H8" s="24" t="s">
        <v>50</v>
      </c>
      <c r="I8" s="24" t="s">
        <v>2256</v>
      </c>
      <c r="J8" s="25" t="s">
        <v>51</v>
      </c>
      <c r="K8" s="6" t="s">
        <v>64</v>
      </c>
      <c r="L8" s="6" t="s">
        <v>63</v>
      </c>
      <c r="M8" s="6" t="s">
        <v>2261</v>
      </c>
      <c r="N8" s="6" t="s">
        <v>65</v>
      </c>
      <c r="O8" s="47" t="s">
        <v>66</v>
      </c>
      <c r="P8" s="6" t="s">
        <v>2563</v>
      </c>
      <c r="Q8" s="6" t="s">
        <v>2568</v>
      </c>
      <c r="R8" s="6" t="s">
        <v>2569</v>
      </c>
      <c r="S8" s="6" t="s">
        <v>2524</v>
      </c>
      <c r="T8" s="6" t="s">
        <v>2615</v>
      </c>
      <c r="U8" s="8"/>
    </row>
    <row r="9" spans="1:21" ht="12.75" customHeight="1">
      <c r="A9" s="33"/>
      <c r="B9" s="78"/>
      <c r="C9" s="3" t="s">
        <v>2640</v>
      </c>
      <c r="D9" s="74" t="s">
        <v>2641</v>
      </c>
      <c r="E9" s="75" t="s">
        <v>2642</v>
      </c>
      <c r="F9" s="75" t="s">
        <v>2643</v>
      </c>
      <c r="G9" s="75" t="s">
        <v>2644</v>
      </c>
      <c r="H9" s="75" t="s">
        <v>2645</v>
      </c>
      <c r="I9" s="75" t="s">
        <v>2646</v>
      </c>
      <c r="J9" s="76" t="s">
        <v>2647</v>
      </c>
      <c r="K9" s="77" t="s">
        <v>2648</v>
      </c>
      <c r="L9" s="77" t="s">
        <v>2649</v>
      </c>
      <c r="M9" s="77" t="s">
        <v>2650</v>
      </c>
      <c r="N9" s="77" t="s">
        <v>2651</v>
      </c>
      <c r="O9" s="77" t="s">
        <v>2652</v>
      </c>
      <c r="P9" s="77"/>
      <c r="Q9" s="191"/>
      <c r="R9" s="77"/>
      <c r="S9" s="200"/>
      <c r="T9" s="200"/>
      <c r="U9" s="7"/>
    </row>
    <row r="10" spans="1:21" ht="12.75" customHeight="1">
      <c r="A10" s="33"/>
      <c r="B10" s="78"/>
      <c r="C10" s="3" t="s">
        <v>2653</v>
      </c>
      <c r="D10" s="74" t="s">
        <v>2654</v>
      </c>
      <c r="E10" s="75" t="s">
        <v>2655</v>
      </c>
      <c r="F10" s="75" t="s">
        <v>2656</v>
      </c>
      <c r="G10" s="75" t="s">
        <v>2657</v>
      </c>
      <c r="H10" s="75" t="s">
        <v>2658</v>
      </c>
      <c r="I10" s="75" t="s">
        <v>2659</v>
      </c>
      <c r="J10" s="76" t="s">
        <v>2660</v>
      </c>
      <c r="K10" s="77" t="s">
        <v>2661</v>
      </c>
      <c r="L10" s="77" t="s">
        <v>2662</v>
      </c>
      <c r="M10" s="77" t="s">
        <v>2663</v>
      </c>
      <c r="N10" s="77" t="s">
        <v>2664</v>
      </c>
      <c r="O10" s="77" t="s">
        <v>2665</v>
      </c>
      <c r="P10" s="77"/>
      <c r="Q10" s="191"/>
      <c r="R10" s="77"/>
      <c r="S10" s="200"/>
      <c r="T10" s="200"/>
      <c r="U10" s="7"/>
    </row>
    <row r="11" spans="1:21" ht="12.75" customHeight="1">
      <c r="A11" s="33"/>
      <c r="B11" s="78"/>
      <c r="C11" s="3" t="s">
        <v>2666</v>
      </c>
      <c r="D11" s="74" t="s">
        <v>2667</v>
      </c>
      <c r="E11" s="75" t="s">
        <v>2668</v>
      </c>
      <c r="F11" s="75" t="s">
        <v>2669</v>
      </c>
      <c r="G11" s="75" t="s">
        <v>2670</v>
      </c>
      <c r="H11" s="75" t="s">
        <v>2671</v>
      </c>
      <c r="I11" s="75" t="s">
        <v>2672</v>
      </c>
      <c r="J11" s="76" t="s">
        <v>2673</v>
      </c>
      <c r="K11" s="77" t="s">
        <v>2674</v>
      </c>
      <c r="L11" s="77" t="s">
        <v>2675</v>
      </c>
      <c r="M11" s="77" t="s">
        <v>2676</v>
      </c>
      <c r="N11" s="77" t="s">
        <v>2677</v>
      </c>
      <c r="O11" s="77" t="s">
        <v>2678</v>
      </c>
      <c r="P11" s="77"/>
      <c r="Q11" s="191"/>
      <c r="R11" s="77"/>
      <c r="S11" s="200"/>
      <c r="T11" s="200"/>
      <c r="U11" s="7"/>
    </row>
    <row r="12" spans="1:21" ht="12.75" customHeight="1">
      <c r="A12" s="33"/>
      <c r="B12" s="78"/>
      <c r="C12" s="3" t="s">
        <v>2679</v>
      </c>
      <c r="D12" s="74" t="s">
        <v>2680</v>
      </c>
      <c r="E12" s="75" t="s">
        <v>2681</v>
      </c>
      <c r="F12" s="75" t="s">
        <v>2682</v>
      </c>
      <c r="G12" s="75" t="s">
        <v>2683</v>
      </c>
      <c r="H12" s="75" t="s">
        <v>2684</v>
      </c>
      <c r="I12" s="75" t="s">
        <v>2685</v>
      </c>
      <c r="J12" s="76" t="s">
        <v>2686</v>
      </c>
      <c r="K12" s="77" t="s">
        <v>2687</v>
      </c>
      <c r="L12" s="77" t="s">
        <v>2688</v>
      </c>
      <c r="M12" s="77" t="s">
        <v>2689</v>
      </c>
      <c r="N12" s="77" t="s">
        <v>2690</v>
      </c>
      <c r="O12" s="77" t="s">
        <v>2691</v>
      </c>
      <c r="P12" s="77"/>
      <c r="Q12" s="191"/>
      <c r="R12" s="77"/>
      <c r="S12" s="200"/>
      <c r="T12" s="200"/>
      <c r="U12" s="7"/>
    </row>
    <row r="13" spans="1:21" ht="12.75" customHeight="1">
      <c r="A13" s="33"/>
      <c r="B13" s="78"/>
      <c r="C13" s="3" t="s">
        <v>2692</v>
      </c>
      <c r="D13" s="74" t="s">
        <v>2693</v>
      </c>
      <c r="E13" s="75" t="s">
        <v>2694</v>
      </c>
      <c r="F13" s="75" t="s">
        <v>2695</v>
      </c>
      <c r="G13" s="75" t="s">
        <v>2696</v>
      </c>
      <c r="H13" s="75" t="s">
        <v>2697</v>
      </c>
      <c r="I13" s="75" t="s">
        <v>2698</v>
      </c>
      <c r="J13" s="76" t="s">
        <v>2699</v>
      </c>
      <c r="K13" s="77" t="s">
        <v>2700</v>
      </c>
      <c r="L13" s="77" t="s">
        <v>2701</v>
      </c>
      <c r="M13" s="77" t="s">
        <v>2702</v>
      </c>
      <c r="N13" s="77" t="s">
        <v>2703</v>
      </c>
      <c r="O13" s="77" t="s">
        <v>2704</v>
      </c>
      <c r="P13" s="77"/>
      <c r="Q13" s="191"/>
      <c r="R13" s="77"/>
      <c r="S13" s="200"/>
      <c r="T13" s="200"/>
      <c r="U13" s="7"/>
    </row>
    <row r="14" spans="1:21" ht="12.75" customHeight="1">
      <c r="A14" s="33"/>
      <c r="B14" s="78"/>
      <c r="C14" s="3" t="s">
        <v>2705</v>
      </c>
      <c r="D14" s="74" t="s">
        <v>2706</v>
      </c>
      <c r="E14" s="75" t="s">
        <v>2707</v>
      </c>
      <c r="F14" s="75" t="s">
        <v>2708</v>
      </c>
      <c r="G14" s="75" t="s">
        <v>2709</v>
      </c>
      <c r="H14" s="75" t="s">
        <v>2710</v>
      </c>
      <c r="I14" s="75" t="s">
        <v>2711</v>
      </c>
      <c r="J14" s="76" t="s">
        <v>2712</v>
      </c>
      <c r="K14" s="77" t="s">
        <v>2713</v>
      </c>
      <c r="L14" s="77" t="s">
        <v>2714</v>
      </c>
      <c r="M14" s="77" t="s">
        <v>2715</v>
      </c>
      <c r="N14" s="77" t="s">
        <v>2716</v>
      </c>
      <c r="O14" s="77" t="s">
        <v>2717</v>
      </c>
      <c r="P14" s="77"/>
      <c r="Q14" s="191"/>
      <c r="R14" s="77"/>
      <c r="S14" s="200"/>
      <c r="T14" s="200"/>
      <c r="U14" s="7"/>
    </row>
    <row r="15" spans="1:21" ht="12.75" customHeight="1">
      <c r="A15" s="33"/>
      <c r="B15" s="78"/>
      <c r="C15" s="3" t="s">
        <v>2718</v>
      </c>
      <c r="D15" s="74" t="s">
        <v>2719</v>
      </c>
      <c r="E15" s="75" t="s">
        <v>2720</v>
      </c>
      <c r="F15" s="75" t="s">
        <v>2721</v>
      </c>
      <c r="G15" s="75" t="s">
        <v>2722</v>
      </c>
      <c r="H15" s="75" t="s">
        <v>2723</v>
      </c>
      <c r="I15" s="75" t="s">
        <v>2724</v>
      </c>
      <c r="J15" s="76" t="s">
        <v>2725</v>
      </c>
      <c r="K15" s="77" t="s">
        <v>2726</v>
      </c>
      <c r="L15" s="77" t="s">
        <v>2727</v>
      </c>
      <c r="M15" s="77" t="s">
        <v>2728</v>
      </c>
      <c r="N15" s="77" t="s">
        <v>2729</v>
      </c>
      <c r="O15" s="77" t="s">
        <v>2730</v>
      </c>
      <c r="P15" s="77"/>
      <c r="Q15" s="191"/>
      <c r="R15" s="77"/>
      <c r="S15" s="200"/>
      <c r="T15" s="200"/>
      <c r="U15" s="7"/>
    </row>
    <row r="16" spans="1:21" ht="12.75" customHeight="1">
      <c r="A16" s="33"/>
      <c r="B16" s="78"/>
      <c r="C16" s="3" t="s">
        <v>2731</v>
      </c>
      <c r="D16" s="74" t="s">
        <v>2732</v>
      </c>
      <c r="E16" s="75" t="s">
        <v>2733</v>
      </c>
      <c r="F16" s="75" t="s">
        <v>2734</v>
      </c>
      <c r="G16" s="75" t="s">
        <v>2735</v>
      </c>
      <c r="H16" s="75" t="s">
        <v>2736</v>
      </c>
      <c r="I16" s="75" t="s">
        <v>2737</v>
      </c>
      <c r="J16" s="76" t="s">
        <v>2738</v>
      </c>
      <c r="K16" s="77" t="s">
        <v>2739</v>
      </c>
      <c r="L16" s="77" t="s">
        <v>2740</v>
      </c>
      <c r="M16" s="77" t="s">
        <v>2741</v>
      </c>
      <c r="N16" s="77" t="s">
        <v>2742</v>
      </c>
      <c r="O16" s="77" t="s">
        <v>2743</v>
      </c>
      <c r="P16" s="77"/>
      <c r="Q16" s="191"/>
      <c r="R16" s="77"/>
      <c r="S16" s="200"/>
      <c r="T16" s="200"/>
      <c r="U16" s="7"/>
    </row>
    <row r="17" spans="1:21" ht="12.75" customHeight="1">
      <c r="A17" s="33"/>
      <c r="B17" s="78"/>
      <c r="C17" s="3" t="s">
        <v>2744</v>
      </c>
      <c r="D17" s="74" t="s">
        <v>2745</v>
      </c>
      <c r="E17" s="75" t="s">
        <v>2746</v>
      </c>
      <c r="F17" s="75" t="s">
        <v>2747</v>
      </c>
      <c r="G17" s="75" t="s">
        <v>2748</v>
      </c>
      <c r="H17" s="75" t="s">
        <v>2749</v>
      </c>
      <c r="I17" s="75" t="s">
        <v>2750</v>
      </c>
      <c r="J17" s="76" t="s">
        <v>2751</v>
      </c>
      <c r="K17" s="77" t="s">
        <v>2752</v>
      </c>
      <c r="L17" s="77" t="s">
        <v>2753</v>
      </c>
      <c r="M17" s="77" t="s">
        <v>2754</v>
      </c>
      <c r="N17" s="77" t="s">
        <v>2755</v>
      </c>
      <c r="O17" s="77" t="s">
        <v>2756</v>
      </c>
      <c r="P17" s="77"/>
      <c r="Q17" s="191"/>
      <c r="R17" s="77"/>
      <c r="S17" s="200"/>
      <c r="T17" s="200"/>
      <c r="U17" s="7"/>
    </row>
    <row r="18" spans="1:21" ht="12.75" customHeight="1">
      <c r="A18" s="33"/>
      <c r="B18" s="78"/>
      <c r="C18" s="3" t="s">
        <v>2757</v>
      </c>
      <c r="D18" s="74" t="s">
        <v>2758</v>
      </c>
      <c r="E18" s="75" t="s">
        <v>2759</v>
      </c>
      <c r="F18" s="75" t="s">
        <v>2760</v>
      </c>
      <c r="G18" s="75" t="s">
        <v>2761</v>
      </c>
      <c r="H18" s="75" t="s">
        <v>2762</v>
      </c>
      <c r="I18" s="75" t="s">
        <v>2761</v>
      </c>
      <c r="J18" s="76" t="s">
        <v>2763</v>
      </c>
      <c r="K18" s="77" t="s">
        <v>2764</v>
      </c>
      <c r="L18" s="77" t="s">
        <v>2765</v>
      </c>
      <c r="M18" s="77" t="s">
        <v>2766</v>
      </c>
      <c r="N18" s="77" t="s">
        <v>2767</v>
      </c>
      <c r="O18" s="77" t="s">
        <v>2768</v>
      </c>
      <c r="P18" s="77"/>
      <c r="Q18" s="191"/>
      <c r="R18" s="77"/>
      <c r="S18" s="200"/>
      <c r="T18" s="200"/>
      <c r="U18" s="7"/>
    </row>
    <row r="19" spans="1:21" ht="12.75" customHeight="1">
      <c r="A19" s="33"/>
      <c r="B19" s="78"/>
      <c r="C19" s="3" t="s">
        <v>2769</v>
      </c>
      <c r="D19" s="74" t="s">
        <v>2770</v>
      </c>
      <c r="E19" s="75" t="s">
        <v>2771</v>
      </c>
      <c r="F19" s="75" t="s">
        <v>2772</v>
      </c>
      <c r="G19" s="75" t="s">
        <v>2773</v>
      </c>
      <c r="H19" s="75" t="s">
        <v>2774</v>
      </c>
      <c r="I19" s="75" t="s">
        <v>2775</v>
      </c>
      <c r="J19" s="76" t="s">
        <v>2776</v>
      </c>
      <c r="K19" s="77" t="s">
        <v>2777</v>
      </c>
      <c r="L19" s="77" t="s">
        <v>2778</v>
      </c>
      <c r="M19" s="77" t="s">
        <v>2779</v>
      </c>
      <c r="N19" s="77" t="s">
        <v>2780</v>
      </c>
      <c r="O19" s="77" t="s">
        <v>2781</v>
      </c>
      <c r="P19" s="77"/>
      <c r="Q19" s="191"/>
      <c r="R19" s="77"/>
      <c r="S19" s="200"/>
      <c r="T19" s="200"/>
      <c r="U19" s="7"/>
    </row>
    <row r="20" spans="1:21" ht="12.75" customHeight="1">
      <c r="A20" s="33"/>
      <c r="B20" s="78"/>
      <c r="C20" s="3" t="s">
        <v>2782</v>
      </c>
      <c r="D20" s="74" t="s">
        <v>2783</v>
      </c>
      <c r="E20" s="75" t="s">
        <v>2784</v>
      </c>
      <c r="F20" s="75" t="s">
        <v>2785</v>
      </c>
      <c r="G20" s="75" t="s">
        <v>2786</v>
      </c>
      <c r="H20" s="75" t="s">
        <v>2787</v>
      </c>
      <c r="I20" s="75" t="s">
        <v>2788</v>
      </c>
      <c r="J20" s="76" t="s">
        <v>2789</v>
      </c>
      <c r="K20" s="77" t="s">
        <v>2790</v>
      </c>
      <c r="L20" s="77" t="s">
        <v>2791</v>
      </c>
      <c r="M20" s="77" t="s">
        <v>2792</v>
      </c>
      <c r="N20" s="77" t="s">
        <v>2793</v>
      </c>
      <c r="O20" s="77" t="s">
        <v>2794</v>
      </c>
      <c r="P20" s="77"/>
      <c r="Q20" s="191"/>
      <c r="R20" s="77"/>
      <c r="S20" s="200"/>
      <c r="T20" s="200"/>
      <c r="U20" s="7"/>
    </row>
    <row r="21" spans="1:21" ht="12.75" customHeight="1">
      <c r="A21" s="33"/>
      <c r="B21" s="78"/>
      <c r="C21" s="3" t="s">
        <v>2795</v>
      </c>
      <c r="D21" s="74" t="s">
        <v>2796</v>
      </c>
      <c r="E21" s="75" t="s">
        <v>2797</v>
      </c>
      <c r="F21" s="75" t="s">
        <v>2798</v>
      </c>
      <c r="G21" s="75" t="s">
        <v>2799</v>
      </c>
      <c r="H21" s="75" t="s">
        <v>2800</v>
      </c>
      <c r="I21" s="75" t="s">
        <v>2801</v>
      </c>
      <c r="J21" s="76" t="s">
        <v>2802</v>
      </c>
      <c r="K21" s="77" t="s">
        <v>2803</v>
      </c>
      <c r="L21" s="77" t="s">
        <v>2804</v>
      </c>
      <c r="M21" s="77" t="s">
        <v>2805</v>
      </c>
      <c r="N21" s="77" t="s">
        <v>2806</v>
      </c>
      <c r="O21" s="77" t="s">
        <v>2807</v>
      </c>
      <c r="P21" s="77"/>
      <c r="Q21" s="191"/>
      <c r="R21" s="77"/>
      <c r="S21" s="200"/>
      <c r="T21" s="200"/>
      <c r="U21" s="7"/>
    </row>
    <row r="22" spans="1:21" ht="12.75" customHeight="1">
      <c r="A22" s="33"/>
      <c r="B22" s="78"/>
      <c r="C22" s="3" t="s">
        <v>2808</v>
      </c>
      <c r="D22" s="74" t="s">
        <v>2809</v>
      </c>
      <c r="E22" s="75" t="s">
        <v>2810</v>
      </c>
      <c r="F22" s="242" t="s">
        <v>2811</v>
      </c>
      <c r="G22" s="75" t="s">
        <v>2812</v>
      </c>
      <c r="H22" s="75" t="s">
        <v>2813</v>
      </c>
      <c r="I22" s="75" t="s">
        <v>2814</v>
      </c>
      <c r="J22" s="76" t="s">
        <v>2815</v>
      </c>
      <c r="K22" s="77" t="s">
        <v>2816</v>
      </c>
      <c r="L22" s="77" t="s">
        <v>2817</v>
      </c>
      <c r="M22" s="77" t="s">
        <v>2818</v>
      </c>
      <c r="N22" s="77" t="s">
        <v>2819</v>
      </c>
      <c r="O22" s="77" t="s">
        <v>2820</v>
      </c>
      <c r="P22" s="77"/>
      <c r="Q22" s="191"/>
      <c r="R22" s="77"/>
      <c r="S22" s="200"/>
      <c r="T22" s="200"/>
      <c r="U22" s="7"/>
    </row>
    <row r="23" spans="1:21" ht="12.75" customHeight="1">
      <c r="A23" s="33"/>
      <c r="B23" s="78"/>
      <c r="C23" s="3" t="s">
        <v>2821</v>
      </c>
      <c r="D23" s="74" t="s">
        <v>2822</v>
      </c>
      <c r="E23" s="75" t="s">
        <v>2823</v>
      </c>
      <c r="F23" s="75" t="s">
        <v>2824</v>
      </c>
      <c r="G23" s="75" t="s">
        <v>2825</v>
      </c>
      <c r="H23" s="75" t="s">
        <v>2826</v>
      </c>
      <c r="I23" s="75" t="s">
        <v>2827</v>
      </c>
      <c r="J23" s="76" t="s">
        <v>2828</v>
      </c>
      <c r="K23" s="77" t="s">
        <v>2829</v>
      </c>
      <c r="L23" s="77" t="s">
        <v>2830</v>
      </c>
      <c r="M23" s="77" t="s">
        <v>2831</v>
      </c>
      <c r="N23" s="77" t="s">
        <v>2832</v>
      </c>
      <c r="O23" s="77" t="s">
        <v>2833</v>
      </c>
      <c r="P23" s="77"/>
      <c r="Q23" s="191"/>
      <c r="R23" s="77"/>
      <c r="S23" s="200"/>
      <c r="T23" s="200"/>
      <c r="U23" s="7"/>
    </row>
    <row r="24" spans="1:21" ht="12.75" customHeight="1">
      <c r="A24" s="33"/>
      <c r="B24" s="78"/>
      <c r="C24" s="3" t="s">
        <v>2834</v>
      </c>
      <c r="D24" s="74" t="s">
        <v>2835</v>
      </c>
      <c r="E24" s="75" t="s">
        <v>2836</v>
      </c>
      <c r="F24" s="75" t="s">
        <v>2837</v>
      </c>
      <c r="G24" s="75" t="s">
        <v>2838</v>
      </c>
      <c r="H24" s="75" t="s">
        <v>2839</v>
      </c>
      <c r="I24" s="75" t="s">
        <v>2840</v>
      </c>
      <c r="J24" s="76" t="s">
        <v>2841</v>
      </c>
      <c r="K24" s="77" t="s">
        <v>2842</v>
      </c>
      <c r="L24" s="77" t="s">
        <v>2843</v>
      </c>
      <c r="M24" s="77" t="s">
        <v>2844</v>
      </c>
      <c r="N24" s="77" t="s">
        <v>2845</v>
      </c>
      <c r="O24" s="77" t="s">
        <v>2846</v>
      </c>
      <c r="P24" s="77"/>
      <c r="Q24" s="191"/>
      <c r="R24" s="77"/>
      <c r="S24" s="200"/>
      <c r="T24" s="200"/>
      <c r="U24" s="7"/>
    </row>
    <row r="25" spans="1:21" ht="12.75" customHeight="1">
      <c r="A25" s="33"/>
      <c r="B25" s="78"/>
      <c r="C25" s="3" t="s">
        <v>2847</v>
      </c>
      <c r="D25" s="74" t="s">
        <v>2848</v>
      </c>
      <c r="E25" s="75" t="s">
        <v>2849</v>
      </c>
      <c r="F25" s="75" t="s">
        <v>2850</v>
      </c>
      <c r="G25" s="75" t="s">
        <v>2851</v>
      </c>
      <c r="H25" s="75" t="s">
        <v>2852</v>
      </c>
      <c r="I25" s="75" t="s">
        <v>2853</v>
      </c>
      <c r="J25" s="76" t="s">
        <v>2854</v>
      </c>
      <c r="K25" s="77" t="s">
        <v>2855</v>
      </c>
      <c r="L25" s="77" t="s">
        <v>2856</v>
      </c>
      <c r="M25" s="77" t="s">
        <v>2857</v>
      </c>
      <c r="N25" s="77" t="s">
        <v>2858</v>
      </c>
      <c r="O25" s="77" t="s">
        <v>2859</v>
      </c>
      <c r="P25" s="77"/>
      <c r="Q25" s="191"/>
      <c r="R25" s="77"/>
      <c r="S25" s="200"/>
      <c r="T25" s="200"/>
      <c r="U25" s="7"/>
    </row>
    <row r="26" spans="1:21" ht="12.75" customHeight="1">
      <c r="A26" s="33"/>
      <c r="B26" s="78"/>
      <c r="C26" s="3" t="s">
        <v>2860</v>
      </c>
      <c r="D26" s="74" t="s">
        <v>2861</v>
      </c>
      <c r="E26" s="75" t="s">
        <v>2862</v>
      </c>
      <c r="F26" s="75" t="s">
        <v>2863</v>
      </c>
      <c r="G26" s="75" t="s">
        <v>2864</v>
      </c>
      <c r="H26" s="75" t="s">
        <v>2865</v>
      </c>
      <c r="I26" s="75" t="s">
        <v>2866</v>
      </c>
      <c r="J26" s="76" t="s">
        <v>2867</v>
      </c>
      <c r="K26" s="77" t="s">
        <v>2868</v>
      </c>
      <c r="L26" s="77" t="s">
        <v>2869</v>
      </c>
      <c r="M26" s="237" t="s">
        <v>2870</v>
      </c>
      <c r="N26" s="77" t="s">
        <v>2871</v>
      </c>
      <c r="O26" s="77" t="s">
        <v>2872</v>
      </c>
      <c r="P26" s="77"/>
      <c r="Q26" s="191"/>
      <c r="R26" s="77"/>
      <c r="S26" s="200"/>
      <c r="T26" s="200"/>
      <c r="U26" s="7"/>
    </row>
    <row r="27" spans="1:21" ht="12.75" customHeight="1">
      <c r="A27" s="33"/>
      <c r="B27" s="78"/>
      <c r="C27" s="3" t="s">
        <v>2873</v>
      </c>
      <c r="D27" s="74" t="s">
        <v>2874</v>
      </c>
      <c r="E27" s="75" t="s">
        <v>2875</v>
      </c>
      <c r="F27" s="75" t="s">
        <v>2876</v>
      </c>
      <c r="G27" s="75" t="s">
        <v>2877</v>
      </c>
      <c r="H27" s="75" t="s">
        <v>2878</v>
      </c>
      <c r="I27" s="75" t="s">
        <v>2879</v>
      </c>
      <c r="J27" s="76" t="s">
        <v>2880</v>
      </c>
      <c r="K27" s="77" t="s">
        <v>2881</v>
      </c>
      <c r="L27" s="77" t="s">
        <v>2882</v>
      </c>
      <c r="M27" s="77" t="s">
        <v>2883</v>
      </c>
      <c r="N27" s="77" t="s">
        <v>2884</v>
      </c>
      <c r="O27" s="77" t="s">
        <v>2885</v>
      </c>
      <c r="P27" s="77"/>
      <c r="Q27" s="191"/>
      <c r="R27" s="77"/>
      <c r="S27" s="200"/>
      <c r="T27" s="200"/>
      <c r="U27" s="7"/>
    </row>
    <row r="28" spans="1:21" ht="12.75" customHeight="1">
      <c r="A28" s="33"/>
      <c r="B28" s="78"/>
      <c r="C28" s="3" t="s">
        <v>2886</v>
      </c>
      <c r="D28" s="74" t="s">
        <v>2887</v>
      </c>
      <c r="E28" s="75" t="s">
        <v>2888</v>
      </c>
      <c r="F28" s="75" t="s">
        <v>2889</v>
      </c>
      <c r="G28" s="75" t="s">
        <v>2890</v>
      </c>
      <c r="H28" s="75" t="s">
        <v>2891</v>
      </c>
      <c r="I28" s="75" t="s">
        <v>2892</v>
      </c>
      <c r="J28" s="76" t="s">
        <v>2893</v>
      </c>
      <c r="K28" s="77" t="s">
        <v>2894</v>
      </c>
      <c r="L28" s="77" t="s">
        <v>2895</v>
      </c>
      <c r="M28" s="77" t="s">
        <v>2896</v>
      </c>
      <c r="N28" s="77" t="s">
        <v>2897</v>
      </c>
      <c r="O28" s="77" t="s">
        <v>2898</v>
      </c>
      <c r="P28" s="77"/>
      <c r="Q28" s="191"/>
      <c r="R28" s="77"/>
      <c r="S28" s="200"/>
      <c r="T28" s="200"/>
      <c r="U28" s="7"/>
    </row>
    <row r="29" spans="1:21" ht="12.75" customHeight="1">
      <c r="A29" s="33"/>
      <c r="B29" s="78"/>
      <c r="C29" s="3" t="s">
        <v>2899</v>
      </c>
      <c r="D29" s="74" t="s">
        <v>2900</v>
      </c>
      <c r="E29" s="75" t="s">
        <v>2901</v>
      </c>
      <c r="F29" s="75" t="s">
        <v>2902</v>
      </c>
      <c r="G29" s="75" t="s">
        <v>2903</v>
      </c>
      <c r="H29" s="75" t="s">
        <v>2904</v>
      </c>
      <c r="I29" s="75" t="s">
        <v>2905</v>
      </c>
      <c r="J29" s="76" t="s">
        <v>2906</v>
      </c>
      <c r="K29" s="77" t="s">
        <v>2907</v>
      </c>
      <c r="L29" s="77" t="s">
        <v>2908</v>
      </c>
      <c r="M29" s="77" t="s">
        <v>2909</v>
      </c>
      <c r="N29" s="77" t="s">
        <v>2910</v>
      </c>
      <c r="O29" s="77" t="s">
        <v>2911</v>
      </c>
      <c r="P29" s="77"/>
      <c r="Q29" s="191"/>
      <c r="R29" s="77"/>
      <c r="S29" s="200"/>
      <c r="T29" s="200"/>
      <c r="U29" s="7"/>
    </row>
    <row r="30" spans="1:21" ht="12.75" customHeight="1">
      <c r="A30" s="33"/>
      <c r="B30" s="78"/>
      <c r="C30" s="3" t="s">
        <v>2912</v>
      </c>
      <c r="D30" s="74" t="s">
        <v>2913</v>
      </c>
      <c r="E30" s="75" t="s">
        <v>2914</v>
      </c>
      <c r="F30" s="75" t="s">
        <v>2915</v>
      </c>
      <c r="G30" s="75" t="s">
        <v>2916</v>
      </c>
      <c r="H30" s="75" t="s">
        <v>2917</v>
      </c>
      <c r="I30" s="240" t="s">
        <v>2918</v>
      </c>
      <c r="J30" s="76" t="s">
        <v>2919</v>
      </c>
      <c r="K30" s="77" t="s">
        <v>2920</v>
      </c>
      <c r="L30" s="77" t="s">
        <v>2921</v>
      </c>
      <c r="M30" s="77" t="s">
        <v>2922</v>
      </c>
      <c r="N30" s="77" t="s">
        <v>2923</v>
      </c>
      <c r="O30" s="77" t="s">
        <v>2924</v>
      </c>
      <c r="P30" s="77"/>
      <c r="Q30" s="191"/>
      <c r="R30" s="77"/>
      <c r="S30" s="200"/>
      <c r="T30" s="200"/>
      <c r="U30" s="7"/>
    </row>
    <row r="31" spans="1:21" ht="12.75" customHeight="1">
      <c r="A31" s="33"/>
      <c r="B31" s="78"/>
      <c r="C31" s="3" t="s">
        <v>2925</v>
      </c>
      <c r="D31" s="74" t="s">
        <v>2926</v>
      </c>
      <c r="E31" s="75" t="s">
        <v>2927</v>
      </c>
      <c r="F31" s="75" t="s">
        <v>2928</v>
      </c>
      <c r="G31" s="75" t="s">
        <v>2929</v>
      </c>
      <c r="H31" s="75" t="s">
        <v>2930</v>
      </c>
      <c r="I31" s="75" t="s">
        <v>2931</v>
      </c>
      <c r="J31" s="76" t="s">
        <v>2932</v>
      </c>
      <c r="K31" s="237" t="s">
        <v>2933</v>
      </c>
      <c r="L31" s="77" t="s">
        <v>2934</v>
      </c>
      <c r="M31" s="77" t="s">
        <v>2935</v>
      </c>
      <c r="N31" s="77" t="s">
        <v>2936</v>
      </c>
      <c r="O31" s="77" t="s">
        <v>2937</v>
      </c>
      <c r="P31" s="77"/>
      <c r="Q31" s="191"/>
      <c r="R31" s="77"/>
      <c r="S31" s="200"/>
      <c r="T31" s="200"/>
      <c r="U31" s="7"/>
    </row>
    <row r="32" spans="1:21" ht="12.75" customHeight="1">
      <c r="A32" s="33"/>
      <c r="B32" s="78"/>
      <c r="C32" s="3" t="s">
        <v>2938</v>
      </c>
      <c r="D32" s="74" t="s">
        <v>2939</v>
      </c>
      <c r="E32" s="75" t="s">
        <v>2940</v>
      </c>
      <c r="F32" s="242" t="s">
        <v>2941</v>
      </c>
      <c r="G32" s="75" t="s">
        <v>2942</v>
      </c>
      <c r="H32" s="75" t="s">
        <v>2943</v>
      </c>
      <c r="I32" s="75" t="s">
        <v>2944</v>
      </c>
      <c r="J32" s="76" t="s">
        <v>2945</v>
      </c>
      <c r="K32" s="77" t="s">
        <v>2946</v>
      </c>
      <c r="L32" s="237" t="s">
        <v>2947</v>
      </c>
      <c r="M32" s="77" t="s">
        <v>2948</v>
      </c>
      <c r="N32" s="77" t="s">
        <v>2949</v>
      </c>
      <c r="O32" s="77" t="s">
        <v>2950</v>
      </c>
      <c r="P32" s="77"/>
      <c r="Q32" s="191"/>
      <c r="R32" s="77"/>
      <c r="S32" s="200"/>
      <c r="T32" s="200"/>
      <c r="U32" s="7"/>
    </row>
    <row r="33" spans="1:21" ht="12.75" customHeight="1">
      <c r="A33" s="33"/>
      <c r="B33" s="78"/>
      <c r="C33" s="3" t="s">
        <v>2951</v>
      </c>
      <c r="D33" s="74" t="s">
        <v>2952</v>
      </c>
      <c r="E33" s="75" t="s">
        <v>2953</v>
      </c>
      <c r="F33" s="75" t="s">
        <v>2954</v>
      </c>
      <c r="G33" s="75" t="s">
        <v>2955</v>
      </c>
      <c r="H33" s="75" t="s">
        <v>2956</v>
      </c>
      <c r="I33" s="75" t="s">
        <v>2957</v>
      </c>
      <c r="J33" s="76" t="s">
        <v>2958</v>
      </c>
      <c r="K33" s="77" t="s">
        <v>2959</v>
      </c>
      <c r="L33" s="77" t="s">
        <v>2960</v>
      </c>
      <c r="M33" s="77" t="s">
        <v>2961</v>
      </c>
      <c r="N33" s="77" t="s">
        <v>2962</v>
      </c>
      <c r="O33" s="77" t="s">
        <v>2963</v>
      </c>
      <c r="P33" s="77"/>
      <c r="Q33" s="191"/>
      <c r="R33" s="77"/>
      <c r="S33" s="200"/>
      <c r="T33" s="200"/>
      <c r="U33" s="7"/>
    </row>
    <row r="34" spans="1:21" ht="12.75" customHeight="1">
      <c r="A34" s="33"/>
      <c r="B34" s="78"/>
      <c r="C34" s="3" t="s">
        <v>2964</v>
      </c>
      <c r="D34" s="74" t="s">
        <v>2965</v>
      </c>
      <c r="E34" s="75" t="s">
        <v>2966</v>
      </c>
      <c r="F34" s="75" t="s">
        <v>2967</v>
      </c>
      <c r="G34" s="75" t="s">
        <v>2968</v>
      </c>
      <c r="H34" s="75" t="s">
        <v>2969</v>
      </c>
      <c r="I34" s="75" t="s">
        <v>2970</v>
      </c>
      <c r="J34" s="76" t="s">
        <v>2971</v>
      </c>
      <c r="K34" s="77" t="s">
        <v>2972</v>
      </c>
      <c r="L34" s="77" t="s">
        <v>2973</v>
      </c>
      <c r="M34" s="77" t="s">
        <v>2974</v>
      </c>
      <c r="N34" s="77" t="s">
        <v>2975</v>
      </c>
      <c r="O34" s="77" t="s">
        <v>2976</v>
      </c>
      <c r="P34" s="77"/>
      <c r="Q34" s="191"/>
      <c r="R34" s="77"/>
      <c r="S34" s="200"/>
      <c r="T34" s="200"/>
      <c r="U34" s="7"/>
    </row>
    <row r="35" spans="1:21" ht="12.75" customHeight="1">
      <c r="A35" s="33"/>
      <c r="B35" s="78"/>
      <c r="C35" s="3" t="s">
        <v>2977</v>
      </c>
      <c r="D35" s="74" t="s">
        <v>2978</v>
      </c>
      <c r="E35" s="75" t="s">
        <v>2979</v>
      </c>
      <c r="F35" s="75" t="s">
        <v>2980</v>
      </c>
      <c r="G35" s="75" t="s">
        <v>2981</v>
      </c>
      <c r="H35" s="75" t="s">
        <v>2982</v>
      </c>
      <c r="I35" s="75" t="s">
        <v>2983</v>
      </c>
      <c r="J35" s="76" t="s">
        <v>2984</v>
      </c>
      <c r="K35" s="77" t="s">
        <v>2985</v>
      </c>
      <c r="L35" s="77" t="s">
        <v>2986</v>
      </c>
      <c r="M35" s="77" t="s">
        <v>2987</v>
      </c>
      <c r="N35" s="77" t="s">
        <v>2988</v>
      </c>
      <c r="O35" s="77" t="s">
        <v>2989</v>
      </c>
      <c r="P35" s="77"/>
      <c r="Q35" s="191"/>
      <c r="R35" s="77"/>
      <c r="S35" s="200"/>
      <c r="T35" s="200"/>
      <c r="U35" s="7"/>
    </row>
    <row r="36" spans="1:21" ht="12.75" customHeight="1">
      <c r="A36" s="33"/>
      <c r="B36" s="78"/>
      <c r="C36" s="3" t="s">
        <v>2990</v>
      </c>
      <c r="D36" s="74" t="s">
        <v>2991</v>
      </c>
      <c r="E36" s="75" t="s">
        <v>2992</v>
      </c>
      <c r="F36" s="75" t="s">
        <v>2993</v>
      </c>
      <c r="G36" s="242" t="s">
        <v>2994</v>
      </c>
      <c r="H36" s="75" t="s">
        <v>2995</v>
      </c>
      <c r="I36" s="75" t="s">
        <v>2996</v>
      </c>
      <c r="J36" s="243" t="s">
        <v>2997</v>
      </c>
      <c r="K36" s="77" t="s">
        <v>2998</v>
      </c>
      <c r="L36" s="77" t="s">
        <v>2999</v>
      </c>
      <c r="M36" s="77" t="s">
        <v>3000</v>
      </c>
      <c r="N36" s="77" t="s">
        <v>3001</v>
      </c>
      <c r="O36" s="77" t="s">
        <v>3002</v>
      </c>
      <c r="P36" s="77"/>
      <c r="Q36" s="191"/>
      <c r="R36" s="77"/>
      <c r="S36" s="200"/>
      <c r="T36" s="200"/>
      <c r="U36" s="7"/>
    </row>
    <row r="37" spans="1:21" ht="12.75" customHeight="1">
      <c r="A37" s="33"/>
      <c r="B37" s="78"/>
      <c r="C37" s="244" t="s">
        <v>3003</v>
      </c>
      <c r="D37" s="74" t="s">
        <v>3004</v>
      </c>
      <c r="E37" s="75" t="s">
        <v>3005</v>
      </c>
      <c r="F37" s="75" t="s">
        <v>3006</v>
      </c>
      <c r="G37" s="75" t="s">
        <v>3007</v>
      </c>
      <c r="H37" s="75" t="s">
        <v>3008</v>
      </c>
      <c r="I37" s="75" t="s">
        <v>3009</v>
      </c>
      <c r="J37" s="76" t="s">
        <v>3010</v>
      </c>
      <c r="K37" s="77" t="s">
        <v>3011</v>
      </c>
      <c r="L37" s="77" t="s">
        <v>3012</v>
      </c>
      <c r="M37" s="77" t="s">
        <v>3013</v>
      </c>
      <c r="N37" s="77" t="s">
        <v>3014</v>
      </c>
      <c r="O37" s="77" t="s">
        <v>3015</v>
      </c>
      <c r="P37" s="77"/>
      <c r="Q37" s="191"/>
      <c r="R37" s="77"/>
      <c r="S37" s="200"/>
      <c r="T37" s="200"/>
      <c r="U37" s="7"/>
    </row>
    <row r="38" spans="1:21" ht="12.75" customHeight="1">
      <c r="A38" s="33"/>
      <c r="B38" s="78"/>
      <c r="C38" s="3" t="s">
        <v>3016</v>
      </c>
      <c r="D38" s="74" t="s">
        <v>3017</v>
      </c>
      <c r="E38" s="75" t="s">
        <v>3018</v>
      </c>
      <c r="F38" s="75" t="s">
        <v>3019</v>
      </c>
      <c r="G38" s="75" t="s">
        <v>3020</v>
      </c>
      <c r="H38" s="75" t="s">
        <v>3021</v>
      </c>
      <c r="I38" s="75" t="s">
        <v>3022</v>
      </c>
      <c r="J38" s="76" t="s">
        <v>3023</v>
      </c>
      <c r="K38" s="77" t="s">
        <v>3024</v>
      </c>
      <c r="L38" s="77" t="s">
        <v>3025</v>
      </c>
      <c r="M38" s="77" t="s">
        <v>3026</v>
      </c>
      <c r="N38" s="77" t="s">
        <v>3027</v>
      </c>
      <c r="O38" s="77" t="s">
        <v>3028</v>
      </c>
      <c r="P38" s="77"/>
      <c r="Q38" s="191"/>
      <c r="R38" s="77"/>
      <c r="S38" s="200"/>
      <c r="T38" s="200"/>
      <c r="U38" s="7"/>
    </row>
    <row r="39" spans="1:21" ht="12.75" customHeight="1">
      <c r="A39" s="33"/>
      <c r="B39" s="78"/>
      <c r="C39" s="3" t="s">
        <v>3029</v>
      </c>
      <c r="D39" s="74" t="s">
        <v>3030</v>
      </c>
      <c r="E39" s="75" t="s">
        <v>3031</v>
      </c>
      <c r="F39" s="75" t="s">
        <v>3032</v>
      </c>
      <c r="G39" s="75" t="s">
        <v>3033</v>
      </c>
      <c r="H39" s="75" t="s">
        <v>3034</v>
      </c>
      <c r="I39" s="75" t="s">
        <v>3035</v>
      </c>
      <c r="J39" s="76" t="s">
        <v>3036</v>
      </c>
      <c r="K39" s="77" t="s">
        <v>3037</v>
      </c>
      <c r="L39" s="77" t="s">
        <v>3038</v>
      </c>
      <c r="M39" s="77" t="s">
        <v>3039</v>
      </c>
      <c r="N39" s="77" t="s">
        <v>3040</v>
      </c>
      <c r="O39" s="77" t="s">
        <v>3041</v>
      </c>
      <c r="P39" s="77"/>
      <c r="Q39" s="191"/>
      <c r="R39" s="77"/>
      <c r="S39" s="200"/>
      <c r="T39" s="200"/>
      <c r="U39" s="7"/>
    </row>
    <row r="40" spans="1:21" ht="12.75" customHeight="1">
      <c r="A40" s="33"/>
      <c r="B40" s="78"/>
      <c r="C40" s="3" t="s">
        <v>3042</v>
      </c>
      <c r="D40" s="74" t="s">
        <v>3043</v>
      </c>
      <c r="E40" s="75" t="s">
        <v>3044</v>
      </c>
      <c r="F40" s="75" t="s">
        <v>3045</v>
      </c>
      <c r="G40" s="75" t="s">
        <v>3046</v>
      </c>
      <c r="H40" s="75" t="s">
        <v>3047</v>
      </c>
      <c r="I40" s="75" t="s">
        <v>3048</v>
      </c>
      <c r="J40" s="76" t="s">
        <v>3049</v>
      </c>
      <c r="K40" s="77" t="s">
        <v>3050</v>
      </c>
      <c r="L40" s="77" t="s">
        <v>3051</v>
      </c>
      <c r="M40" s="77" t="s">
        <v>3052</v>
      </c>
      <c r="N40" s="77" t="s">
        <v>3053</v>
      </c>
      <c r="O40" s="237" t="s">
        <v>3054</v>
      </c>
      <c r="P40" s="77"/>
      <c r="Q40" s="191"/>
      <c r="R40" s="77"/>
      <c r="S40" s="200"/>
      <c r="T40" s="200"/>
      <c r="U40" s="7"/>
    </row>
    <row r="41" spans="1:21" ht="12.75" customHeight="1">
      <c r="A41" s="33"/>
      <c r="B41" s="78"/>
      <c r="C41" s="3" t="s">
        <v>3055</v>
      </c>
      <c r="D41" s="74" t="s">
        <v>3056</v>
      </c>
      <c r="E41" s="75" t="s">
        <v>3057</v>
      </c>
      <c r="F41" s="75" t="s">
        <v>3058</v>
      </c>
      <c r="G41" s="75" t="s">
        <v>3059</v>
      </c>
      <c r="H41" s="75" t="s">
        <v>3060</v>
      </c>
      <c r="I41" s="75" t="s">
        <v>3061</v>
      </c>
      <c r="J41" s="76" t="s">
        <v>3062</v>
      </c>
      <c r="K41" s="77" t="s">
        <v>3063</v>
      </c>
      <c r="L41" s="77" t="s">
        <v>3064</v>
      </c>
      <c r="M41" s="77" t="s">
        <v>3065</v>
      </c>
      <c r="N41" s="77" t="s">
        <v>3066</v>
      </c>
      <c r="O41" s="77" t="s">
        <v>3067</v>
      </c>
      <c r="P41" s="77"/>
      <c r="Q41" s="191"/>
      <c r="R41" s="77"/>
      <c r="S41" s="200"/>
      <c r="T41" s="200"/>
      <c r="U41" s="7"/>
    </row>
    <row r="42" spans="1:21" ht="12.75" customHeight="1">
      <c r="A42" s="33"/>
      <c r="B42" s="78"/>
      <c r="C42" s="3" t="s">
        <v>3068</v>
      </c>
      <c r="D42" s="74" t="s">
        <v>3069</v>
      </c>
      <c r="E42" s="75" t="s">
        <v>3070</v>
      </c>
      <c r="F42" s="75" t="s">
        <v>3071</v>
      </c>
      <c r="G42" s="75" t="s">
        <v>3072</v>
      </c>
      <c r="H42" s="75" t="s">
        <v>3073</v>
      </c>
      <c r="I42" s="75" t="s">
        <v>3074</v>
      </c>
      <c r="J42" s="76" t="s">
        <v>3075</v>
      </c>
      <c r="K42" s="77" t="s">
        <v>3076</v>
      </c>
      <c r="L42" s="77" t="s">
        <v>3077</v>
      </c>
      <c r="M42" s="77" t="s">
        <v>3078</v>
      </c>
      <c r="N42" s="77" t="s">
        <v>3079</v>
      </c>
      <c r="O42" s="77" t="s">
        <v>3080</v>
      </c>
      <c r="P42" s="77"/>
      <c r="Q42" s="191"/>
      <c r="R42" s="77"/>
      <c r="S42" s="200"/>
      <c r="T42" s="200"/>
      <c r="U42" s="7"/>
    </row>
    <row r="43" spans="1:21" ht="12.75" customHeight="1">
      <c r="A43" s="33"/>
      <c r="B43" s="78"/>
      <c r="C43" s="3" t="s">
        <v>3081</v>
      </c>
      <c r="D43" s="74" t="s">
        <v>3082</v>
      </c>
      <c r="E43" s="75" t="s">
        <v>3083</v>
      </c>
      <c r="F43" s="75" t="s">
        <v>3084</v>
      </c>
      <c r="G43" s="75" t="s">
        <v>3085</v>
      </c>
      <c r="H43" s="75" t="s">
        <v>3086</v>
      </c>
      <c r="I43" s="75" t="s">
        <v>3087</v>
      </c>
      <c r="J43" s="76" t="s">
        <v>3088</v>
      </c>
      <c r="K43" s="77" t="s">
        <v>3089</v>
      </c>
      <c r="L43" s="77" t="s">
        <v>3090</v>
      </c>
      <c r="M43" s="77" t="s">
        <v>3091</v>
      </c>
      <c r="N43" s="77" t="s">
        <v>3092</v>
      </c>
      <c r="O43" s="77" t="s">
        <v>3093</v>
      </c>
      <c r="P43" s="77"/>
      <c r="Q43" s="191"/>
      <c r="R43" s="77"/>
      <c r="S43" s="200"/>
      <c r="T43" s="200"/>
      <c r="U43" s="7"/>
    </row>
    <row r="44" spans="1:21" ht="12.75" customHeight="1">
      <c r="A44" s="33"/>
      <c r="B44" s="78"/>
      <c r="C44" s="3" t="s">
        <v>3094</v>
      </c>
      <c r="D44" s="74" t="s">
        <v>3095</v>
      </c>
      <c r="E44" s="75" t="s">
        <v>3096</v>
      </c>
      <c r="F44" s="75" t="s">
        <v>3097</v>
      </c>
      <c r="G44" s="242" t="s">
        <v>3098</v>
      </c>
      <c r="H44" s="75" t="s">
        <v>3099</v>
      </c>
      <c r="I44" s="75" t="s">
        <v>3100</v>
      </c>
      <c r="J44" s="76" t="s">
        <v>3101</v>
      </c>
      <c r="K44" s="77" t="s">
        <v>3102</v>
      </c>
      <c r="L44" s="77" t="s">
        <v>3103</v>
      </c>
      <c r="M44" s="77" t="s">
        <v>3104</v>
      </c>
      <c r="N44" s="77" t="s">
        <v>3105</v>
      </c>
      <c r="O44" s="77" t="s">
        <v>3106</v>
      </c>
      <c r="P44" s="77"/>
      <c r="Q44" s="191"/>
      <c r="R44" s="77"/>
      <c r="S44" s="200"/>
      <c r="T44" s="200"/>
      <c r="U44" s="7"/>
    </row>
    <row r="45" spans="1:21" ht="12.75" customHeight="1">
      <c r="A45" s="33"/>
      <c r="B45" s="78"/>
      <c r="C45" s="3" t="s">
        <v>3107</v>
      </c>
      <c r="D45" s="74" t="s">
        <v>3108</v>
      </c>
      <c r="E45" s="75" t="s">
        <v>3109</v>
      </c>
      <c r="F45" s="75" t="s">
        <v>3110</v>
      </c>
      <c r="G45" s="75" t="s">
        <v>3111</v>
      </c>
      <c r="H45" s="75" t="s">
        <v>3112</v>
      </c>
      <c r="I45" s="75" t="s">
        <v>3113</v>
      </c>
      <c r="J45" s="76" t="s">
        <v>3114</v>
      </c>
      <c r="K45" s="77" t="s">
        <v>3115</v>
      </c>
      <c r="L45" s="77" t="s">
        <v>3116</v>
      </c>
      <c r="M45" s="77" t="s">
        <v>3117</v>
      </c>
      <c r="N45" s="77" t="s">
        <v>3118</v>
      </c>
      <c r="O45" s="77" t="s">
        <v>3119</v>
      </c>
      <c r="P45" s="77"/>
      <c r="Q45" s="191"/>
      <c r="R45" s="77"/>
      <c r="S45" s="200"/>
      <c r="T45" s="200"/>
      <c r="U45" s="7"/>
    </row>
    <row r="46" spans="1:21" ht="12.75" customHeight="1">
      <c r="A46" s="33"/>
      <c r="B46" s="78"/>
      <c r="C46" s="3" t="s">
        <v>3120</v>
      </c>
      <c r="D46" s="74" t="s">
        <v>3121</v>
      </c>
      <c r="E46" s="75" t="s">
        <v>3122</v>
      </c>
      <c r="F46" s="75" t="s">
        <v>3123</v>
      </c>
      <c r="G46" s="75" t="s">
        <v>3124</v>
      </c>
      <c r="H46" s="75" t="s">
        <v>3125</v>
      </c>
      <c r="I46" s="75" t="s">
        <v>3126</v>
      </c>
      <c r="J46" s="76" t="s">
        <v>3127</v>
      </c>
      <c r="K46" s="77" t="s">
        <v>3128</v>
      </c>
      <c r="L46" s="77" t="s">
        <v>3129</v>
      </c>
      <c r="M46" s="77" t="s">
        <v>3130</v>
      </c>
      <c r="N46" s="77" t="s">
        <v>3131</v>
      </c>
      <c r="O46" s="77" t="s">
        <v>3132</v>
      </c>
      <c r="P46" s="77"/>
      <c r="Q46" s="191"/>
      <c r="R46" s="77"/>
      <c r="S46" s="200"/>
      <c r="T46" s="200"/>
      <c r="U46" s="7"/>
    </row>
    <row r="47" spans="1:21" ht="12.75" customHeight="1">
      <c r="A47" s="33"/>
      <c r="B47" s="78"/>
      <c r="C47" s="3" t="s">
        <v>3133</v>
      </c>
      <c r="D47" s="74" t="s">
        <v>3134</v>
      </c>
      <c r="E47" s="75" t="s">
        <v>3135</v>
      </c>
      <c r="F47" s="75" t="s">
        <v>3136</v>
      </c>
      <c r="G47" s="75" t="s">
        <v>3137</v>
      </c>
      <c r="H47" s="75" t="s">
        <v>3138</v>
      </c>
      <c r="I47" s="242" t="s">
        <v>3139</v>
      </c>
      <c r="J47" s="76" t="s">
        <v>3140</v>
      </c>
      <c r="K47" s="77" t="s">
        <v>3141</v>
      </c>
      <c r="L47" s="77" t="s">
        <v>3142</v>
      </c>
      <c r="M47" s="77" t="s">
        <v>3143</v>
      </c>
      <c r="N47" s="77" t="s">
        <v>3144</v>
      </c>
      <c r="O47" s="77" t="s">
        <v>3145</v>
      </c>
      <c r="P47" s="77"/>
      <c r="Q47" s="191"/>
      <c r="R47" s="77"/>
      <c r="S47" s="200"/>
      <c r="T47" s="200"/>
      <c r="U47" s="7"/>
    </row>
    <row r="48" spans="1:21" ht="12.75" customHeight="1">
      <c r="A48" s="33"/>
      <c r="B48" s="78"/>
      <c r="C48" s="3" t="s">
        <v>3146</v>
      </c>
      <c r="D48" s="74" t="s">
        <v>3147</v>
      </c>
      <c r="E48" s="75" t="s">
        <v>3148</v>
      </c>
      <c r="F48" s="75" t="s">
        <v>3149</v>
      </c>
      <c r="G48" s="75" t="s">
        <v>3150</v>
      </c>
      <c r="H48" s="75" t="s">
        <v>3151</v>
      </c>
      <c r="I48" s="75" t="s">
        <v>3152</v>
      </c>
      <c r="J48" s="76" t="s">
        <v>3153</v>
      </c>
      <c r="K48" s="77" t="s">
        <v>3154</v>
      </c>
      <c r="L48" s="77" t="s">
        <v>3155</v>
      </c>
      <c r="M48" s="77" t="s">
        <v>3156</v>
      </c>
      <c r="N48" s="77" t="s">
        <v>3157</v>
      </c>
      <c r="O48" s="77" t="s">
        <v>3158</v>
      </c>
      <c r="P48" s="77"/>
      <c r="Q48" s="191"/>
      <c r="R48" s="77"/>
      <c r="S48" s="200"/>
      <c r="T48" s="200"/>
      <c r="U48" s="7"/>
    </row>
    <row r="49" spans="1:21" ht="12.75" customHeight="1">
      <c r="A49" s="33"/>
      <c r="B49" s="78"/>
      <c r="C49" s="3" t="s">
        <v>3159</v>
      </c>
      <c r="D49" s="74" t="s">
        <v>3160</v>
      </c>
      <c r="E49" s="75" t="s">
        <v>3161</v>
      </c>
      <c r="F49" s="75" t="s">
        <v>3162</v>
      </c>
      <c r="G49" s="75" t="s">
        <v>3163</v>
      </c>
      <c r="H49" s="75" t="s">
        <v>3164</v>
      </c>
      <c r="I49" s="75" t="s">
        <v>3165</v>
      </c>
      <c r="J49" s="76" t="s">
        <v>3166</v>
      </c>
      <c r="K49" s="77" t="s">
        <v>3167</v>
      </c>
      <c r="L49" s="77" t="s">
        <v>3168</v>
      </c>
      <c r="M49" s="77" t="s">
        <v>3169</v>
      </c>
      <c r="N49" s="77" t="s">
        <v>3170</v>
      </c>
      <c r="O49" s="77" t="s">
        <v>3171</v>
      </c>
      <c r="P49" s="77"/>
      <c r="Q49" s="191"/>
      <c r="R49" s="77"/>
      <c r="S49" s="200"/>
      <c r="T49" s="200"/>
      <c r="U49" s="7"/>
    </row>
    <row r="50" spans="1:21" ht="12.75" customHeight="1">
      <c r="A50" s="33"/>
      <c r="B50" s="78"/>
      <c r="C50" s="3" t="s">
        <v>3172</v>
      </c>
      <c r="D50" s="74" t="s">
        <v>3173</v>
      </c>
      <c r="E50" s="75" t="s">
        <v>3174</v>
      </c>
      <c r="F50" s="75" t="s">
        <v>3175</v>
      </c>
      <c r="G50" s="75" t="s">
        <v>3176</v>
      </c>
      <c r="H50" s="75" t="s">
        <v>3177</v>
      </c>
      <c r="I50" s="75" t="s">
        <v>3178</v>
      </c>
      <c r="J50" s="76" t="s">
        <v>3179</v>
      </c>
      <c r="K50" s="77" t="s">
        <v>3180</v>
      </c>
      <c r="L50" s="77" t="s">
        <v>3181</v>
      </c>
      <c r="M50" s="77" t="s">
        <v>3182</v>
      </c>
      <c r="N50" s="77" t="s">
        <v>3183</v>
      </c>
      <c r="O50" s="77" t="s">
        <v>3184</v>
      </c>
      <c r="P50" s="77"/>
      <c r="Q50" s="191"/>
      <c r="R50" s="77"/>
      <c r="S50" s="200"/>
      <c r="T50" s="200"/>
      <c r="U50" s="7"/>
    </row>
    <row r="51" spans="1:21" ht="12.75" customHeight="1">
      <c r="A51" s="33"/>
      <c r="B51" s="78"/>
      <c r="C51" s="3" t="s">
        <v>3185</v>
      </c>
      <c r="D51" s="74" t="s">
        <v>3186</v>
      </c>
      <c r="E51" s="75" t="s">
        <v>3187</v>
      </c>
      <c r="F51" s="75" t="s">
        <v>3188</v>
      </c>
      <c r="G51" s="75" t="s">
        <v>3189</v>
      </c>
      <c r="H51" s="75" t="s">
        <v>3190</v>
      </c>
      <c r="I51" s="75" t="s">
        <v>3191</v>
      </c>
      <c r="J51" s="76" t="s">
        <v>3192</v>
      </c>
      <c r="K51" s="77" t="s">
        <v>3193</v>
      </c>
      <c r="L51" s="77" t="s">
        <v>3194</v>
      </c>
      <c r="M51" s="77" t="s">
        <v>3195</v>
      </c>
      <c r="N51" s="77" t="s">
        <v>3196</v>
      </c>
      <c r="O51" s="77" t="s">
        <v>3197</v>
      </c>
      <c r="P51" s="77"/>
      <c r="Q51" s="191"/>
      <c r="R51" s="77"/>
      <c r="S51" s="200"/>
      <c r="T51" s="200"/>
      <c r="U51" s="7"/>
    </row>
    <row r="52" spans="1:21" ht="12.75" customHeight="1">
      <c r="A52" s="33"/>
      <c r="B52" s="78"/>
      <c r="C52" s="3" t="s">
        <v>3198</v>
      </c>
      <c r="D52" s="74" t="s">
        <v>3199</v>
      </c>
      <c r="E52" s="75" t="s">
        <v>3200</v>
      </c>
      <c r="F52" s="75" t="s">
        <v>3201</v>
      </c>
      <c r="G52" s="75" t="s">
        <v>3202</v>
      </c>
      <c r="H52" s="75" t="s">
        <v>3203</v>
      </c>
      <c r="I52" s="75" t="s">
        <v>3204</v>
      </c>
      <c r="J52" s="76" t="s">
        <v>3205</v>
      </c>
      <c r="K52" s="77" t="s">
        <v>3206</v>
      </c>
      <c r="L52" s="77" t="s">
        <v>3207</v>
      </c>
      <c r="M52" s="77" t="s">
        <v>3208</v>
      </c>
      <c r="N52" s="77" t="s">
        <v>3209</v>
      </c>
      <c r="O52" s="237" t="s">
        <v>3210</v>
      </c>
      <c r="P52" s="77"/>
      <c r="Q52" s="191"/>
      <c r="R52" s="77"/>
      <c r="S52" s="200"/>
      <c r="T52" s="200"/>
      <c r="U52" s="7"/>
    </row>
    <row r="53" spans="1:21" ht="12.75" customHeight="1">
      <c r="A53" s="33"/>
      <c r="B53" s="78"/>
      <c r="C53" s="3" t="s">
        <v>3211</v>
      </c>
      <c r="D53" s="74" t="s">
        <v>3212</v>
      </c>
      <c r="E53" s="75" t="s">
        <v>3213</v>
      </c>
      <c r="F53" s="75" t="s">
        <v>3214</v>
      </c>
      <c r="G53" s="75" t="s">
        <v>3215</v>
      </c>
      <c r="H53" s="75" t="s">
        <v>3216</v>
      </c>
      <c r="I53" s="75" t="s">
        <v>3217</v>
      </c>
      <c r="J53" s="76" t="s">
        <v>3218</v>
      </c>
      <c r="K53" s="77" t="s">
        <v>3219</v>
      </c>
      <c r="L53" s="77" t="s">
        <v>3220</v>
      </c>
      <c r="M53" s="77" t="s">
        <v>3221</v>
      </c>
      <c r="N53" s="77" t="s">
        <v>3222</v>
      </c>
      <c r="O53" s="77" t="s">
        <v>3223</v>
      </c>
      <c r="P53" s="77"/>
      <c r="Q53" s="191"/>
      <c r="R53" s="77"/>
      <c r="S53" s="200"/>
      <c r="T53" s="200"/>
      <c r="U53" s="7"/>
    </row>
    <row r="54" spans="1:21" ht="12.75" customHeight="1">
      <c r="A54" s="33"/>
      <c r="B54" s="78"/>
      <c r="C54" s="244" t="s">
        <v>3224</v>
      </c>
      <c r="D54" s="74" t="s">
        <v>3225</v>
      </c>
      <c r="E54" s="242" t="s">
        <v>3226</v>
      </c>
      <c r="F54" s="75" t="s">
        <v>3227</v>
      </c>
      <c r="G54" s="75" t="s">
        <v>3228</v>
      </c>
      <c r="H54" s="75" t="s">
        <v>3229</v>
      </c>
      <c r="I54" s="75" t="s">
        <v>3230</v>
      </c>
      <c r="J54" s="76" t="s">
        <v>3231</v>
      </c>
      <c r="K54" s="77" t="s">
        <v>3232</v>
      </c>
      <c r="L54" s="77" t="s">
        <v>3233</v>
      </c>
      <c r="M54" s="77" t="s">
        <v>3234</v>
      </c>
      <c r="N54" s="77" t="s">
        <v>3235</v>
      </c>
      <c r="O54" s="77" t="s">
        <v>3236</v>
      </c>
      <c r="P54" s="77"/>
      <c r="Q54" s="191"/>
      <c r="R54" s="77"/>
      <c r="S54" s="200"/>
      <c r="T54" s="200"/>
      <c r="U54" s="7"/>
    </row>
    <row r="55" spans="1:21" ht="12.75" customHeight="1">
      <c r="A55" s="33"/>
      <c r="B55" s="78"/>
      <c r="C55" s="3" t="s">
        <v>3237</v>
      </c>
      <c r="D55" s="74" t="s">
        <v>3238</v>
      </c>
      <c r="E55" s="75" t="s">
        <v>3239</v>
      </c>
      <c r="F55" s="75" t="s">
        <v>3240</v>
      </c>
      <c r="G55" s="75" t="s">
        <v>3241</v>
      </c>
      <c r="H55" s="75" t="s">
        <v>3242</v>
      </c>
      <c r="I55" s="75" t="s">
        <v>3243</v>
      </c>
      <c r="J55" s="76" t="s">
        <v>3244</v>
      </c>
      <c r="K55" s="77" t="s">
        <v>3245</v>
      </c>
      <c r="L55" s="77" t="s">
        <v>3246</v>
      </c>
      <c r="M55" s="77" t="s">
        <v>3247</v>
      </c>
      <c r="N55" s="77" t="s">
        <v>3248</v>
      </c>
      <c r="O55" s="77" t="s">
        <v>3249</v>
      </c>
      <c r="P55" s="77"/>
      <c r="Q55" s="191"/>
      <c r="R55" s="77"/>
      <c r="S55" s="200"/>
      <c r="T55" s="200"/>
      <c r="U55" s="7"/>
    </row>
    <row r="56" spans="1:21" ht="12.75" customHeight="1">
      <c r="A56" s="33"/>
      <c r="B56" s="78"/>
      <c r="C56" s="3" t="s">
        <v>3250</v>
      </c>
      <c r="D56" s="74" t="s">
        <v>3251</v>
      </c>
      <c r="E56" s="75" t="s">
        <v>3252</v>
      </c>
      <c r="F56" s="75" t="s">
        <v>3253</v>
      </c>
      <c r="G56" s="75" t="s">
        <v>3254</v>
      </c>
      <c r="H56" s="75" t="s">
        <v>3255</v>
      </c>
      <c r="I56" s="75" t="s">
        <v>3256</v>
      </c>
      <c r="J56" s="76" t="s">
        <v>3257</v>
      </c>
      <c r="K56" s="77" t="s">
        <v>3258</v>
      </c>
      <c r="L56" s="77" t="s">
        <v>3259</v>
      </c>
      <c r="M56" s="77" t="s">
        <v>3260</v>
      </c>
      <c r="N56" s="77" t="s">
        <v>3261</v>
      </c>
      <c r="O56" s="77" t="s">
        <v>3262</v>
      </c>
      <c r="P56" s="77"/>
      <c r="Q56" s="191"/>
      <c r="R56" s="77"/>
      <c r="S56" s="200"/>
      <c r="T56" s="200"/>
      <c r="U56" s="7"/>
    </row>
    <row r="57" spans="1:21" ht="12.75" customHeight="1">
      <c r="A57" s="33"/>
      <c r="B57" s="78"/>
      <c r="C57" s="3" t="s">
        <v>3263</v>
      </c>
      <c r="D57" s="74" t="s">
        <v>3264</v>
      </c>
      <c r="E57" s="75" t="s">
        <v>3265</v>
      </c>
      <c r="F57" s="75" t="s">
        <v>3266</v>
      </c>
      <c r="G57" s="75" t="s">
        <v>3267</v>
      </c>
      <c r="H57" s="75" t="s">
        <v>3268</v>
      </c>
      <c r="I57" s="75" t="s">
        <v>3269</v>
      </c>
      <c r="J57" s="76" t="s">
        <v>3270</v>
      </c>
      <c r="K57" s="77" t="s">
        <v>3271</v>
      </c>
      <c r="L57" s="77" t="s">
        <v>3272</v>
      </c>
      <c r="M57" s="77" t="s">
        <v>3273</v>
      </c>
      <c r="N57" s="77" t="s">
        <v>3274</v>
      </c>
      <c r="O57" s="77" t="s">
        <v>3275</v>
      </c>
      <c r="P57" s="77"/>
      <c r="Q57" s="191"/>
      <c r="R57" s="77"/>
      <c r="S57" s="200"/>
      <c r="T57" s="200"/>
      <c r="U57" s="7"/>
    </row>
    <row r="58" spans="1:21" ht="12.75" customHeight="1">
      <c r="A58" s="33"/>
      <c r="B58" s="78"/>
      <c r="C58" s="3" t="s">
        <v>3276</v>
      </c>
      <c r="D58" s="74" t="s">
        <v>3277</v>
      </c>
      <c r="E58" s="242" t="s">
        <v>3278</v>
      </c>
      <c r="F58" s="75" t="s">
        <v>3279</v>
      </c>
      <c r="G58" s="75" t="s">
        <v>3280</v>
      </c>
      <c r="H58" s="75" t="s">
        <v>3281</v>
      </c>
      <c r="I58" s="75" t="s">
        <v>3282</v>
      </c>
      <c r="J58" s="76" t="s">
        <v>3283</v>
      </c>
      <c r="K58" s="77" t="s">
        <v>3284</v>
      </c>
      <c r="L58" s="77" t="s">
        <v>3285</v>
      </c>
      <c r="M58" s="77" t="s">
        <v>3286</v>
      </c>
      <c r="N58" s="77" t="s">
        <v>3287</v>
      </c>
      <c r="O58" s="77" t="s">
        <v>3288</v>
      </c>
      <c r="P58" s="77"/>
      <c r="Q58" s="191"/>
      <c r="R58" s="77"/>
      <c r="S58" s="200"/>
      <c r="T58" s="200"/>
      <c r="U58" s="7"/>
    </row>
    <row r="59" spans="1:21" ht="12.75" customHeight="1">
      <c r="A59" s="33"/>
      <c r="B59" s="78"/>
      <c r="C59" s="3" t="s">
        <v>3289</v>
      </c>
      <c r="D59" s="74" t="s">
        <v>3290</v>
      </c>
      <c r="E59" s="242" t="s">
        <v>3291</v>
      </c>
      <c r="F59" s="75" t="s">
        <v>3292</v>
      </c>
      <c r="G59" s="75" t="s">
        <v>3293</v>
      </c>
      <c r="H59" s="75" t="s">
        <v>3294</v>
      </c>
      <c r="I59" s="75" t="s">
        <v>3295</v>
      </c>
      <c r="J59" s="76" t="s">
        <v>3296</v>
      </c>
      <c r="K59" s="77" t="s">
        <v>3297</v>
      </c>
      <c r="L59" s="77" t="s">
        <v>3298</v>
      </c>
      <c r="M59" s="77" t="s">
        <v>3299</v>
      </c>
      <c r="N59" s="77" t="s">
        <v>3300</v>
      </c>
      <c r="O59" s="77" t="s">
        <v>3301</v>
      </c>
      <c r="P59" s="77"/>
      <c r="Q59" s="191"/>
      <c r="R59" s="77"/>
      <c r="S59" s="200"/>
      <c r="T59" s="200"/>
      <c r="U59" s="7"/>
    </row>
    <row r="60" spans="1:21" ht="12.75" customHeight="1">
      <c r="A60" s="33"/>
      <c r="B60" s="78"/>
      <c r="C60" s="3" t="s">
        <v>3302</v>
      </c>
      <c r="D60" s="74" t="s">
        <v>3303</v>
      </c>
      <c r="E60" s="75" t="s">
        <v>3304</v>
      </c>
      <c r="F60" s="75" t="s">
        <v>3305</v>
      </c>
      <c r="G60" s="75" t="s">
        <v>3306</v>
      </c>
      <c r="H60" s="75" t="s">
        <v>3307</v>
      </c>
      <c r="I60" s="75" t="s">
        <v>3308</v>
      </c>
      <c r="J60" s="76" t="s">
        <v>3309</v>
      </c>
      <c r="K60" s="77" t="s">
        <v>3310</v>
      </c>
      <c r="L60" s="77" t="s">
        <v>3311</v>
      </c>
      <c r="M60" s="77" t="s">
        <v>3312</v>
      </c>
      <c r="N60" s="77" t="s">
        <v>3313</v>
      </c>
      <c r="O60" s="77" t="s">
        <v>3314</v>
      </c>
      <c r="P60" s="77"/>
      <c r="Q60" s="191"/>
      <c r="R60" s="77"/>
      <c r="S60" s="200"/>
      <c r="T60" s="200"/>
      <c r="U60" s="7"/>
    </row>
    <row r="61" spans="1:21" ht="12.75" customHeight="1">
      <c r="A61" s="33"/>
      <c r="B61" s="78"/>
      <c r="C61" s="3" t="s">
        <v>3315</v>
      </c>
      <c r="D61" s="74" t="s">
        <v>3316</v>
      </c>
      <c r="E61" s="75" t="s">
        <v>3317</v>
      </c>
      <c r="F61" s="75" t="s">
        <v>3318</v>
      </c>
      <c r="G61" s="75" t="s">
        <v>3319</v>
      </c>
      <c r="H61" s="75" t="s">
        <v>3320</v>
      </c>
      <c r="I61" s="238" t="s">
        <v>3321</v>
      </c>
      <c r="J61" s="76" t="s">
        <v>3322</v>
      </c>
      <c r="K61" s="77" t="s">
        <v>3323</v>
      </c>
      <c r="L61" s="77" t="s">
        <v>3324</v>
      </c>
      <c r="M61" s="77" t="s">
        <v>3325</v>
      </c>
      <c r="N61" s="77" t="s">
        <v>3326</v>
      </c>
      <c r="O61" s="239" t="s">
        <v>3327</v>
      </c>
      <c r="P61" s="77"/>
      <c r="Q61" s="191"/>
      <c r="R61" s="77"/>
      <c r="S61" s="200"/>
      <c r="T61" s="200"/>
      <c r="U61" s="7"/>
    </row>
    <row r="62" spans="1:21" ht="12.75" customHeight="1">
      <c r="A62" s="33"/>
      <c r="B62" s="78"/>
      <c r="C62" s="3" t="s">
        <v>3328</v>
      </c>
      <c r="D62" s="74" t="s">
        <v>3329</v>
      </c>
      <c r="E62" s="75" t="s">
        <v>3330</v>
      </c>
      <c r="F62" s="75" t="s">
        <v>3331</v>
      </c>
      <c r="G62" s="75" t="s">
        <v>3332</v>
      </c>
      <c r="H62" s="75" t="s">
        <v>3333</v>
      </c>
      <c r="I62" s="75" t="s">
        <v>3334</v>
      </c>
      <c r="J62" s="76" t="s">
        <v>3335</v>
      </c>
      <c r="K62" s="77" t="s">
        <v>3336</v>
      </c>
      <c r="L62" s="77" t="s">
        <v>3337</v>
      </c>
      <c r="M62" s="77" t="s">
        <v>3338</v>
      </c>
      <c r="N62" s="77" t="s">
        <v>3339</v>
      </c>
      <c r="O62" s="77" t="s">
        <v>3340</v>
      </c>
      <c r="P62" s="77"/>
      <c r="Q62" s="191"/>
      <c r="R62" s="77"/>
      <c r="S62" s="200"/>
      <c r="T62" s="200"/>
      <c r="U62" s="7"/>
    </row>
    <row r="63" spans="1:21" ht="12.75" customHeight="1">
      <c r="A63" s="33"/>
      <c r="B63" s="78"/>
      <c r="C63" s="3" t="s">
        <v>3341</v>
      </c>
      <c r="D63" s="74" t="s">
        <v>3342</v>
      </c>
      <c r="E63" s="75" t="s">
        <v>3343</v>
      </c>
      <c r="F63" s="75" t="s">
        <v>3344</v>
      </c>
      <c r="G63" s="75" t="s">
        <v>3345</v>
      </c>
      <c r="H63" s="75" t="s">
        <v>3346</v>
      </c>
      <c r="I63" s="75" t="s">
        <v>3347</v>
      </c>
      <c r="J63" s="76" t="s">
        <v>3348</v>
      </c>
      <c r="K63" s="77" t="s">
        <v>3349</v>
      </c>
      <c r="L63" s="77" t="s">
        <v>3350</v>
      </c>
      <c r="M63" s="77" t="s">
        <v>3351</v>
      </c>
      <c r="N63" s="77" t="s">
        <v>3352</v>
      </c>
      <c r="O63" s="77" t="s">
        <v>3353</v>
      </c>
      <c r="P63" s="77"/>
      <c r="Q63" s="191"/>
      <c r="R63" s="77"/>
      <c r="S63" s="200"/>
      <c r="T63" s="200"/>
      <c r="U63" s="7"/>
    </row>
    <row r="64" spans="1:21" ht="12.75" customHeight="1">
      <c r="A64" s="33"/>
      <c r="B64" s="78"/>
      <c r="C64" s="3" t="s">
        <v>3354</v>
      </c>
      <c r="D64" s="74" t="s">
        <v>3355</v>
      </c>
      <c r="E64" s="75" t="s">
        <v>3356</v>
      </c>
      <c r="F64" s="75" t="s">
        <v>3357</v>
      </c>
      <c r="G64" s="75" t="s">
        <v>3358</v>
      </c>
      <c r="H64" s="75" t="s">
        <v>3359</v>
      </c>
      <c r="I64" s="75" t="s">
        <v>3360</v>
      </c>
      <c r="J64" s="76" t="s">
        <v>3361</v>
      </c>
      <c r="K64" s="77" t="s">
        <v>3362</v>
      </c>
      <c r="L64" s="77" t="s">
        <v>3363</v>
      </c>
      <c r="M64" s="77" t="s">
        <v>3364</v>
      </c>
      <c r="N64" s="77" t="s">
        <v>3365</v>
      </c>
      <c r="O64" s="77" t="s">
        <v>3366</v>
      </c>
      <c r="P64" s="77"/>
      <c r="Q64" s="191"/>
      <c r="R64" s="77"/>
      <c r="S64" s="200"/>
      <c r="T64" s="200"/>
      <c r="U64" s="7"/>
    </row>
    <row r="65" spans="1:21" ht="12.75" customHeight="1">
      <c r="A65" s="33"/>
      <c r="B65" s="78"/>
      <c r="C65" s="3" t="s">
        <v>3367</v>
      </c>
      <c r="D65" s="74" t="s">
        <v>3368</v>
      </c>
      <c r="E65" s="75" t="s">
        <v>3369</v>
      </c>
      <c r="F65" s="75" t="s">
        <v>3370</v>
      </c>
      <c r="G65" s="75" t="s">
        <v>3371</v>
      </c>
      <c r="H65" s="75" t="s">
        <v>3372</v>
      </c>
      <c r="I65" s="75" t="s">
        <v>3373</v>
      </c>
      <c r="J65" s="76" t="s">
        <v>3374</v>
      </c>
      <c r="K65" s="77" t="s">
        <v>3375</v>
      </c>
      <c r="L65" s="77" t="s">
        <v>3376</v>
      </c>
      <c r="M65" s="77" t="s">
        <v>3377</v>
      </c>
      <c r="N65" s="77" t="s">
        <v>3378</v>
      </c>
      <c r="O65" s="77" t="s">
        <v>3379</v>
      </c>
      <c r="P65" s="77"/>
      <c r="Q65" s="191"/>
      <c r="R65" s="77"/>
      <c r="S65" s="200"/>
      <c r="T65" s="200"/>
      <c r="U65" s="7"/>
    </row>
    <row r="66" spans="1:21" ht="12.75" customHeight="1">
      <c r="A66" s="33"/>
      <c r="B66" s="78"/>
      <c r="C66" s="3" t="s">
        <v>3380</v>
      </c>
      <c r="D66" s="74" t="s">
        <v>3381</v>
      </c>
      <c r="E66" s="75" t="s">
        <v>3382</v>
      </c>
      <c r="F66" s="75" t="s">
        <v>3383</v>
      </c>
      <c r="G66" s="75" t="s">
        <v>3384</v>
      </c>
      <c r="H66" s="75" t="s">
        <v>3385</v>
      </c>
      <c r="I66" s="75" t="s">
        <v>3386</v>
      </c>
      <c r="J66" s="76" t="s">
        <v>3387</v>
      </c>
      <c r="K66" s="77" t="s">
        <v>3388</v>
      </c>
      <c r="L66" s="77" t="s">
        <v>3389</v>
      </c>
      <c r="M66" s="77" t="s">
        <v>3390</v>
      </c>
      <c r="N66" s="77" t="s">
        <v>3391</v>
      </c>
      <c r="O66" s="77" t="s">
        <v>3392</v>
      </c>
      <c r="P66" s="77"/>
      <c r="Q66" s="191"/>
      <c r="R66" s="77"/>
      <c r="S66" s="200"/>
      <c r="T66" s="200"/>
      <c r="U66" s="7"/>
    </row>
    <row r="67" spans="1:21" ht="12.75" customHeight="1">
      <c r="A67" s="33"/>
      <c r="B67" s="78"/>
      <c r="C67" s="3" t="s">
        <v>3393</v>
      </c>
      <c r="D67" s="74" t="s">
        <v>3394</v>
      </c>
      <c r="E67" s="75" t="s">
        <v>3395</v>
      </c>
      <c r="F67" s="75" t="s">
        <v>3396</v>
      </c>
      <c r="G67" s="75" t="s">
        <v>3397</v>
      </c>
      <c r="H67" s="75" t="s">
        <v>3398</v>
      </c>
      <c r="I67" s="75" t="s">
        <v>3399</v>
      </c>
      <c r="J67" s="76" t="s">
        <v>3400</v>
      </c>
      <c r="K67" s="77" t="s">
        <v>3401</v>
      </c>
      <c r="L67" s="77" t="s">
        <v>3402</v>
      </c>
      <c r="M67" s="77" t="s">
        <v>3403</v>
      </c>
      <c r="N67" s="77" t="s">
        <v>3404</v>
      </c>
      <c r="O67" s="77" t="s">
        <v>3405</v>
      </c>
      <c r="P67" s="77"/>
      <c r="Q67" s="191"/>
      <c r="R67" s="77"/>
      <c r="S67" s="200"/>
      <c r="T67" s="200"/>
      <c r="U67" s="7"/>
    </row>
    <row r="68" spans="1:21" ht="12.75" customHeight="1">
      <c r="A68" s="33"/>
      <c r="B68" s="78"/>
      <c r="C68" s="3" t="s">
        <v>3406</v>
      </c>
      <c r="D68" s="74" t="s">
        <v>3407</v>
      </c>
      <c r="E68" s="75" t="s">
        <v>3408</v>
      </c>
      <c r="F68" s="75" t="s">
        <v>3409</v>
      </c>
      <c r="G68" s="75" t="s">
        <v>3410</v>
      </c>
      <c r="H68" s="75" t="s">
        <v>3411</v>
      </c>
      <c r="I68" s="75" t="s">
        <v>3412</v>
      </c>
      <c r="J68" s="76" t="s">
        <v>3413</v>
      </c>
      <c r="K68" s="77" t="s">
        <v>3414</v>
      </c>
      <c r="L68" s="77" t="s">
        <v>3415</v>
      </c>
      <c r="M68" s="77" t="s">
        <v>3416</v>
      </c>
      <c r="N68" s="77" t="s">
        <v>3417</v>
      </c>
      <c r="O68" s="77" t="s">
        <v>3418</v>
      </c>
      <c r="P68" s="77"/>
      <c r="Q68" s="191"/>
      <c r="R68" s="77"/>
      <c r="S68" s="200"/>
      <c r="T68" s="200"/>
      <c r="U68" s="7"/>
    </row>
    <row r="69" spans="1:21" ht="12.75" customHeight="1">
      <c r="A69" s="33"/>
      <c r="B69" s="78"/>
      <c r="C69" s="3" t="s">
        <v>3419</v>
      </c>
      <c r="D69" s="74" t="s">
        <v>3420</v>
      </c>
      <c r="E69" s="75" t="s">
        <v>3421</v>
      </c>
      <c r="F69" s="75" t="s">
        <v>3422</v>
      </c>
      <c r="G69" s="75" t="s">
        <v>3423</v>
      </c>
      <c r="H69" s="75" t="s">
        <v>3424</v>
      </c>
      <c r="I69" s="75" t="s">
        <v>3425</v>
      </c>
      <c r="J69" s="76" t="s">
        <v>3426</v>
      </c>
      <c r="K69" s="77" t="s">
        <v>3427</v>
      </c>
      <c r="L69" s="77" t="s">
        <v>3428</v>
      </c>
      <c r="M69" s="77" t="s">
        <v>3429</v>
      </c>
      <c r="N69" s="77" t="s">
        <v>3430</v>
      </c>
      <c r="O69" s="77" t="s">
        <v>3431</v>
      </c>
      <c r="P69" s="77"/>
      <c r="Q69" s="191"/>
      <c r="R69" s="77"/>
      <c r="S69" s="200"/>
      <c r="T69" s="200"/>
      <c r="U69" s="7"/>
    </row>
    <row r="70" spans="1:21" ht="12.75" customHeight="1">
      <c r="A70" s="33"/>
      <c r="B70" s="78"/>
      <c r="C70" s="3" t="s">
        <v>3432</v>
      </c>
      <c r="D70" s="74" t="s">
        <v>3433</v>
      </c>
      <c r="E70" s="75" t="s">
        <v>3434</v>
      </c>
      <c r="F70" s="75" t="s">
        <v>3435</v>
      </c>
      <c r="G70" s="75" t="s">
        <v>3436</v>
      </c>
      <c r="H70" s="75" t="s">
        <v>3437</v>
      </c>
      <c r="I70" s="75" t="s">
        <v>3438</v>
      </c>
      <c r="J70" s="76" t="s">
        <v>3439</v>
      </c>
      <c r="K70" s="77" t="s">
        <v>3440</v>
      </c>
      <c r="L70" s="77" t="s">
        <v>3441</v>
      </c>
      <c r="M70" s="77" t="s">
        <v>3442</v>
      </c>
      <c r="N70" s="77" t="s">
        <v>3443</v>
      </c>
      <c r="O70" s="77" t="s">
        <v>3444</v>
      </c>
      <c r="P70" s="77"/>
      <c r="Q70" s="191"/>
      <c r="R70" s="77"/>
      <c r="S70" s="200"/>
      <c r="T70" s="200"/>
      <c r="U70" s="7"/>
    </row>
    <row r="71" spans="1:21" ht="12.75" customHeight="1">
      <c r="A71" s="33"/>
      <c r="B71" s="78"/>
      <c r="C71" s="3" t="s">
        <v>3445</v>
      </c>
      <c r="D71" s="74" t="s">
        <v>3446</v>
      </c>
      <c r="E71" s="75" t="s">
        <v>3447</v>
      </c>
      <c r="F71" s="75" t="s">
        <v>3448</v>
      </c>
      <c r="G71" s="75" t="s">
        <v>3449</v>
      </c>
      <c r="H71" s="75" t="s">
        <v>3450</v>
      </c>
      <c r="I71" s="75" t="s">
        <v>3451</v>
      </c>
      <c r="J71" s="76" t="s">
        <v>3452</v>
      </c>
      <c r="K71" s="77" t="s">
        <v>3453</v>
      </c>
      <c r="L71" s="77" t="s">
        <v>3454</v>
      </c>
      <c r="M71" s="77" t="s">
        <v>3455</v>
      </c>
      <c r="N71" s="77" t="s">
        <v>3456</v>
      </c>
      <c r="O71" s="77" t="s">
        <v>3457</v>
      </c>
      <c r="P71" s="77"/>
      <c r="Q71" s="191"/>
      <c r="R71" s="77"/>
      <c r="S71" s="200"/>
      <c r="T71" s="200"/>
      <c r="U71" s="7"/>
    </row>
    <row r="72" spans="1:21" ht="12.75" customHeight="1">
      <c r="A72" s="33"/>
      <c r="B72" s="78"/>
      <c r="C72" s="3" t="s">
        <v>3458</v>
      </c>
      <c r="D72" s="74" t="s">
        <v>3459</v>
      </c>
      <c r="E72" s="75" t="s">
        <v>3460</v>
      </c>
      <c r="F72" s="75" t="s">
        <v>3461</v>
      </c>
      <c r="G72" s="75" t="s">
        <v>3462</v>
      </c>
      <c r="H72" s="75" t="s">
        <v>3463</v>
      </c>
      <c r="I72" s="75" t="s">
        <v>3464</v>
      </c>
      <c r="J72" s="76" t="s">
        <v>3465</v>
      </c>
      <c r="K72" s="77" t="s">
        <v>3466</v>
      </c>
      <c r="L72" s="77" t="s">
        <v>3467</v>
      </c>
      <c r="M72" s="77" t="s">
        <v>3468</v>
      </c>
      <c r="N72" s="77" t="s">
        <v>3469</v>
      </c>
      <c r="O72" s="77" t="s">
        <v>3470</v>
      </c>
      <c r="P72" s="77"/>
      <c r="Q72" s="191"/>
      <c r="R72" s="77"/>
      <c r="S72" s="200"/>
      <c r="T72" s="200"/>
      <c r="U72" s="7"/>
    </row>
    <row r="73" spans="1:21" ht="12.75" customHeight="1">
      <c r="A73" s="33"/>
      <c r="B73" s="78"/>
      <c r="C73" s="3" t="s">
        <v>3471</v>
      </c>
      <c r="D73" s="74" t="s">
        <v>3472</v>
      </c>
      <c r="E73" s="75" t="s">
        <v>3473</v>
      </c>
      <c r="F73" s="75" t="s">
        <v>3474</v>
      </c>
      <c r="G73" s="75" t="s">
        <v>3475</v>
      </c>
      <c r="H73" s="75" t="s">
        <v>3476</v>
      </c>
      <c r="I73" s="75" t="s">
        <v>3477</v>
      </c>
      <c r="J73" s="76" t="s">
        <v>3478</v>
      </c>
      <c r="K73" s="77" t="s">
        <v>3479</v>
      </c>
      <c r="L73" s="77" t="s">
        <v>3480</v>
      </c>
      <c r="M73" s="77" t="s">
        <v>3481</v>
      </c>
      <c r="N73" s="77" t="s">
        <v>3482</v>
      </c>
      <c r="O73" s="237" t="s">
        <v>3483</v>
      </c>
      <c r="P73" s="77"/>
      <c r="Q73" s="191"/>
      <c r="R73" s="77"/>
      <c r="S73" s="200"/>
      <c r="T73" s="200"/>
      <c r="U73" s="7"/>
    </row>
    <row r="74" spans="1:21" ht="12.75" customHeight="1">
      <c r="A74" s="33"/>
      <c r="B74" s="78"/>
      <c r="C74" s="3" t="s">
        <v>3484</v>
      </c>
      <c r="D74" s="74" t="s">
        <v>3485</v>
      </c>
      <c r="E74" s="75" t="s">
        <v>3486</v>
      </c>
      <c r="F74" s="75" t="s">
        <v>3487</v>
      </c>
      <c r="G74" s="75" t="s">
        <v>3488</v>
      </c>
      <c r="H74" s="75" t="s">
        <v>3489</v>
      </c>
      <c r="I74" s="75" t="s">
        <v>3490</v>
      </c>
      <c r="J74" s="76" t="s">
        <v>3491</v>
      </c>
      <c r="K74" s="77" t="s">
        <v>3492</v>
      </c>
      <c r="L74" s="77" t="s">
        <v>3493</v>
      </c>
      <c r="M74" s="77" t="s">
        <v>3494</v>
      </c>
      <c r="N74" s="77" t="s">
        <v>3495</v>
      </c>
      <c r="O74" s="77" t="s">
        <v>3496</v>
      </c>
      <c r="P74" s="77"/>
      <c r="Q74" s="191"/>
      <c r="R74" s="77"/>
      <c r="S74" s="200"/>
      <c r="T74" s="200"/>
      <c r="U74" s="7"/>
    </row>
    <row r="75" spans="1:21" ht="12.75" customHeight="1">
      <c r="A75" s="33"/>
      <c r="B75" s="78"/>
      <c r="C75" s="3" t="s">
        <v>3497</v>
      </c>
      <c r="D75" s="74" t="s">
        <v>3498</v>
      </c>
      <c r="E75" s="75" t="s">
        <v>3499</v>
      </c>
      <c r="F75" s="75" t="s">
        <v>3500</v>
      </c>
      <c r="G75" s="75" t="s">
        <v>3501</v>
      </c>
      <c r="H75" s="75" t="s">
        <v>3502</v>
      </c>
      <c r="I75" s="75" t="s">
        <v>3503</v>
      </c>
      <c r="J75" s="76" t="s">
        <v>3504</v>
      </c>
      <c r="K75" s="77" t="s">
        <v>3505</v>
      </c>
      <c r="L75" s="77" t="s">
        <v>3506</v>
      </c>
      <c r="M75" s="77" t="s">
        <v>3507</v>
      </c>
      <c r="N75" s="77" t="s">
        <v>3508</v>
      </c>
      <c r="O75" s="77" t="s">
        <v>3509</v>
      </c>
      <c r="P75" s="77"/>
      <c r="Q75" s="191"/>
      <c r="R75" s="77"/>
      <c r="S75" s="200"/>
      <c r="T75" s="200"/>
      <c r="U75" s="7"/>
    </row>
    <row r="76" spans="1:21" ht="12.75" customHeight="1">
      <c r="A76" s="33"/>
      <c r="B76" s="78"/>
      <c r="C76" s="3" t="s">
        <v>3510</v>
      </c>
      <c r="D76" s="74" t="s">
        <v>3511</v>
      </c>
      <c r="E76" s="75" t="s">
        <v>3512</v>
      </c>
      <c r="F76" s="75" t="s">
        <v>3513</v>
      </c>
      <c r="G76" s="75" t="s">
        <v>3514</v>
      </c>
      <c r="H76" s="75" t="s">
        <v>3515</v>
      </c>
      <c r="I76" s="75" t="s">
        <v>3516</v>
      </c>
      <c r="J76" s="76" t="s">
        <v>3517</v>
      </c>
      <c r="K76" s="77" t="s">
        <v>3518</v>
      </c>
      <c r="L76" s="77" t="s">
        <v>3519</v>
      </c>
      <c r="M76" s="77" t="s">
        <v>3520</v>
      </c>
      <c r="N76" s="77" t="s">
        <v>3521</v>
      </c>
      <c r="O76" s="77" t="s">
        <v>3522</v>
      </c>
      <c r="P76" s="77"/>
      <c r="Q76" s="191"/>
      <c r="R76" s="77"/>
      <c r="S76" s="200"/>
      <c r="T76" s="200"/>
      <c r="U76" s="7"/>
    </row>
    <row r="77" spans="1:21" ht="12.75" customHeight="1">
      <c r="A77" s="33"/>
      <c r="B77" s="78"/>
      <c r="C77" s="3" t="s">
        <v>3523</v>
      </c>
      <c r="D77" s="74" t="s">
        <v>3524</v>
      </c>
      <c r="E77" s="75" t="s">
        <v>3525</v>
      </c>
      <c r="F77" s="75" t="s">
        <v>3526</v>
      </c>
      <c r="G77" s="75" t="s">
        <v>3527</v>
      </c>
      <c r="H77" s="75" t="s">
        <v>3528</v>
      </c>
      <c r="I77" s="75" t="s">
        <v>3529</v>
      </c>
      <c r="J77" s="76" t="s">
        <v>3530</v>
      </c>
      <c r="K77" s="77" t="s">
        <v>3531</v>
      </c>
      <c r="L77" s="77" t="s">
        <v>3532</v>
      </c>
      <c r="M77" s="77" t="s">
        <v>3533</v>
      </c>
      <c r="N77" s="77" t="s">
        <v>3534</v>
      </c>
      <c r="O77" s="77" t="s">
        <v>3535</v>
      </c>
      <c r="P77" s="77"/>
      <c r="Q77" s="191"/>
      <c r="R77" s="77"/>
      <c r="S77" s="200"/>
      <c r="T77" s="200"/>
      <c r="U77" s="7"/>
    </row>
    <row r="78" spans="1:21" ht="12.75" customHeight="1">
      <c r="A78" s="33"/>
      <c r="B78" s="78"/>
      <c r="C78" s="3" t="s">
        <v>3536</v>
      </c>
      <c r="D78" s="74" t="s">
        <v>3537</v>
      </c>
      <c r="E78" s="75" t="s">
        <v>3538</v>
      </c>
      <c r="F78" s="75" t="s">
        <v>3539</v>
      </c>
      <c r="G78" s="75" t="s">
        <v>3540</v>
      </c>
      <c r="H78" s="75" t="s">
        <v>3541</v>
      </c>
      <c r="I78" s="75" t="s">
        <v>3542</v>
      </c>
      <c r="J78" s="76" t="s">
        <v>3543</v>
      </c>
      <c r="K78" s="77" t="s">
        <v>3544</v>
      </c>
      <c r="L78" s="77" t="s">
        <v>3545</v>
      </c>
      <c r="M78" s="77" t="s">
        <v>3546</v>
      </c>
      <c r="N78" s="77" t="s">
        <v>3547</v>
      </c>
      <c r="O78" s="77" t="s">
        <v>3548</v>
      </c>
      <c r="P78" s="77"/>
      <c r="Q78" s="191"/>
      <c r="R78" s="77"/>
      <c r="S78" s="200"/>
      <c r="T78" s="200"/>
      <c r="U78" s="7"/>
    </row>
    <row r="79" spans="1:21" ht="12.75" customHeight="1">
      <c r="A79" s="33"/>
      <c r="B79" s="78"/>
      <c r="C79" s="3" t="s">
        <v>3549</v>
      </c>
      <c r="D79" s="74" t="s">
        <v>3550</v>
      </c>
      <c r="E79" s="75" t="s">
        <v>3551</v>
      </c>
      <c r="F79" s="75" t="s">
        <v>3552</v>
      </c>
      <c r="G79" s="75" t="s">
        <v>3553</v>
      </c>
      <c r="H79" s="75" t="s">
        <v>3554</v>
      </c>
      <c r="I79" s="75" t="s">
        <v>3555</v>
      </c>
      <c r="J79" s="76" t="s">
        <v>3556</v>
      </c>
      <c r="K79" s="77" t="s">
        <v>3557</v>
      </c>
      <c r="L79" s="77" t="s">
        <v>3558</v>
      </c>
      <c r="M79" s="77" t="s">
        <v>3559</v>
      </c>
      <c r="N79" s="77" t="s">
        <v>3560</v>
      </c>
      <c r="O79" s="77" t="s">
        <v>3561</v>
      </c>
      <c r="P79" s="77"/>
      <c r="Q79" s="191"/>
      <c r="R79" s="77"/>
      <c r="S79" s="200"/>
      <c r="T79" s="200"/>
      <c r="U79" s="7"/>
    </row>
    <row r="80" spans="1:21" ht="12.75" customHeight="1">
      <c r="A80" s="33"/>
      <c r="B80" s="78"/>
      <c r="C80" s="3" t="s">
        <v>3562</v>
      </c>
      <c r="D80" s="74" t="s">
        <v>3563</v>
      </c>
      <c r="E80" s="75" t="s">
        <v>3564</v>
      </c>
      <c r="F80" s="75" t="s">
        <v>3565</v>
      </c>
      <c r="G80" s="75" t="s">
        <v>3566</v>
      </c>
      <c r="H80" s="75" t="s">
        <v>3567</v>
      </c>
      <c r="I80" s="75" t="s">
        <v>3568</v>
      </c>
      <c r="J80" s="76" t="s">
        <v>3569</v>
      </c>
      <c r="K80" s="77" t="s">
        <v>3570</v>
      </c>
      <c r="L80" s="77" t="s">
        <v>3571</v>
      </c>
      <c r="M80" s="77" t="s">
        <v>3572</v>
      </c>
      <c r="N80" s="77" t="s">
        <v>3573</v>
      </c>
      <c r="O80" s="77" t="s">
        <v>3574</v>
      </c>
      <c r="P80" s="77"/>
      <c r="Q80" s="191"/>
      <c r="R80" s="77"/>
      <c r="S80" s="200"/>
      <c r="T80" s="200"/>
      <c r="U80" s="7"/>
    </row>
    <row r="81" spans="1:21" ht="12.75" customHeight="1">
      <c r="A81" s="33"/>
      <c r="B81" s="78"/>
      <c r="C81" s="3" t="s">
        <v>3575</v>
      </c>
      <c r="D81" s="74" t="s">
        <v>3576</v>
      </c>
      <c r="E81" s="75" t="s">
        <v>3577</v>
      </c>
      <c r="F81" s="75" t="s">
        <v>3578</v>
      </c>
      <c r="G81" s="75" t="s">
        <v>3579</v>
      </c>
      <c r="H81" s="75" t="s">
        <v>3580</v>
      </c>
      <c r="I81" s="75" t="s">
        <v>3581</v>
      </c>
      <c r="J81" s="76" t="s">
        <v>3582</v>
      </c>
      <c r="K81" s="77" t="s">
        <v>3583</v>
      </c>
      <c r="L81" s="77" t="s">
        <v>3584</v>
      </c>
      <c r="M81" s="77" t="s">
        <v>3585</v>
      </c>
      <c r="N81" s="77" t="s">
        <v>3586</v>
      </c>
      <c r="O81" s="77" t="s">
        <v>3587</v>
      </c>
      <c r="P81" s="77"/>
      <c r="Q81" s="191"/>
      <c r="R81" s="77"/>
      <c r="S81" s="200"/>
      <c r="T81" s="200"/>
      <c r="U81" s="7"/>
    </row>
    <row r="82" spans="1:21" ht="12.75" customHeight="1">
      <c r="A82" s="33"/>
      <c r="B82" s="78"/>
      <c r="C82" s="3" t="s">
        <v>3588</v>
      </c>
      <c r="D82" s="74" t="s">
        <v>3589</v>
      </c>
      <c r="E82" s="75" t="s">
        <v>3590</v>
      </c>
      <c r="F82" s="75" t="s">
        <v>3591</v>
      </c>
      <c r="G82" s="75" t="s">
        <v>3592</v>
      </c>
      <c r="H82" s="75" t="s">
        <v>3593</v>
      </c>
      <c r="I82" s="242" t="s">
        <v>3594</v>
      </c>
      <c r="J82" s="76" t="s">
        <v>3595</v>
      </c>
      <c r="K82" s="77" t="s">
        <v>3596</v>
      </c>
      <c r="L82" s="77" t="s">
        <v>3597</v>
      </c>
      <c r="M82" s="77" t="s">
        <v>3598</v>
      </c>
      <c r="N82" s="77" t="s">
        <v>3599</v>
      </c>
      <c r="O82" s="77" t="s">
        <v>3600</v>
      </c>
      <c r="P82" s="77"/>
      <c r="Q82" s="191"/>
      <c r="R82" s="77"/>
      <c r="S82" s="200"/>
      <c r="T82" s="200"/>
      <c r="U82" s="7"/>
    </row>
    <row r="83" spans="1:21" ht="12.75" customHeight="1">
      <c r="A83" s="33"/>
      <c r="B83" s="78"/>
      <c r="C83" s="3" t="s">
        <v>3601</v>
      </c>
      <c r="D83" s="74" t="s">
        <v>3602</v>
      </c>
      <c r="E83" s="75" t="s">
        <v>3603</v>
      </c>
      <c r="F83" s="75" t="s">
        <v>3604</v>
      </c>
      <c r="G83" s="75" t="s">
        <v>3605</v>
      </c>
      <c r="H83" s="75" t="s">
        <v>3606</v>
      </c>
      <c r="I83" s="75" t="s">
        <v>3607</v>
      </c>
      <c r="J83" s="76" t="s">
        <v>3608</v>
      </c>
      <c r="K83" s="77" t="s">
        <v>3609</v>
      </c>
      <c r="L83" s="77" t="s">
        <v>3610</v>
      </c>
      <c r="M83" s="77" t="s">
        <v>3611</v>
      </c>
      <c r="N83" s="77" t="s">
        <v>3612</v>
      </c>
      <c r="O83" s="77" t="s">
        <v>3613</v>
      </c>
      <c r="P83" s="77"/>
      <c r="Q83" s="191"/>
      <c r="R83" s="77"/>
      <c r="S83" s="200"/>
      <c r="T83" s="200"/>
      <c r="U83" s="7"/>
    </row>
    <row r="84" spans="1:21" ht="12.75" customHeight="1">
      <c r="A84" s="33"/>
      <c r="B84" s="78"/>
      <c r="C84" s="3" t="s">
        <v>3614</v>
      </c>
      <c r="D84" s="74" t="s">
        <v>3615</v>
      </c>
      <c r="E84" s="75" t="s">
        <v>3616</v>
      </c>
      <c r="F84" s="75" t="s">
        <v>3617</v>
      </c>
      <c r="G84" s="75" t="s">
        <v>3618</v>
      </c>
      <c r="H84" s="75" t="s">
        <v>3619</v>
      </c>
      <c r="I84" s="75" t="s">
        <v>3620</v>
      </c>
      <c r="J84" s="76" t="s">
        <v>3621</v>
      </c>
      <c r="K84" s="77" t="s">
        <v>3622</v>
      </c>
      <c r="L84" s="77" t="s">
        <v>3623</v>
      </c>
      <c r="M84" s="77" t="s">
        <v>3624</v>
      </c>
      <c r="N84" s="77" t="s">
        <v>3625</v>
      </c>
      <c r="O84" s="77" t="s">
        <v>3626</v>
      </c>
      <c r="P84" s="77"/>
      <c r="Q84" s="191"/>
      <c r="R84" s="77"/>
      <c r="S84" s="200"/>
      <c r="T84" s="200"/>
      <c r="U84" s="7"/>
    </row>
    <row r="85" spans="1:21" ht="12.75" customHeight="1">
      <c r="A85" s="33"/>
      <c r="B85" s="78"/>
      <c r="C85" s="3" t="s">
        <v>3627</v>
      </c>
      <c r="D85" s="74" t="s">
        <v>3628</v>
      </c>
      <c r="E85" s="75" t="s">
        <v>3629</v>
      </c>
      <c r="F85" s="75" t="s">
        <v>3630</v>
      </c>
      <c r="G85" s="75" t="s">
        <v>3631</v>
      </c>
      <c r="H85" s="75" t="s">
        <v>3632</v>
      </c>
      <c r="I85" s="75" t="s">
        <v>3633</v>
      </c>
      <c r="J85" s="76" t="s">
        <v>3634</v>
      </c>
      <c r="K85" s="77" t="s">
        <v>3635</v>
      </c>
      <c r="L85" s="77" t="s">
        <v>3636</v>
      </c>
      <c r="M85" s="77" t="s">
        <v>3637</v>
      </c>
      <c r="N85" s="77" t="s">
        <v>3638</v>
      </c>
      <c r="O85" s="77" t="s">
        <v>3639</v>
      </c>
      <c r="P85" s="77"/>
      <c r="Q85" s="191"/>
      <c r="R85" s="77"/>
      <c r="S85" s="200"/>
      <c r="T85" s="200"/>
      <c r="U85" s="7"/>
    </row>
    <row r="86" spans="1:21" ht="12.75" customHeight="1">
      <c r="A86" s="33"/>
      <c r="B86" s="78"/>
      <c r="C86" s="3" t="s">
        <v>3640</v>
      </c>
      <c r="D86" s="74" t="s">
        <v>3641</v>
      </c>
      <c r="E86" s="75" t="s">
        <v>3642</v>
      </c>
      <c r="F86" s="75" t="s">
        <v>3643</v>
      </c>
      <c r="G86" s="75" t="s">
        <v>3644</v>
      </c>
      <c r="H86" s="75" t="s">
        <v>3645</v>
      </c>
      <c r="I86" s="75" t="s">
        <v>3646</v>
      </c>
      <c r="J86" s="76" t="s">
        <v>3647</v>
      </c>
      <c r="K86" s="77" t="s">
        <v>3648</v>
      </c>
      <c r="L86" s="77" t="s">
        <v>3649</v>
      </c>
      <c r="M86" s="77" t="s">
        <v>3650</v>
      </c>
      <c r="N86" s="77" t="s">
        <v>3651</v>
      </c>
      <c r="O86" s="77" t="s">
        <v>3652</v>
      </c>
      <c r="P86" s="77"/>
      <c r="Q86" s="191"/>
      <c r="R86" s="77"/>
      <c r="S86" s="200"/>
      <c r="T86" s="200"/>
      <c r="U86" s="7"/>
    </row>
    <row r="87" spans="1:21" ht="12.75" customHeight="1">
      <c r="A87" s="33"/>
      <c r="B87" s="78"/>
      <c r="C87" s="3" t="s">
        <v>3653</v>
      </c>
      <c r="D87" s="74" t="s">
        <v>3654</v>
      </c>
      <c r="E87" s="75" t="s">
        <v>3655</v>
      </c>
      <c r="F87" s="75" t="s">
        <v>3656</v>
      </c>
      <c r="G87" s="75" t="s">
        <v>3657</v>
      </c>
      <c r="H87" s="75" t="s">
        <v>3658</v>
      </c>
      <c r="I87" s="75" t="s">
        <v>3659</v>
      </c>
      <c r="J87" s="76" t="s">
        <v>3660</v>
      </c>
      <c r="K87" s="77" t="s">
        <v>3661</v>
      </c>
      <c r="L87" s="77" t="s">
        <v>3662</v>
      </c>
      <c r="M87" s="77" t="s">
        <v>3663</v>
      </c>
      <c r="N87" s="77" t="s">
        <v>3664</v>
      </c>
      <c r="O87" s="77" t="s">
        <v>3665</v>
      </c>
      <c r="P87" s="77"/>
      <c r="Q87" s="191"/>
      <c r="R87" s="77"/>
      <c r="S87" s="200"/>
      <c r="T87" s="200"/>
      <c r="U87" s="7"/>
    </row>
    <row r="88" spans="1:21" ht="12.75" customHeight="1">
      <c r="A88" s="33"/>
      <c r="B88" s="78"/>
      <c r="C88" s="3" t="s">
        <v>3666</v>
      </c>
      <c r="D88" s="74" t="s">
        <v>3667</v>
      </c>
      <c r="E88" s="75" t="s">
        <v>3668</v>
      </c>
      <c r="F88" s="75" t="s">
        <v>3669</v>
      </c>
      <c r="G88" s="75" t="s">
        <v>3670</v>
      </c>
      <c r="H88" s="75" t="s">
        <v>3671</v>
      </c>
      <c r="I88" s="75" t="s">
        <v>3672</v>
      </c>
      <c r="J88" s="76" t="s">
        <v>3673</v>
      </c>
      <c r="K88" s="77" t="s">
        <v>3674</v>
      </c>
      <c r="L88" s="77" t="s">
        <v>3675</v>
      </c>
      <c r="M88" s="77" t="s">
        <v>3676</v>
      </c>
      <c r="N88" s="77" t="s">
        <v>3677</v>
      </c>
      <c r="O88" s="77" t="s">
        <v>3678</v>
      </c>
      <c r="P88" s="77"/>
      <c r="Q88" s="191"/>
      <c r="R88" s="77"/>
      <c r="S88" s="200"/>
      <c r="T88" s="200"/>
      <c r="U88" s="7"/>
    </row>
    <row r="89" spans="1:21" ht="12.75" customHeight="1">
      <c r="A89" s="33"/>
      <c r="B89" s="78"/>
      <c r="C89" s="3" t="s">
        <v>3679</v>
      </c>
      <c r="D89" s="74" t="s">
        <v>3680</v>
      </c>
      <c r="E89" s="75" t="s">
        <v>3681</v>
      </c>
      <c r="F89" s="75" t="s">
        <v>3682</v>
      </c>
      <c r="G89" s="75" t="s">
        <v>3683</v>
      </c>
      <c r="H89" s="75" t="s">
        <v>3684</v>
      </c>
      <c r="I89" s="75" t="s">
        <v>3685</v>
      </c>
      <c r="J89" s="76" t="s">
        <v>3686</v>
      </c>
      <c r="K89" s="77" t="s">
        <v>3687</v>
      </c>
      <c r="L89" s="77" t="s">
        <v>3688</v>
      </c>
      <c r="M89" s="77" t="s">
        <v>3689</v>
      </c>
      <c r="N89" s="77" t="s">
        <v>3690</v>
      </c>
      <c r="O89" s="77" t="s">
        <v>3691</v>
      </c>
      <c r="P89" s="77"/>
      <c r="Q89" s="191"/>
      <c r="R89" s="77"/>
      <c r="S89" s="200"/>
      <c r="T89" s="200"/>
      <c r="U89" s="7"/>
    </row>
    <row r="90" spans="1:21" ht="12.75" customHeight="1">
      <c r="A90" s="33"/>
      <c r="B90" s="78"/>
      <c r="C90" s="3" t="s">
        <v>3692</v>
      </c>
      <c r="D90" s="74" t="s">
        <v>3693</v>
      </c>
      <c r="E90" s="75" t="s">
        <v>3694</v>
      </c>
      <c r="F90" s="75" t="s">
        <v>3695</v>
      </c>
      <c r="G90" s="75" t="s">
        <v>3696</v>
      </c>
      <c r="H90" s="75" t="s">
        <v>3697</v>
      </c>
      <c r="I90" s="75" t="s">
        <v>3698</v>
      </c>
      <c r="J90" s="76" t="s">
        <v>3699</v>
      </c>
      <c r="K90" s="77" t="s">
        <v>3700</v>
      </c>
      <c r="L90" s="77" t="s">
        <v>3701</v>
      </c>
      <c r="M90" s="77" t="s">
        <v>3702</v>
      </c>
      <c r="N90" s="77" t="s">
        <v>3703</v>
      </c>
      <c r="O90" s="77" t="s">
        <v>3704</v>
      </c>
      <c r="P90" s="77"/>
      <c r="Q90" s="191"/>
      <c r="R90" s="77"/>
      <c r="S90" s="200"/>
      <c r="T90" s="200"/>
      <c r="U90" s="7"/>
    </row>
    <row r="91" spans="1:21" ht="12.75" customHeight="1">
      <c r="A91" s="33"/>
      <c r="B91" s="78"/>
      <c r="C91" s="3" t="s">
        <v>3705</v>
      </c>
      <c r="D91" s="74" t="s">
        <v>3706</v>
      </c>
      <c r="E91" s="75" t="s">
        <v>3707</v>
      </c>
      <c r="F91" s="75" t="s">
        <v>3708</v>
      </c>
      <c r="G91" s="75" t="s">
        <v>3709</v>
      </c>
      <c r="H91" s="75" t="s">
        <v>3710</v>
      </c>
      <c r="I91" s="75" t="s">
        <v>3711</v>
      </c>
      <c r="J91" s="76" t="s">
        <v>3712</v>
      </c>
      <c r="K91" s="77" t="s">
        <v>3713</v>
      </c>
      <c r="L91" s="77" t="s">
        <v>3714</v>
      </c>
      <c r="M91" s="77" t="s">
        <v>3715</v>
      </c>
      <c r="N91" s="77" t="s">
        <v>3716</v>
      </c>
      <c r="O91" s="77" t="s">
        <v>3717</v>
      </c>
      <c r="P91" s="77"/>
      <c r="Q91" s="191"/>
      <c r="R91" s="77"/>
      <c r="S91" s="200"/>
      <c r="T91" s="200"/>
      <c r="U91" s="7"/>
    </row>
    <row r="92" spans="1:21" ht="12.75" customHeight="1">
      <c r="A92" s="33"/>
      <c r="B92" s="78"/>
      <c r="C92" s="3" t="s">
        <v>3718</v>
      </c>
      <c r="D92" s="74" t="s">
        <v>3719</v>
      </c>
      <c r="E92" s="75" t="s">
        <v>3720</v>
      </c>
      <c r="F92" s="75" t="s">
        <v>3721</v>
      </c>
      <c r="G92" s="75" t="s">
        <v>3722</v>
      </c>
      <c r="H92" s="75" t="s">
        <v>3723</v>
      </c>
      <c r="I92" s="75" t="s">
        <v>3724</v>
      </c>
      <c r="J92" s="76" t="s">
        <v>3725</v>
      </c>
      <c r="K92" s="77" t="s">
        <v>3726</v>
      </c>
      <c r="L92" s="77" t="s">
        <v>3727</v>
      </c>
      <c r="M92" s="77" t="s">
        <v>3728</v>
      </c>
      <c r="N92" s="77" t="s">
        <v>3729</v>
      </c>
      <c r="O92" s="77" t="s">
        <v>3730</v>
      </c>
      <c r="P92" s="77"/>
      <c r="Q92" s="191"/>
      <c r="R92" s="77"/>
      <c r="S92" s="200"/>
      <c r="T92" s="200"/>
      <c r="U92" s="7"/>
    </row>
    <row r="93" spans="1:21" ht="12.75" customHeight="1">
      <c r="A93" s="33"/>
      <c r="B93" s="78"/>
      <c r="C93" s="3" t="s">
        <v>3731</v>
      </c>
      <c r="D93" s="74" t="s">
        <v>3732</v>
      </c>
      <c r="E93" s="75" t="s">
        <v>3733</v>
      </c>
      <c r="F93" s="75" t="s">
        <v>3734</v>
      </c>
      <c r="G93" s="75" t="s">
        <v>3735</v>
      </c>
      <c r="H93" s="75" t="s">
        <v>3736</v>
      </c>
      <c r="I93" s="75" t="s">
        <v>3737</v>
      </c>
      <c r="J93" s="76" t="s">
        <v>3738</v>
      </c>
      <c r="K93" s="77" t="s">
        <v>3739</v>
      </c>
      <c r="L93" s="237" t="s">
        <v>3740</v>
      </c>
      <c r="M93" s="77" t="s">
        <v>3741</v>
      </c>
      <c r="N93" s="77" t="s">
        <v>3742</v>
      </c>
      <c r="O93" s="77" t="s">
        <v>3743</v>
      </c>
      <c r="P93" s="77"/>
      <c r="Q93" s="191"/>
      <c r="R93" s="77"/>
      <c r="S93" s="200"/>
      <c r="T93" s="200"/>
      <c r="U93" s="7"/>
    </row>
    <row r="94" spans="1:21" ht="12.75" customHeight="1">
      <c r="A94" s="33"/>
      <c r="B94" s="78"/>
      <c r="C94" s="3" t="s">
        <v>3744</v>
      </c>
      <c r="D94" s="74" t="s">
        <v>3745</v>
      </c>
      <c r="E94" s="75" t="s">
        <v>3746</v>
      </c>
      <c r="F94" s="75" t="s">
        <v>3747</v>
      </c>
      <c r="G94" s="75" t="s">
        <v>3748</v>
      </c>
      <c r="H94" s="75" t="s">
        <v>3749</v>
      </c>
      <c r="I94" s="75" t="s">
        <v>3750</v>
      </c>
      <c r="J94" s="76" t="s">
        <v>3751</v>
      </c>
      <c r="K94" s="77" t="s">
        <v>3752</v>
      </c>
      <c r="L94" s="77" t="s">
        <v>3753</v>
      </c>
      <c r="M94" s="77" t="s">
        <v>3754</v>
      </c>
      <c r="N94" s="77" t="s">
        <v>3755</v>
      </c>
      <c r="O94" s="77" t="s">
        <v>3756</v>
      </c>
      <c r="P94" s="77"/>
      <c r="Q94" s="191"/>
      <c r="R94" s="77"/>
      <c r="S94" s="200"/>
      <c r="T94" s="200"/>
      <c r="U94" s="7"/>
    </row>
    <row r="95" spans="1:21" ht="12.75" customHeight="1">
      <c r="A95" s="33"/>
      <c r="B95" s="78"/>
      <c r="C95" s="3" t="s">
        <v>3757</v>
      </c>
      <c r="D95" s="74" t="s">
        <v>3758</v>
      </c>
      <c r="E95" s="75" t="s">
        <v>3759</v>
      </c>
      <c r="F95" s="75" t="s">
        <v>3760</v>
      </c>
      <c r="G95" s="75" t="s">
        <v>3761</v>
      </c>
      <c r="H95" s="75" t="s">
        <v>3762</v>
      </c>
      <c r="I95" s="75" t="s">
        <v>3763</v>
      </c>
      <c r="J95" s="76" t="s">
        <v>3764</v>
      </c>
      <c r="K95" s="77" t="s">
        <v>3765</v>
      </c>
      <c r="L95" s="77" t="s">
        <v>3766</v>
      </c>
      <c r="M95" s="77" t="s">
        <v>3767</v>
      </c>
      <c r="N95" s="77" t="s">
        <v>3768</v>
      </c>
      <c r="O95" s="77" t="s">
        <v>3769</v>
      </c>
      <c r="P95" s="77"/>
      <c r="Q95" s="191"/>
      <c r="R95" s="77"/>
      <c r="S95" s="200"/>
      <c r="T95" s="200"/>
      <c r="U95" s="7"/>
    </row>
    <row r="96" spans="1:21" ht="12.75" customHeight="1">
      <c r="A96" s="33"/>
      <c r="B96" s="78"/>
      <c r="C96" s="3" t="s">
        <v>3770</v>
      </c>
      <c r="D96" s="74" t="s">
        <v>3771</v>
      </c>
      <c r="E96" s="75" t="s">
        <v>3772</v>
      </c>
      <c r="F96" s="75" t="s">
        <v>3773</v>
      </c>
      <c r="G96" s="75" t="s">
        <v>3774</v>
      </c>
      <c r="H96" s="75" t="s">
        <v>3775</v>
      </c>
      <c r="I96" s="75" t="s">
        <v>3776</v>
      </c>
      <c r="J96" s="76" t="s">
        <v>3777</v>
      </c>
      <c r="K96" s="77" t="s">
        <v>3778</v>
      </c>
      <c r="L96" s="77" t="s">
        <v>3779</v>
      </c>
      <c r="M96" s="77" t="s">
        <v>3780</v>
      </c>
      <c r="N96" s="77" t="s">
        <v>3781</v>
      </c>
      <c r="O96" s="77" t="s">
        <v>3782</v>
      </c>
      <c r="P96" s="77"/>
      <c r="Q96" s="191"/>
      <c r="R96" s="77"/>
      <c r="S96" s="200"/>
      <c r="T96" s="200"/>
      <c r="U96" s="7"/>
    </row>
    <row r="97" spans="1:21" ht="12.75" customHeight="1">
      <c r="A97" s="33"/>
      <c r="B97" s="78"/>
      <c r="C97" s="3" t="s">
        <v>3783</v>
      </c>
      <c r="D97" s="74" t="s">
        <v>3784</v>
      </c>
      <c r="E97" s="75" t="s">
        <v>3785</v>
      </c>
      <c r="F97" s="75" t="s">
        <v>3786</v>
      </c>
      <c r="G97" s="75" t="s">
        <v>3787</v>
      </c>
      <c r="H97" s="75" t="s">
        <v>3788</v>
      </c>
      <c r="I97" s="75" t="s">
        <v>3789</v>
      </c>
      <c r="J97" s="76" t="s">
        <v>3790</v>
      </c>
      <c r="K97" s="77" t="s">
        <v>3791</v>
      </c>
      <c r="L97" s="77" t="s">
        <v>3792</v>
      </c>
      <c r="M97" s="77" t="s">
        <v>3793</v>
      </c>
      <c r="N97" s="77" t="s">
        <v>3794</v>
      </c>
      <c r="O97" s="77" t="s">
        <v>3795</v>
      </c>
      <c r="P97" s="77"/>
      <c r="Q97" s="191"/>
      <c r="R97" s="77"/>
      <c r="S97" s="200"/>
      <c r="T97" s="200"/>
      <c r="U97" s="7"/>
    </row>
    <row r="98" spans="1:21" ht="12.75" customHeight="1">
      <c r="A98" s="33"/>
      <c r="B98" s="78"/>
      <c r="C98" s="3" t="s">
        <v>3796</v>
      </c>
      <c r="D98" s="74" t="s">
        <v>3797</v>
      </c>
      <c r="E98" s="75" t="s">
        <v>3798</v>
      </c>
      <c r="F98" s="75" t="s">
        <v>3799</v>
      </c>
      <c r="G98" s="75" t="s">
        <v>3800</v>
      </c>
      <c r="H98" s="75" t="s">
        <v>3801</v>
      </c>
      <c r="I98" s="75" t="s">
        <v>3802</v>
      </c>
      <c r="J98" s="76" t="s">
        <v>3803</v>
      </c>
      <c r="K98" s="77" t="s">
        <v>3804</v>
      </c>
      <c r="L98" s="77" t="s">
        <v>3805</v>
      </c>
      <c r="M98" s="77" t="s">
        <v>3806</v>
      </c>
      <c r="N98" s="77" t="s">
        <v>3807</v>
      </c>
      <c r="O98" s="77" t="s">
        <v>3808</v>
      </c>
      <c r="P98" s="77"/>
      <c r="Q98" s="191"/>
      <c r="R98" s="77"/>
      <c r="S98" s="200"/>
      <c r="T98" s="200"/>
      <c r="U98" s="7"/>
    </row>
    <row r="99" spans="1:21" ht="12.75" customHeight="1">
      <c r="A99" s="33"/>
      <c r="B99" s="78"/>
      <c r="C99" s="3" t="s">
        <v>3809</v>
      </c>
      <c r="D99" s="74" t="s">
        <v>3810</v>
      </c>
      <c r="E99" s="75" t="s">
        <v>3811</v>
      </c>
      <c r="F99" s="75" t="s">
        <v>3812</v>
      </c>
      <c r="G99" s="75" t="s">
        <v>3813</v>
      </c>
      <c r="H99" s="75" t="s">
        <v>3814</v>
      </c>
      <c r="I99" s="75" t="s">
        <v>3815</v>
      </c>
      <c r="J99" s="243" t="s">
        <v>3816</v>
      </c>
      <c r="K99" s="77" t="s">
        <v>3817</v>
      </c>
      <c r="L99" s="77" t="s">
        <v>3818</v>
      </c>
      <c r="M99" s="77" t="s">
        <v>3819</v>
      </c>
      <c r="N99" s="77" t="s">
        <v>3820</v>
      </c>
      <c r="O99" s="77" t="s">
        <v>3821</v>
      </c>
      <c r="P99" s="77"/>
      <c r="Q99" s="191"/>
      <c r="R99" s="77"/>
      <c r="S99" s="200"/>
      <c r="T99" s="200"/>
      <c r="U99" s="7"/>
    </row>
    <row r="100" spans="1:21" ht="12.75" customHeight="1">
      <c r="A100" s="33"/>
      <c r="B100" s="78"/>
      <c r="C100" s="3" t="s">
        <v>3822</v>
      </c>
      <c r="D100" s="74" t="s">
        <v>3823</v>
      </c>
      <c r="E100" s="75" t="s">
        <v>3824</v>
      </c>
      <c r="F100" s="75" t="s">
        <v>3825</v>
      </c>
      <c r="G100" s="75" t="s">
        <v>3826</v>
      </c>
      <c r="H100" s="75" t="s">
        <v>3827</v>
      </c>
      <c r="I100" s="75" t="s">
        <v>3828</v>
      </c>
      <c r="J100" s="76" t="s">
        <v>3829</v>
      </c>
      <c r="K100" s="77" t="s">
        <v>3830</v>
      </c>
      <c r="L100" s="77" t="s">
        <v>3831</v>
      </c>
      <c r="M100" s="77" t="s">
        <v>3832</v>
      </c>
      <c r="N100" s="77" t="s">
        <v>3833</v>
      </c>
      <c r="O100" s="77" t="s">
        <v>3834</v>
      </c>
      <c r="P100" s="77"/>
      <c r="Q100" s="191"/>
      <c r="R100" s="77"/>
      <c r="S100" s="200"/>
      <c r="T100" s="200"/>
      <c r="U100" s="7"/>
    </row>
    <row r="101" spans="1:21" ht="12.75" customHeight="1">
      <c r="A101" s="33"/>
      <c r="B101" s="78"/>
      <c r="C101" s="3" t="s">
        <v>3835</v>
      </c>
      <c r="D101" s="74" t="s">
        <v>3836</v>
      </c>
      <c r="E101" s="75" t="s">
        <v>3837</v>
      </c>
      <c r="F101" s="75" t="s">
        <v>3838</v>
      </c>
      <c r="G101" s="75" t="s">
        <v>3839</v>
      </c>
      <c r="H101" s="75" t="s">
        <v>3840</v>
      </c>
      <c r="I101" s="75" t="s">
        <v>3841</v>
      </c>
      <c r="J101" s="76" t="s">
        <v>3842</v>
      </c>
      <c r="K101" s="77" t="s">
        <v>3843</v>
      </c>
      <c r="L101" s="77" t="s">
        <v>3844</v>
      </c>
      <c r="M101" s="77" t="s">
        <v>3845</v>
      </c>
      <c r="N101" s="77" t="s">
        <v>3846</v>
      </c>
      <c r="O101" s="77" t="s">
        <v>3847</v>
      </c>
      <c r="P101" s="77"/>
      <c r="Q101" s="191"/>
      <c r="R101" s="77"/>
      <c r="S101" s="200"/>
      <c r="T101" s="200"/>
      <c r="U101" s="7"/>
    </row>
    <row r="102" spans="1:21" ht="12.75" customHeight="1">
      <c r="A102" s="33"/>
      <c r="B102" s="78"/>
      <c r="C102" s="3" t="s">
        <v>3848</v>
      </c>
      <c r="D102" s="74" t="s">
        <v>3849</v>
      </c>
      <c r="E102" s="75" t="s">
        <v>3850</v>
      </c>
      <c r="F102" s="75" t="s">
        <v>3851</v>
      </c>
      <c r="G102" s="75" t="s">
        <v>3852</v>
      </c>
      <c r="H102" s="75" t="s">
        <v>3853</v>
      </c>
      <c r="I102" s="75" t="s">
        <v>3854</v>
      </c>
      <c r="J102" s="76" t="s">
        <v>3855</v>
      </c>
      <c r="K102" s="77" t="s">
        <v>3856</v>
      </c>
      <c r="L102" s="77" t="s">
        <v>3857</v>
      </c>
      <c r="M102" s="77" t="s">
        <v>3858</v>
      </c>
      <c r="N102" s="237" t="s">
        <v>3859</v>
      </c>
      <c r="O102" s="77" t="s">
        <v>3860</v>
      </c>
      <c r="P102" s="77"/>
      <c r="Q102" s="191"/>
      <c r="R102" s="77"/>
      <c r="S102" s="200"/>
      <c r="T102" s="200"/>
      <c r="U102" s="7"/>
    </row>
    <row r="103" spans="1:21" ht="12.75" customHeight="1">
      <c r="A103" s="33"/>
      <c r="B103" s="78"/>
      <c r="C103" s="3" t="s">
        <v>3861</v>
      </c>
      <c r="D103" s="74" t="s">
        <v>3862</v>
      </c>
      <c r="E103" s="75" t="s">
        <v>3863</v>
      </c>
      <c r="F103" s="75" t="s">
        <v>3864</v>
      </c>
      <c r="G103" s="75" t="s">
        <v>3865</v>
      </c>
      <c r="H103" s="75" t="s">
        <v>3866</v>
      </c>
      <c r="I103" s="75" t="s">
        <v>3867</v>
      </c>
      <c r="J103" s="76" t="s">
        <v>3868</v>
      </c>
      <c r="K103" s="77" t="s">
        <v>3869</v>
      </c>
      <c r="L103" s="77" t="s">
        <v>3870</v>
      </c>
      <c r="M103" s="77" t="s">
        <v>3871</v>
      </c>
      <c r="N103" s="77" t="s">
        <v>3872</v>
      </c>
      <c r="O103" s="237" t="s">
        <v>3873</v>
      </c>
      <c r="P103" s="77"/>
      <c r="Q103" s="191"/>
      <c r="R103" s="77"/>
      <c r="S103" s="200"/>
      <c r="T103" s="200"/>
      <c r="U103" s="7"/>
    </row>
    <row r="104" spans="1:21" ht="12.75" customHeight="1">
      <c r="A104" s="33"/>
      <c r="B104" s="78"/>
      <c r="C104" s="3" t="s">
        <v>3874</v>
      </c>
      <c r="D104" s="74" t="s">
        <v>3875</v>
      </c>
      <c r="E104" s="75" t="s">
        <v>3876</v>
      </c>
      <c r="F104" s="75" t="s">
        <v>3877</v>
      </c>
      <c r="G104" s="75" t="s">
        <v>3878</v>
      </c>
      <c r="H104" s="75" t="s">
        <v>3879</v>
      </c>
      <c r="I104" s="242" t="s">
        <v>3880</v>
      </c>
      <c r="J104" s="76" t="s">
        <v>3881</v>
      </c>
      <c r="K104" s="77" t="s">
        <v>3882</v>
      </c>
      <c r="L104" s="77" t="s">
        <v>3883</v>
      </c>
      <c r="M104" s="77" t="s">
        <v>3884</v>
      </c>
      <c r="N104" s="77" t="s">
        <v>3885</v>
      </c>
      <c r="O104" s="77" t="s">
        <v>3886</v>
      </c>
      <c r="P104" s="77"/>
      <c r="Q104" s="191"/>
      <c r="R104" s="77"/>
      <c r="S104" s="200"/>
      <c r="T104" s="200"/>
      <c r="U104" s="7"/>
    </row>
    <row r="105" spans="1:21" ht="12.75" customHeight="1">
      <c r="A105" s="33"/>
      <c r="B105" s="78"/>
      <c r="C105" s="3" t="s">
        <v>3887</v>
      </c>
      <c r="D105" s="74" t="s">
        <v>3888</v>
      </c>
      <c r="E105" s="75" t="s">
        <v>3889</v>
      </c>
      <c r="F105" s="75" t="s">
        <v>3890</v>
      </c>
      <c r="G105" s="75" t="s">
        <v>3891</v>
      </c>
      <c r="H105" s="75" t="s">
        <v>3892</v>
      </c>
      <c r="I105" s="75" t="s">
        <v>3893</v>
      </c>
      <c r="J105" s="76" t="s">
        <v>3894</v>
      </c>
      <c r="K105" s="77" t="s">
        <v>3895</v>
      </c>
      <c r="L105" s="77" t="s">
        <v>3896</v>
      </c>
      <c r="M105" s="77" t="s">
        <v>3897</v>
      </c>
      <c r="N105" s="77" t="s">
        <v>3898</v>
      </c>
      <c r="O105" s="77" t="s">
        <v>3899</v>
      </c>
      <c r="P105" s="77"/>
      <c r="Q105" s="191"/>
      <c r="R105" s="77"/>
      <c r="S105" s="200"/>
      <c r="T105" s="200"/>
      <c r="U105" s="7"/>
    </row>
    <row r="106" spans="1:21" ht="12.75" customHeight="1">
      <c r="A106" s="33"/>
      <c r="B106" s="78"/>
      <c r="C106" s="3" t="s">
        <v>3900</v>
      </c>
      <c r="D106" s="74" t="s">
        <v>3901</v>
      </c>
      <c r="E106" s="75" t="s">
        <v>3902</v>
      </c>
      <c r="F106" s="75" t="s">
        <v>3903</v>
      </c>
      <c r="G106" s="75" t="s">
        <v>3904</v>
      </c>
      <c r="H106" s="75" t="s">
        <v>3905</v>
      </c>
      <c r="I106" s="75" t="s">
        <v>3906</v>
      </c>
      <c r="J106" s="76" t="s">
        <v>3907</v>
      </c>
      <c r="K106" s="77" t="s">
        <v>3908</v>
      </c>
      <c r="L106" s="77" t="s">
        <v>3909</v>
      </c>
      <c r="M106" s="77" t="s">
        <v>3910</v>
      </c>
      <c r="N106" s="77" t="s">
        <v>3911</v>
      </c>
      <c r="O106" s="77" t="s">
        <v>3912</v>
      </c>
      <c r="P106" s="77"/>
      <c r="Q106" s="191"/>
      <c r="R106" s="77"/>
      <c r="S106" s="200"/>
      <c r="T106" s="200"/>
      <c r="U106" s="7"/>
    </row>
    <row r="107" spans="1:21" ht="12.75" customHeight="1">
      <c r="A107" s="33"/>
      <c r="B107" s="78"/>
      <c r="C107" s="3" t="s">
        <v>3913</v>
      </c>
      <c r="D107" s="74" t="s">
        <v>3914</v>
      </c>
      <c r="E107" s="75" t="s">
        <v>3915</v>
      </c>
      <c r="F107" s="75" t="s">
        <v>3916</v>
      </c>
      <c r="G107" s="75" t="s">
        <v>3917</v>
      </c>
      <c r="H107" s="75" t="s">
        <v>3918</v>
      </c>
      <c r="I107" s="75" t="s">
        <v>3919</v>
      </c>
      <c r="J107" s="76" t="s">
        <v>3920</v>
      </c>
      <c r="K107" s="77" t="s">
        <v>3921</v>
      </c>
      <c r="L107" s="77" t="s">
        <v>3922</v>
      </c>
      <c r="M107" s="77" t="s">
        <v>3923</v>
      </c>
      <c r="N107" s="77" t="s">
        <v>3924</v>
      </c>
      <c r="O107" s="77" t="s">
        <v>3925</v>
      </c>
      <c r="P107" s="77"/>
      <c r="Q107" s="191"/>
      <c r="R107" s="77"/>
      <c r="S107" s="200"/>
      <c r="T107" s="200"/>
      <c r="U107" s="7"/>
    </row>
    <row r="108" spans="1:21" ht="12.75" customHeight="1">
      <c r="A108" s="33"/>
      <c r="B108" s="78"/>
      <c r="C108" s="3" t="s">
        <v>3926</v>
      </c>
      <c r="D108" s="74" t="s">
        <v>3927</v>
      </c>
      <c r="E108" s="75" t="s">
        <v>3928</v>
      </c>
      <c r="F108" s="75" t="s">
        <v>3929</v>
      </c>
      <c r="G108" s="75" t="s">
        <v>3930</v>
      </c>
      <c r="H108" s="75" t="s">
        <v>3931</v>
      </c>
      <c r="I108" s="75" t="s">
        <v>3932</v>
      </c>
      <c r="J108" s="76" t="s">
        <v>3933</v>
      </c>
      <c r="K108" s="77" t="s">
        <v>3934</v>
      </c>
      <c r="L108" s="77" t="s">
        <v>3935</v>
      </c>
      <c r="M108" s="77" t="s">
        <v>3936</v>
      </c>
      <c r="N108" s="77" t="s">
        <v>3937</v>
      </c>
      <c r="O108" s="77" t="s">
        <v>3938</v>
      </c>
      <c r="P108" s="77"/>
      <c r="Q108" s="191"/>
      <c r="R108" s="77"/>
      <c r="S108" s="200"/>
      <c r="T108" s="200"/>
      <c r="U108" s="7"/>
    </row>
    <row r="109" spans="1:21" ht="12.75" customHeight="1">
      <c r="A109" s="33"/>
      <c r="B109" s="78"/>
      <c r="C109" s="3" t="s">
        <v>3939</v>
      </c>
      <c r="D109" s="74" t="s">
        <v>3940</v>
      </c>
      <c r="E109" s="75" t="s">
        <v>3941</v>
      </c>
      <c r="F109" s="75" t="s">
        <v>3942</v>
      </c>
      <c r="G109" s="75" t="s">
        <v>3943</v>
      </c>
      <c r="H109" s="75" t="s">
        <v>3944</v>
      </c>
      <c r="I109" s="75" t="s">
        <v>3945</v>
      </c>
      <c r="J109" s="76" t="s">
        <v>3946</v>
      </c>
      <c r="K109" s="77" t="s">
        <v>3947</v>
      </c>
      <c r="L109" s="77" t="s">
        <v>3948</v>
      </c>
      <c r="M109" s="77" t="s">
        <v>3949</v>
      </c>
      <c r="N109" s="77" t="s">
        <v>3950</v>
      </c>
      <c r="O109" s="77" t="s">
        <v>3951</v>
      </c>
      <c r="P109" s="77"/>
      <c r="Q109" s="191"/>
      <c r="R109" s="77"/>
      <c r="S109" s="200"/>
      <c r="T109" s="200"/>
      <c r="U109" s="7"/>
    </row>
    <row r="110" spans="1:21" ht="12.75" customHeight="1">
      <c r="A110" s="33"/>
      <c r="B110" s="78"/>
      <c r="C110" s="3" t="s">
        <v>3952</v>
      </c>
      <c r="D110" s="74" t="s">
        <v>3953</v>
      </c>
      <c r="E110" s="75" t="s">
        <v>3954</v>
      </c>
      <c r="F110" s="75" t="s">
        <v>3955</v>
      </c>
      <c r="G110" s="75" t="s">
        <v>3956</v>
      </c>
      <c r="H110" s="75" t="s">
        <v>3957</v>
      </c>
      <c r="I110" s="75" t="s">
        <v>3958</v>
      </c>
      <c r="J110" s="76" t="s">
        <v>3959</v>
      </c>
      <c r="K110" s="77" t="s">
        <v>3960</v>
      </c>
      <c r="L110" s="77" t="s">
        <v>3961</v>
      </c>
      <c r="M110" s="77" t="s">
        <v>3962</v>
      </c>
      <c r="N110" s="77" t="s">
        <v>3963</v>
      </c>
      <c r="O110" s="77" t="s">
        <v>3964</v>
      </c>
      <c r="P110" s="77"/>
      <c r="Q110" s="191"/>
      <c r="R110" s="77"/>
      <c r="S110" s="200"/>
      <c r="T110" s="200"/>
      <c r="U110" s="7"/>
    </row>
    <row r="111" spans="1:21" ht="12.75" customHeight="1">
      <c r="A111" s="33"/>
      <c r="B111" s="78"/>
      <c r="C111" s="3" t="s">
        <v>3965</v>
      </c>
      <c r="D111" s="74" t="s">
        <v>3966</v>
      </c>
      <c r="E111" s="75" t="s">
        <v>3967</v>
      </c>
      <c r="F111" s="75" t="s">
        <v>3968</v>
      </c>
      <c r="G111" s="75" t="s">
        <v>3969</v>
      </c>
      <c r="H111" s="75" t="s">
        <v>3970</v>
      </c>
      <c r="I111" s="75" t="s">
        <v>3971</v>
      </c>
      <c r="J111" s="76" t="s">
        <v>3972</v>
      </c>
      <c r="K111" s="77" t="s">
        <v>3973</v>
      </c>
      <c r="L111" s="77" t="s">
        <v>3974</v>
      </c>
      <c r="M111" s="77" t="s">
        <v>3975</v>
      </c>
      <c r="N111" s="77" t="s">
        <v>3976</v>
      </c>
      <c r="O111" s="77" t="s">
        <v>3977</v>
      </c>
      <c r="P111" s="77"/>
      <c r="Q111" s="191"/>
      <c r="R111" s="77"/>
      <c r="S111" s="200"/>
      <c r="T111" s="200"/>
      <c r="U111" s="7"/>
    </row>
    <row r="112" spans="1:21" ht="12.75" customHeight="1">
      <c r="A112" s="33"/>
      <c r="B112" s="78"/>
      <c r="C112" s="3" t="s">
        <v>3978</v>
      </c>
      <c r="D112" s="74" t="s">
        <v>3979</v>
      </c>
      <c r="E112" s="75" t="s">
        <v>3980</v>
      </c>
      <c r="F112" s="75" t="s">
        <v>3981</v>
      </c>
      <c r="G112" s="75" t="s">
        <v>3982</v>
      </c>
      <c r="H112" s="75" t="s">
        <v>3983</v>
      </c>
      <c r="I112" s="75" t="s">
        <v>3984</v>
      </c>
      <c r="J112" s="76" t="s">
        <v>3985</v>
      </c>
      <c r="K112" s="77" t="s">
        <v>3986</v>
      </c>
      <c r="L112" s="77" t="s">
        <v>3987</v>
      </c>
      <c r="M112" s="77" t="s">
        <v>3988</v>
      </c>
      <c r="N112" s="77" t="s">
        <v>3989</v>
      </c>
      <c r="O112" s="77" t="s">
        <v>3990</v>
      </c>
      <c r="P112" s="77"/>
      <c r="Q112" s="191"/>
      <c r="R112" s="77"/>
      <c r="S112" s="200"/>
      <c r="T112" s="200"/>
      <c r="U112" s="7"/>
    </row>
    <row r="113" spans="1:21" ht="12.75" customHeight="1">
      <c r="A113" s="33"/>
      <c r="B113" s="78"/>
      <c r="C113" s="3" t="s">
        <v>3991</v>
      </c>
      <c r="D113" s="74" t="s">
        <v>3992</v>
      </c>
      <c r="E113" s="75" t="s">
        <v>3993</v>
      </c>
      <c r="F113" s="75" t="s">
        <v>3994</v>
      </c>
      <c r="G113" s="75" t="s">
        <v>3995</v>
      </c>
      <c r="H113" s="75" t="s">
        <v>3996</v>
      </c>
      <c r="I113" s="75" t="s">
        <v>3997</v>
      </c>
      <c r="J113" s="76" t="s">
        <v>3998</v>
      </c>
      <c r="K113" s="77" t="s">
        <v>3999</v>
      </c>
      <c r="L113" s="77" t="s">
        <v>4000</v>
      </c>
      <c r="M113" s="77" t="s">
        <v>4001</v>
      </c>
      <c r="N113" s="77" t="s">
        <v>4002</v>
      </c>
      <c r="O113" s="77" t="s">
        <v>4003</v>
      </c>
      <c r="P113" s="77"/>
      <c r="Q113" s="191"/>
      <c r="R113" s="77"/>
      <c r="S113" s="200"/>
      <c r="T113" s="200"/>
      <c r="U113" s="7"/>
    </row>
    <row r="114" spans="1:21" ht="12.75" customHeight="1">
      <c r="A114" s="33"/>
      <c r="B114" s="78"/>
      <c r="C114" s="3" t="s">
        <v>4004</v>
      </c>
      <c r="D114" s="74" t="s">
        <v>4005</v>
      </c>
      <c r="E114" s="75" t="s">
        <v>4006</v>
      </c>
      <c r="F114" s="75" t="s">
        <v>4007</v>
      </c>
      <c r="G114" s="75" t="s">
        <v>4008</v>
      </c>
      <c r="H114" s="75" t="s">
        <v>4009</v>
      </c>
      <c r="I114" s="75" t="s">
        <v>4010</v>
      </c>
      <c r="J114" s="76" t="s">
        <v>4011</v>
      </c>
      <c r="K114" s="237" t="s">
        <v>4012</v>
      </c>
      <c r="L114" s="77" t="s">
        <v>4013</v>
      </c>
      <c r="M114" s="77" t="s">
        <v>4014</v>
      </c>
      <c r="N114" s="77" t="s">
        <v>4015</v>
      </c>
      <c r="O114" s="77" t="s">
        <v>4014</v>
      </c>
      <c r="P114" s="77"/>
      <c r="Q114" s="191"/>
      <c r="R114" s="77"/>
      <c r="S114" s="200"/>
      <c r="T114" s="200"/>
      <c r="U114" s="7"/>
    </row>
    <row r="115" spans="1:21" ht="12.75" customHeight="1">
      <c r="A115" s="33"/>
      <c r="B115" s="78"/>
      <c r="C115" s="3" t="s">
        <v>4016</v>
      </c>
      <c r="D115" s="74" t="s">
        <v>4017</v>
      </c>
      <c r="E115" s="75" t="s">
        <v>4018</v>
      </c>
      <c r="F115" s="75" t="s">
        <v>4019</v>
      </c>
      <c r="G115" s="75" t="s">
        <v>4020</v>
      </c>
      <c r="H115" s="75" t="s">
        <v>4021</v>
      </c>
      <c r="I115" s="75" t="s">
        <v>4022</v>
      </c>
      <c r="J115" s="76" t="s">
        <v>4023</v>
      </c>
      <c r="K115" s="77" t="s">
        <v>4024</v>
      </c>
      <c r="L115" s="77" t="s">
        <v>4025</v>
      </c>
      <c r="M115" s="77" t="s">
        <v>4026</v>
      </c>
      <c r="N115" s="77" t="s">
        <v>4027</v>
      </c>
      <c r="O115" s="77" t="s">
        <v>4028</v>
      </c>
      <c r="P115" s="77"/>
      <c r="Q115" s="191"/>
      <c r="R115" s="77"/>
      <c r="S115" s="200"/>
      <c r="T115" s="200"/>
      <c r="U115" s="7"/>
    </row>
    <row r="116" spans="1:21" ht="12.75" customHeight="1">
      <c r="A116" s="33"/>
      <c r="B116" s="78"/>
      <c r="C116" s="3" t="s">
        <v>4029</v>
      </c>
      <c r="D116" s="74" t="s">
        <v>4030</v>
      </c>
      <c r="E116" s="75" t="s">
        <v>4031</v>
      </c>
      <c r="F116" s="75" t="s">
        <v>4032</v>
      </c>
      <c r="G116" s="75" t="s">
        <v>4033</v>
      </c>
      <c r="H116" s="75" t="s">
        <v>4034</v>
      </c>
      <c r="I116" s="75" t="s">
        <v>4035</v>
      </c>
      <c r="J116" s="76" t="s">
        <v>4036</v>
      </c>
      <c r="K116" s="77" t="s">
        <v>4037</v>
      </c>
      <c r="L116" s="77" t="s">
        <v>4038</v>
      </c>
      <c r="M116" s="77" t="s">
        <v>4039</v>
      </c>
      <c r="N116" s="77" t="s">
        <v>4040</v>
      </c>
      <c r="O116" s="77" t="s">
        <v>4041</v>
      </c>
      <c r="P116" s="77"/>
      <c r="Q116" s="191"/>
      <c r="R116" s="77"/>
      <c r="S116" s="200"/>
      <c r="T116" s="200"/>
      <c r="U116" s="7"/>
    </row>
    <row r="117" spans="1:21" ht="12.75" customHeight="1">
      <c r="A117" s="33"/>
      <c r="B117" s="78"/>
      <c r="C117" s="3" t="s">
        <v>4042</v>
      </c>
      <c r="D117" s="74" t="s">
        <v>4043</v>
      </c>
      <c r="E117" s="75" t="s">
        <v>4044</v>
      </c>
      <c r="F117" s="75" t="s">
        <v>4045</v>
      </c>
      <c r="G117" s="75" t="s">
        <v>4046</v>
      </c>
      <c r="H117" s="75" t="s">
        <v>4047</v>
      </c>
      <c r="I117" s="75" t="s">
        <v>4048</v>
      </c>
      <c r="J117" s="76" t="s">
        <v>4049</v>
      </c>
      <c r="K117" s="77" t="s">
        <v>4050</v>
      </c>
      <c r="L117" s="77" t="s">
        <v>4051</v>
      </c>
      <c r="M117" s="77" t="s">
        <v>4052</v>
      </c>
      <c r="N117" s="77" t="s">
        <v>4053</v>
      </c>
      <c r="O117" s="77" t="s">
        <v>4054</v>
      </c>
      <c r="P117" s="77"/>
      <c r="Q117" s="191"/>
      <c r="R117" s="77"/>
      <c r="S117" s="200"/>
      <c r="T117" s="200"/>
      <c r="U117" s="7"/>
    </row>
    <row r="118" spans="1:21" ht="12.75" customHeight="1">
      <c r="A118" s="33"/>
      <c r="B118" s="78"/>
      <c r="C118" s="3" t="s">
        <v>4055</v>
      </c>
      <c r="D118" s="74" t="s">
        <v>4056</v>
      </c>
      <c r="E118" s="75" t="s">
        <v>4057</v>
      </c>
      <c r="F118" s="75" t="s">
        <v>4058</v>
      </c>
      <c r="G118" s="75" t="s">
        <v>4059</v>
      </c>
      <c r="H118" s="75" t="s">
        <v>4060</v>
      </c>
      <c r="I118" s="75" t="s">
        <v>4061</v>
      </c>
      <c r="J118" s="76" t="s">
        <v>4062</v>
      </c>
      <c r="K118" s="77" t="s">
        <v>4063</v>
      </c>
      <c r="L118" s="77" t="s">
        <v>4064</v>
      </c>
      <c r="M118" s="77" t="s">
        <v>4065</v>
      </c>
      <c r="N118" s="77" t="s">
        <v>4066</v>
      </c>
      <c r="O118" s="77" t="s">
        <v>4067</v>
      </c>
      <c r="P118" s="77"/>
      <c r="Q118" s="191"/>
      <c r="R118" s="77"/>
      <c r="S118" s="200"/>
      <c r="T118" s="200"/>
      <c r="U118" s="7"/>
    </row>
    <row r="119" spans="1:21" ht="12.75" customHeight="1">
      <c r="A119" s="33"/>
      <c r="B119" s="78"/>
      <c r="C119" s="3" t="s">
        <v>4068</v>
      </c>
      <c r="D119" s="74" t="s">
        <v>4069</v>
      </c>
      <c r="E119" s="75" t="s">
        <v>4070</v>
      </c>
      <c r="F119" s="75" t="s">
        <v>4071</v>
      </c>
      <c r="G119" s="75" t="s">
        <v>4072</v>
      </c>
      <c r="H119" s="75" t="s">
        <v>4073</v>
      </c>
      <c r="I119" s="75" t="s">
        <v>4074</v>
      </c>
      <c r="J119" s="76" t="s">
        <v>4075</v>
      </c>
      <c r="K119" s="77" t="s">
        <v>4076</v>
      </c>
      <c r="L119" s="77" t="s">
        <v>4077</v>
      </c>
      <c r="M119" s="77" t="s">
        <v>4078</v>
      </c>
      <c r="N119" s="77" t="s">
        <v>4079</v>
      </c>
      <c r="O119" s="77" t="s">
        <v>4080</v>
      </c>
      <c r="P119" s="77"/>
      <c r="Q119" s="191"/>
      <c r="R119" s="77"/>
      <c r="S119" s="200"/>
      <c r="T119" s="200"/>
      <c r="U119" s="7"/>
    </row>
    <row r="120" spans="1:21" ht="12.75" customHeight="1">
      <c r="A120" s="33"/>
      <c r="B120" s="78"/>
      <c r="C120" s="3" t="s">
        <v>4081</v>
      </c>
      <c r="D120" s="74" t="s">
        <v>4082</v>
      </c>
      <c r="E120" s="75" t="s">
        <v>4083</v>
      </c>
      <c r="F120" s="75" t="s">
        <v>4084</v>
      </c>
      <c r="G120" s="75" t="s">
        <v>4085</v>
      </c>
      <c r="H120" s="75" t="s">
        <v>4086</v>
      </c>
      <c r="I120" s="75" t="s">
        <v>4087</v>
      </c>
      <c r="J120" s="76" t="s">
        <v>4088</v>
      </c>
      <c r="K120" s="77" t="s">
        <v>4089</v>
      </c>
      <c r="L120" s="237" t="s">
        <v>4090</v>
      </c>
      <c r="M120" s="77" t="s">
        <v>4091</v>
      </c>
      <c r="N120" s="77" t="s">
        <v>4092</v>
      </c>
      <c r="O120" s="77" t="s">
        <v>4093</v>
      </c>
      <c r="P120" s="77"/>
      <c r="Q120" s="191"/>
      <c r="R120" s="77"/>
      <c r="S120" s="200"/>
      <c r="T120" s="200"/>
      <c r="U120" s="7"/>
    </row>
    <row r="121" spans="1:21" ht="12.75" customHeight="1">
      <c r="A121" s="33"/>
      <c r="B121" s="78"/>
      <c r="C121" s="3" t="s">
        <v>4094</v>
      </c>
      <c r="D121" s="74" t="s">
        <v>4095</v>
      </c>
      <c r="E121" s="75" t="s">
        <v>4096</v>
      </c>
      <c r="F121" s="75" t="s">
        <v>4097</v>
      </c>
      <c r="G121" s="75" t="s">
        <v>4098</v>
      </c>
      <c r="H121" s="75" t="s">
        <v>4099</v>
      </c>
      <c r="I121" s="75" t="s">
        <v>4100</v>
      </c>
      <c r="J121" s="76" t="s">
        <v>4101</v>
      </c>
      <c r="K121" s="77" t="s">
        <v>4102</v>
      </c>
      <c r="L121" s="77" t="s">
        <v>4103</v>
      </c>
      <c r="M121" s="77" t="s">
        <v>4104</v>
      </c>
      <c r="N121" s="77" t="s">
        <v>4105</v>
      </c>
      <c r="O121" s="77" t="s">
        <v>4106</v>
      </c>
      <c r="P121" s="77"/>
      <c r="Q121" s="191"/>
      <c r="R121" s="77"/>
      <c r="S121" s="200"/>
      <c r="T121" s="200"/>
      <c r="U121" s="7"/>
    </row>
    <row r="122" spans="1:21" ht="12.75" customHeight="1">
      <c r="A122" s="33"/>
      <c r="B122" s="78"/>
      <c r="C122" s="3" t="s">
        <v>4107</v>
      </c>
      <c r="D122" s="74" t="s">
        <v>4108</v>
      </c>
      <c r="E122" s="75" t="s">
        <v>4109</v>
      </c>
      <c r="F122" s="75" t="s">
        <v>4110</v>
      </c>
      <c r="G122" s="75" t="s">
        <v>4111</v>
      </c>
      <c r="H122" s="75" t="s">
        <v>4112</v>
      </c>
      <c r="I122" s="75" t="s">
        <v>4113</v>
      </c>
      <c r="J122" s="76" t="s">
        <v>4114</v>
      </c>
      <c r="K122" s="77" t="s">
        <v>4115</v>
      </c>
      <c r="L122" s="77" t="s">
        <v>4116</v>
      </c>
      <c r="M122" s="77" t="s">
        <v>4117</v>
      </c>
      <c r="N122" s="77" t="s">
        <v>4118</v>
      </c>
      <c r="O122" s="77" t="s">
        <v>4119</v>
      </c>
      <c r="P122" s="77"/>
      <c r="Q122" s="191"/>
      <c r="R122" s="77"/>
      <c r="S122" s="200"/>
      <c r="T122" s="200"/>
      <c r="U122" s="7"/>
    </row>
    <row r="123" spans="1:21" ht="12.75" customHeight="1">
      <c r="A123" s="33"/>
      <c r="B123" s="78"/>
      <c r="C123" s="3" t="s">
        <v>4120</v>
      </c>
      <c r="D123" s="74" t="s">
        <v>4121</v>
      </c>
      <c r="E123" s="75" t="s">
        <v>4122</v>
      </c>
      <c r="F123" s="75" t="s">
        <v>4123</v>
      </c>
      <c r="G123" s="75" t="s">
        <v>4124</v>
      </c>
      <c r="H123" s="75" t="s">
        <v>4125</v>
      </c>
      <c r="I123" s="75" t="s">
        <v>4126</v>
      </c>
      <c r="J123" s="76" t="s">
        <v>4127</v>
      </c>
      <c r="K123" s="77" t="s">
        <v>4128</v>
      </c>
      <c r="L123" s="77" t="s">
        <v>4129</v>
      </c>
      <c r="M123" s="77" t="s">
        <v>4130</v>
      </c>
      <c r="N123" s="77" t="s">
        <v>4131</v>
      </c>
      <c r="O123" s="77" t="s">
        <v>4132</v>
      </c>
      <c r="P123" s="77"/>
      <c r="Q123" s="191"/>
      <c r="R123" s="77"/>
      <c r="S123" s="200"/>
      <c r="T123" s="200"/>
      <c r="U123" s="7"/>
    </row>
    <row r="124" spans="1:21" ht="12.75" customHeight="1">
      <c r="A124" s="33"/>
      <c r="B124" s="78"/>
      <c r="C124" s="3" t="s">
        <v>4133</v>
      </c>
      <c r="D124" s="74" t="s">
        <v>4134</v>
      </c>
      <c r="E124" s="75" t="s">
        <v>4135</v>
      </c>
      <c r="F124" s="75" t="s">
        <v>4136</v>
      </c>
      <c r="G124" s="75" t="s">
        <v>4137</v>
      </c>
      <c r="H124" s="75" t="s">
        <v>4138</v>
      </c>
      <c r="I124" s="75" t="s">
        <v>4139</v>
      </c>
      <c r="J124" s="76" t="s">
        <v>4140</v>
      </c>
      <c r="K124" s="77" t="s">
        <v>4141</v>
      </c>
      <c r="L124" s="77" t="s">
        <v>4142</v>
      </c>
      <c r="M124" s="77" t="s">
        <v>4143</v>
      </c>
      <c r="N124" s="77" t="s">
        <v>4144</v>
      </c>
      <c r="O124" s="77" t="s">
        <v>4145</v>
      </c>
      <c r="P124" s="77"/>
      <c r="Q124" s="191"/>
      <c r="R124" s="77"/>
      <c r="S124" s="200"/>
      <c r="T124" s="200"/>
      <c r="U124" s="7"/>
    </row>
    <row r="125" spans="1:21" ht="12.75" customHeight="1">
      <c r="A125" s="33"/>
      <c r="B125" s="78"/>
      <c r="C125" s="3" t="s">
        <v>4146</v>
      </c>
      <c r="D125" s="74" t="s">
        <v>4147</v>
      </c>
      <c r="E125" s="75" t="s">
        <v>4148</v>
      </c>
      <c r="F125" s="75" t="s">
        <v>4149</v>
      </c>
      <c r="G125" s="75" t="s">
        <v>4150</v>
      </c>
      <c r="H125" s="75" t="s">
        <v>4151</v>
      </c>
      <c r="I125" s="75" t="s">
        <v>4152</v>
      </c>
      <c r="J125" s="76" t="s">
        <v>4153</v>
      </c>
      <c r="K125" s="77" t="s">
        <v>4154</v>
      </c>
      <c r="L125" s="77" t="s">
        <v>4155</v>
      </c>
      <c r="M125" s="77" t="s">
        <v>4156</v>
      </c>
      <c r="N125" s="77" t="s">
        <v>4157</v>
      </c>
      <c r="O125" s="77" t="s">
        <v>4158</v>
      </c>
      <c r="P125" s="77"/>
      <c r="Q125" s="191"/>
      <c r="R125" s="77"/>
      <c r="S125" s="200"/>
      <c r="T125" s="200"/>
      <c r="U125" s="7"/>
    </row>
    <row r="126" spans="1:21" ht="12.75" customHeight="1">
      <c r="A126" s="33"/>
      <c r="B126" s="78"/>
      <c r="C126" s="3" t="s">
        <v>4159</v>
      </c>
      <c r="D126" s="74" t="s">
        <v>4160</v>
      </c>
      <c r="E126" s="75" t="s">
        <v>4161</v>
      </c>
      <c r="F126" s="75" t="s">
        <v>4162</v>
      </c>
      <c r="G126" s="75" t="s">
        <v>4163</v>
      </c>
      <c r="H126" s="75" t="s">
        <v>4164</v>
      </c>
      <c r="I126" s="75" t="s">
        <v>4165</v>
      </c>
      <c r="J126" s="76" t="s">
        <v>4166</v>
      </c>
      <c r="K126" s="77" t="s">
        <v>4167</v>
      </c>
      <c r="L126" s="77" t="s">
        <v>4168</v>
      </c>
      <c r="M126" s="77" t="s">
        <v>4169</v>
      </c>
      <c r="N126" s="77" t="s">
        <v>4170</v>
      </c>
      <c r="O126" s="77" t="s">
        <v>4171</v>
      </c>
      <c r="P126" s="77"/>
      <c r="Q126" s="191"/>
      <c r="R126" s="77"/>
      <c r="S126" s="200"/>
      <c r="T126" s="200"/>
      <c r="U126" s="7"/>
    </row>
    <row r="127" spans="1:21" ht="12.75" customHeight="1">
      <c r="A127" s="33"/>
      <c r="B127" s="78"/>
      <c r="C127" s="3" t="s">
        <v>4172</v>
      </c>
      <c r="D127" s="74" t="s">
        <v>4173</v>
      </c>
      <c r="E127" s="75" t="s">
        <v>4174</v>
      </c>
      <c r="F127" s="75" t="s">
        <v>4175</v>
      </c>
      <c r="G127" s="75" t="s">
        <v>4176</v>
      </c>
      <c r="H127" s="75" t="s">
        <v>4177</v>
      </c>
      <c r="I127" s="75" t="s">
        <v>4178</v>
      </c>
      <c r="J127" s="76" t="s">
        <v>4179</v>
      </c>
      <c r="K127" s="77" t="s">
        <v>4180</v>
      </c>
      <c r="L127" s="77" t="s">
        <v>4181</v>
      </c>
      <c r="M127" s="77" t="s">
        <v>4182</v>
      </c>
      <c r="N127" s="77" t="s">
        <v>4183</v>
      </c>
      <c r="O127" s="237" t="s">
        <v>4184</v>
      </c>
      <c r="P127" s="77"/>
      <c r="Q127" s="191"/>
      <c r="R127" s="77"/>
      <c r="S127" s="200"/>
      <c r="T127" s="200"/>
      <c r="U127" s="7"/>
    </row>
    <row r="128" spans="1:21" ht="12.75" customHeight="1">
      <c r="A128" s="33"/>
      <c r="B128" s="78"/>
      <c r="C128" s="3" t="s">
        <v>4185</v>
      </c>
      <c r="D128" s="74" t="s">
        <v>4186</v>
      </c>
      <c r="E128" s="75" t="s">
        <v>4187</v>
      </c>
      <c r="F128" s="75" t="s">
        <v>4188</v>
      </c>
      <c r="G128" s="75" t="s">
        <v>4189</v>
      </c>
      <c r="H128" s="75" t="s">
        <v>4190</v>
      </c>
      <c r="I128" s="75" t="s">
        <v>4191</v>
      </c>
      <c r="J128" s="76" t="s">
        <v>4192</v>
      </c>
      <c r="K128" s="77" t="s">
        <v>4193</v>
      </c>
      <c r="L128" s="77" t="s">
        <v>4194</v>
      </c>
      <c r="M128" s="77" t="s">
        <v>4195</v>
      </c>
      <c r="N128" s="77" t="s">
        <v>4196</v>
      </c>
      <c r="O128" s="77" t="s">
        <v>4197</v>
      </c>
      <c r="P128" s="77"/>
      <c r="Q128" s="191"/>
      <c r="R128" s="77"/>
      <c r="S128" s="200"/>
      <c r="T128" s="200"/>
      <c r="U128" s="7"/>
    </row>
    <row r="129" spans="1:21" ht="12.75" customHeight="1">
      <c r="A129" s="33"/>
      <c r="B129" s="78"/>
      <c r="C129" s="3" t="s">
        <v>4198</v>
      </c>
      <c r="D129" s="74" t="s">
        <v>4199</v>
      </c>
      <c r="E129" s="75" t="s">
        <v>4200</v>
      </c>
      <c r="F129" s="75" t="s">
        <v>4201</v>
      </c>
      <c r="G129" s="75" t="s">
        <v>4202</v>
      </c>
      <c r="H129" s="75" t="s">
        <v>4203</v>
      </c>
      <c r="I129" s="75" t="s">
        <v>4204</v>
      </c>
      <c r="J129" s="76" t="s">
        <v>4205</v>
      </c>
      <c r="K129" s="77" t="s">
        <v>4206</v>
      </c>
      <c r="L129" s="77" t="s">
        <v>4207</v>
      </c>
      <c r="M129" s="77" t="s">
        <v>4208</v>
      </c>
      <c r="N129" s="77" t="s">
        <v>4209</v>
      </c>
      <c r="O129" s="77" t="s">
        <v>4210</v>
      </c>
      <c r="P129" s="77"/>
      <c r="Q129" s="191"/>
      <c r="R129" s="77"/>
      <c r="S129" s="200"/>
      <c r="T129" s="200"/>
      <c r="U129" s="7"/>
    </row>
    <row r="130" spans="1:21" ht="12.75" customHeight="1">
      <c r="A130" s="33"/>
      <c r="B130" s="78"/>
      <c r="C130" s="3" t="s">
        <v>4211</v>
      </c>
      <c r="D130" s="74" t="s">
        <v>4212</v>
      </c>
      <c r="E130" s="75" t="s">
        <v>4213</v>
      </c>
      <c r="F130" s="75" t="s">
        <v>4214</v>
      </c>
      <c r="G130" s="75" t="s">
        <v>4215</v>
      </c>
      <c r="H130" s="75" t="s">
        <v>4216</v>
      </c>
      <c r="I130" s="75" t="s">
        <v>4217</v>
      </c>
      <c r="J130" s="76" t="s">
        <v>4218</v>
      </c>
      <c r="K130" s="77" t="s">
        <v>4219</v>
      </c>
      <c r="L130" s="77" t="s">
        <v>4220</v>
      </c>
      <c r="M130" s="77" t="s">
        <v>4221</v>
      </c>
      <c r="N130" s="77" t="s">
        <v>4222</v>
      </c>
      <c r="O130" s="77" t="s">
        <v>4223</v>
      </c>
      <c r="P130" s="77"/>
      <c r="Q130" s="191"/>
      <c r="R130" s="77"/>
      <c r="S130" s="200"/>
      <c r="T130" s="200"/>
      <c r="U130" s="7"/>
    </row>
    <row r="131" spans="1:21" ht="12.75" customHeight="1">
      <c r="A131" s="33"/>
      <c r="B131" s="78"/>
      <c r="C131" s="3" t="s">
        <v>4224</v>
      </c>
      <c r="D131" s="74" t="s">
        <v>4225</v>
      </c>
      <c r="E131" s="75" t="s">
        <v>4226</v>
      </c>
      <c r="F131" s="242" t="s">
        <v>4227</v>
      </c>
      <c r="G131" s="75" t="s">
        <v>4228</v>
      </c>
      <c r="H131" s="75" t="s">
        <v>4229</v>
      </c>
      <c r="I131" s="75" t="s">
        <v>4230</v>
      </c>
      <c r="J131" s="76" t="s">
        <v>4231</v>
      </c>
      <c r="K131" s="77" t="s">
        <v>4232</v>
      </c>
      <c r="L131" s="77" t="s">
        <v>4233</v>
      </c>
      <c r="M131" s="77" t="s">
        <v>4234</v>
      </c>
      <c r="N131" s="77" t="s">
        <v>4235</v>
      </c>
      <c r="O131" s="77" t="s">
        <v>4236</v>
      </c>
      <c r="P131" s="77"/>
      <c r="Q131" s="191"/>
      <c r="R131" s="77"/>
      <c r="S131" s="200"/>
      <c r="T131" s="200"/>
      <c r="U131" s="7"/>
    </row>
    <row r="132" spans="1:21" ht="12.75" customHeight="1">
      <c r="A132" s="33"/>
      <c r="B132" s="78"/>
      <c r="C132" s="3" t="s">
        <v>4237</v>
      </c>
      <c r="D132" s="74" t="s">
        <v>4238</v>
      </c>
      <c r="E132" s="75" t="s">
        <v>4239</v>
      </c>
      <c r="F132" s="75" t="s">
        <v>4240</v>
      </c>
      <c r="G132" s="75" t="s">
        <v>4241</v>
      </c>
      <c r="H132" s="75" t="s">
        <v>4242</v>
      </c>
      <c r="I132" s="242" t="s">
        <v>4243</v>
      </c>
      <c r="J132" s="76" t="s">
        <v>4244</v>
      </c>
      <c r="K132" s="77" t="s">
        <v>4245</v>
      </c>
      <c r="L132" s="77" t="s">
        <v>4246</v>
      </c>
      <c r="M132" s="77" t="s">
        <v>4245</v>
      </c>
      <c r="N132" s="77" t="s">
        <v>4247</v>
      </c>
      <c r="O132" s="77" t="s">
        <v>4248</v>
      </c>
      <c r="P132" s="77"/>
      <c r="Q132" s="191"/>
      <c r="R132" s="77"/>
      <c r="S132" s="200"/>
      <c r="T132" s="200"/>
      <c r="U132" s="7"/>
    </row>
    <row r="133" spans="1:21" ht="12.75" customHeight="1">
      <c r="A133" s="33"/>
      <c r="B133" s="78"/>
      <c r="C133" s="3" t="s">
        <v>4249</v>
      </c>
      <c r="D133" s="74" t="s">
        <v>4250</v>
      </c>
      <c r="E133" s="75" t="s">
        <v>4251</v>
      </c>
      <c r="F133" s="75" t="s">
        <v>4252</v>
      </c>
      <c r="G133" s="75" t="s">
        <v>4253</v>
      </c>
      <c r="H133" s="75" t="s">
        <v>4254</v>
      </c>
      <c r="I133" s="75" t="s">
        <v>4255</v>
      </c>
      <c r="J133" s="76" t="s">
        <v>4256</v>
      </c>
      <c r="K133" s="77" t="s">
        <v>4257</v>
      </c>
      <c r="L133" s="77" t="s">
        <v>4258</v>
      </c>
      <c r="M133" s="77" t="s">
        <v>4259</v>
      </c>
      <c r="N133" s="77" t="s">
        <v>4260</v>
      </c>
      <c r="O133" s="77" t="s">
        <v>4261</v>
      </c>
      <c r="P133" s="77"/>
      <c r="Q133" s="191"/>
      <c r="R133" s="77"/>
      <c r="S133" s="200"/>
      <c r="T133" s="200"/>
      <c r="U133" s="7"/>
    </row>
    <row r="134" spans="1:21" ht="12.75" customHeight="1">
      <c r="A134" s="33"/>
      <c r="B134" s="78"/>
      <c r="C134" s="3" t="s">
        <v>4262</v>
      </c>
      <c r="D134" s="74" t="s">
        <v>4263</v>
      </c>
      <c r="E134" s="75" t="s">
        <v>4264</v>
      </c>
      <c r="F134" s="75" t="s">
        <v>4265</v>
      </c>
      <c r="G134" s="75" t="s">
        <v>4266</v>
      </c>
      <c r="H134" s="75" t="s">
        <v>4267</v>
      </c>
      <c r="I134" s="75" t="s">
        <v>4268</v>
      </c>
      <c r="J134" s="76" t="s">
        <v>4269</v>
      </c>
      <c r="K134" s="77" t="s">
        <v>4270</v>
      </c>
      <c r="L134" s="77" t="s">
        <v>4271</v>
      </c>
      <c r="M134" s="77" t="s">
        <v>4272</v>
      </c>
      <c r="N134" s="77" t="s">
        <v>4273</v>
      </c>
      <c r="O134" s="77" t="s">
        <v>4274</v>
      </c>
      <c r="P134" s="77"/>
      <c r="Q134" s="191"/>
      <c r="R134" s="77"/>
      <c r="S134" s="200"/>
      <c r="T134" s="200"/>
      <c r="U134" s="7"/>
    </row>
    <row r="135" spans="1:21" ht="12.75" customHeight="1">
      <c r="A135" s="33"/>
      <c r="B135" s="78"/>
      <c r="C135" s="3" t="s">
        <v>4275</v>
      </c>
      <c r="D135" s="74" t="s">
        <v>4276</v>
      </c>
      <c r="E135" s="75" t="s">
        <v>4277</v>
      </c>
      <c r="F135" s="75" t="s">
        <v>4278</v>
      </c>
      <c r="G135" s="75" t="s">
        <v>4279</v>
      </c>
      <c r="H135" s="75" t="s">
        <v>4280</v>
      </c>
      <c r="I135" s="75" t="s">
        <v>4281</v>
      </c>
      <c r="J135" s="76" t="s">
        <v>4282</v>
      </c>
      <c r="K135" s="77" t="s">
        <v>4283</v>
      </c>
      <c r="L135" s="77" t="s">
        <v>4284</v>
      </c>
      <c r="M135" s="77" t="s">
        <v>4285</v>
      </c>
      <c r="N135" s="77" t="s">
        <v>4286</v>
      </c>
      <c r="O135" s="77" t="s">
        <v>4287</v>
      </c>
      <c r="P135" s="77"/>
      <c r="Q135" s="191"/>
      <c r="R135" s="77"/>
      <c r="S135" s="200"/>
      <c r="T135" s="200"/>
      <c r="U135" s="7"/>
    </row>
    <row r="136" spans="1:21" ht="12.75" customHeight="1">
      <c r="A136" s="33"/>
      <c r="B136" s="78"/>
      <c r="C136" s="3" t="s">
        <v>4288</v>
      </c>
      <c r="D136" s="74" t="s">
        <v>4289</v>
      </c>
      <c r="E136" s="75" t="s">
        <v>4290</v>
      </c>
      <c r="F136" s="75" t="s">
        <v>4291</v>
      </c>
      <c r="G136" s="75" t="s">
        <v>4292</v>
      </c>
      <c r="H136" s="75" t="s">
        <v>4293</v>
      </c>
      <c r="I136" s="75" t="s">
        <v>4294</v>
      </c>
      <c r="J136" s="76" t="s">
        <v>4295</v>
      </c>
      <c r="K136" s="77" t="s">
        <v>4296</v>
      </c>
      <c r="L136" s="237" t="s">
        <v>4297</v>
      </c>
      <c r="M136" s="77" t="s">
        <v>4298</v>
      </c>
      <c r="N136" s="77" t="s">
        <v>4299</v>
      </c>
      <c r="O136" s="77" t="s">
        <v>4300</v>
      </c>
      <c r="P136" s="77"/>
      <c r="Q136" s="191"/>
      <c r="R136" s="77"/>
      <c r="S136" s="200"/>
      <c r="T136" s="200"/>
      <c r="U136" s="7"/>
    </row>
    <row r="137" spans="1:21" ht="12.75" customHeight="1">
      <c r="A137" s="33"/>
      <c r="B137" s="78"/>
      <c r="C137" s="3" t="s">
        <v>4301</v>
      </c>
      <c r="D137" s="74" t="s">
        <v>4302</v>
      </c>
      <c r="E137" s="75" t="s">
        <v>4303</v>
      </c>
      <c r="F137" s="75" t="s">
        <v>4304</v>
      </c>
      <c r="G137" s="75" t="s">
        <v>4305</v>
      </c>
      <c r="H137" s="75" t="s">
        <v>4306</v>
      </c>
      <c r="I137" s="75" t="s">
        <v>4307</v>
      </c>
      <c r="J137" s="76" t="s">
        <v>4308</v>
      </c>
      <c r="K137" s="77" t="s">
        <v>4309</v>
      </c>
      <c r="L137" s="77" t="s">
        <v>4310</v>
      </c>
      <c r="M137" s="77" t="s">
        <v>4311</v>
      </c>
      <c r="N137" s="77" t="s">
        <v>4312</v>
      </c>
      <c r="O137" s="77" t="s">
        <v>4313</v>
      </c>
      <c r="P137" s="77"/>
      <c r="Q137" s="191"/>
      <c r="R137" s="77"/>
      <c r="S137" s="200"/>
      <c r="T137" s="200"/>
      <c r="U137" s="7"/>
    </row>
    <row r="138" spans="1:21" ht="12.75" customHeight="1">
      <c r="A138" s="33"/>
      <c r="B138" s="78"/>
      <c r="C138" s="3" t="s">
        <v>4314</v>
      </c>
      <c r="D138" s="74" t="s">
        <v>4315</v>
      </c>
      <c r="E138" s="75" t="s">
        <v>4316</v>
      </c>
      <c r="F138" s="75" t="s">
        <v>4317</v>
      </c>
      <c r="G138" s="75" t="s">
        <v>4318</v>
      </c>
      <c r="H138" s="75" t="s">
        <v>4319</v>
      </c>
      <c r="I138" s="75" t="s">
        <v>4320</v>
      </c>
      <c r="J138" s="76" t="s">
        <v>4321</v>
      </c>
      <c r="K138" s="77" t="s">
        <v>4322</v>
      </c>
      <c r="L138" s="77" t="s">
        <v>4323</v>
      </c>
      <c r="M138" s="77" t="s">
        <v>4324</v>
      </c>
      <c r="N138" s="77" t="s">
        <v>4325</v>
      </c>
      <c r="O138" s="77" t="s">
        <v>4326</v>
      </c>
      <c r="P138" s="77"/>
      <c r="Q138" s="191"/>
      <c r="R138" s="77"/>
      <c r="S138" s="200"/>
      <c r="T138" s="200"/>
      <c r="U138" s="7"/>
    </row>
    <row r="139" spans="1:21" ht="12.75" customHeight="1">
      <c r="A139" s="33"/>
      <c r="B139" s="78"/>
      <c r="C139" s="3" t="s">
        <v>4327</v>
      </c>
      <c r="D139" s="74" t="s">
        <v>4328</v>
      </c>
      <c r="E139" s="75" t="s">
        <v>4329</v>
      </c>
      <c r="F139" s="75" t="s">
        <v>4330</v>
      </c>
      <c r="G139" s="75" t="s">
        <v>4331</v>
      </c>
      <c r="H139" s="75" t="s">
        <v>4332</v>
      </c>
      <c r="I139" s="75" t="s">
        <v>4333</v>
      </c>
      <c r="J139" s="76" t="s">
        <v>4334</v>
      </c>
      <c r="K139" s="77" t="s">
        <v>4335</v>
      </c>
      <c r="L139" s="77" t="s">
        <v>4336</v>
      </c>
      <c r="M139" s="77" t="s">
        <v>4337</v>
      </c>
      <c r="N139" s="77" t="s">
        <v>4338</v>
      </c>
      <c r="O139" s="77" t="s">
        <v>4339</v>
      </c>
      <c r="P139" s="77"/>
      <c r="Q139" s="191"/>
      <c r="R139" s="77"/>
      <c r="S139" s="200"/>
      <c r="T139" s="200"/>
      <c r="U139" s="7"/>
    </row>
    <row r="140" spans="1:21" ht="12.75" customHeight="1">
      <c r="A140" s="33"/>
      <c r="B140" s="78"/>
      <c r="C140" s="3" t="s">
        <v>4340</v>
      </c>
      <c r="D140" s="74" t="s">
        <v>4341</v>
      </c>
      <c r="E140" s="75" t="s">
        <v>4342</v>
      </c>
      <c r="F140" s="75" t="s">
        <v>4343</v>
      </c>
      <c r="G140" s="75" t="s">
        <v>4344</v>
      </c>
      <c r="H140" s="75" t="s">
        <v>4345</v>
      </c>
      <c r="I140" s="75" t="s">
        <v>4346</v>
      </c>
      <c r="J140" s="76" t="s">
        <v>4347</v>
      </c>
      <c r="K140" s="77" t="s">
        <v>4348</v>
      </c>
      <c r="L140" s="77" t="s">
        <v>4349</v>
      </c>
      <c r="M140" s="77" t="s">
        <v>4350</v>
      </c>
      <c r="N140" s="77" t="s">
        <v>4351</v>
      </c>
      <c r="O140" s="77" t="s">
        <v>4352</v>
      </c>
      <c r="P140" s="77"/>
      <c r="Q140" s="191"/>
      <c r="R140" s="77"/>
      <c r="S140" s="200"/>
      <c r="T140" s="200"/>
      <c r="U140" s="7"/>
    </row>
    <row r="141" spans="1:21" ht="12.75" customHeight="1">
      <c r="A141" s="33"/>
      <c r="B141" s="78"/>
      <c r="C141" s="3" t="s">
        <v>4353</v>
      </c>
      <c r="D141" s="74" t="s">
        <v>4354</v>
      </c>
      <c r="E141" s="75" t="s">
        <v>4355</v>
      </c>
      <c r="F141" s="75" t="s">
        <v>4356</v>
      </c>
      <c r="G141" s="75" t="s">
        <v>4357</v>
      </c>
      <c r="H141" s="75" t="s">
        <v>4358</v>
      </c>
      <c r="I141" s="75" t="s">
        <v>4359</v>
      </c>
      <c r="J141" s="76" t="s">
        <v>4360</v>
      </c>
      <c r="K141" s="77" t="s">
        <v>4361</v>
      </c>
      <c r="L141" s="77" t="s">
        <v>4362</v>
      </c>
      <c r="M141" s="77" t="s">
        <v>4363</v>
      </c>
      <c r="N141" s="77" t="s">
        <v>4364</v>
      </c>
      <c r="O141" s="77" t="s">
        <v>4365</v>
      </c>
      <c r="P141" s="77"/>
      <c r="Q141" s="191"/>
      <c r="R141" s="77"/>
      <c r="S141" s="200"/>
      <c r="T141" s="200"/>
      <c r="U141" s="7"/>
    </row>
    <row r="142" spans="1:21" ht="12.75" customHeight="1">
      <c r="A142" s="33"/>
      <c r="B142" s="78"/>
      <c r="C142" s="3" t="s">
        <v>4366</v>
      </c>
      <c r="D142" s="74" t="s">
        <v>4367</v>
      </c>
      <c r="E142" s="75" t="s">
        <v>4368</v>
      </c>
      <c r="F142" s="75" t="s">
        <v>4369</v>
      </c>
      <c r="G142" s="75" t="s">
        <v>4370</v>
      </c>
      <c r="H142" s="75" t="s">
        <v>4371</v>
      </c>
      <c r="I142" s="75" t="s">
        <v>4372</v>
      </c>
      <c r="J142" s="76" t="s">
        <v>4373</v>
      </c>
      <c r="K142" s="77" t="s">
        <v>4374</v>
      </c>
      <c r="L142" s="77" t="s">
        <v>4375</v>
      </c>
      <c r="M142" s="77" t="s">
        <v>4376</v>
      </c>
      <c r="N142" s="77" t="s">
        <v>4377</v>
      </c>
      <c r="O142" s="77" t="s">
        <v>4378</v>
      </c>
      <c r="P142" s="77"/>
      <c r="Q142" s="191"/>
      <c r="R142" s="77"/>
      <c r="S142" s="200"/>
      <c r="T142" s="200"/>
      <c r="U142" s="7"/>
    </row>
    <row r="143" spans="1:21" ht="12.75" customHeight="1">
      <c r="A143" s="33"/>
      <c r="B143" s="78"/>
      <c r="C143" s="3" t="s">
        <v>4379</v>
      </c>
      <c r="D143" s="74" t="s">
        <v>4380</v>
      </c>
      <c r="E143" s="75" t="s">
        <v>4381</v>
      </c>
      <c r="F143" s="75" t="s">
        <v>4382</v>
      </c>
      <c r="G143" s="75" t="s">
        <v>4383</v>
      </c>
      <c r="H143" s="75" t="s">
        <v>4384</v>
      </c>
      <c r="I143" s="75" t="s">
        <v>4385</v>
      </c>
      <c r="J143" s="76" t="s">
        <v>4386</v>
      </c>
      <c r="K143" s="77" t="s">
        <v>4387</v>
      </c>
      <c r="L143" s="77" t="s">
        <v>4388</v>
      </c>
      <c r="M143" s="77" t="s">
        <v>4389</v>
      </c>
      <c r="N143" s="77" t="s">
        <v>4390</v>
      </c>
      <c r="O143" s="77" t="s">
        <v>4391</v>
      </c>
      <c r="P143" s="77"/>
      <c r="Q143" s="191"/>
      <c r="R143" s="77"/>
      <c r="S143" s="200"/>
      <c r="T143" s="200"/>
      <c r="U143" s="7"/>
    </row>
    <row r="144" spans="1:21" ht="12.75" customHeight="1">
      <c r="A144" s="33"/>
      <c r="B144" s="78"/>
      <c r="C144" s="3" t="s">
        <v>4392</v>
      </c>
      <c r="D144" s="74" t="s">
        <v>4393</v>
      </c>
      <c r="E144" s="75" t="s">
        <v>4394</v>
      </c>
      <c r="F144" s="75" t="s">
        <v>4395</v>
      </c>
      <c r="G144" s="75" t="s">
        <v>4396</v>
      </c>
      <c r="H144" s="75" t="s">
        <v>4397</v>
      </c>
      <c r="I144" s="75" t="s">
        <v>4398</v>
      </c>
      <c r="J144" s="76" t="s">
        <v>4399</v>
      </c>
      <c r="K144" s="77" t="s">
        <v>4400</v>
      </c>
      <c r="L144" s="77" t="s">
        <v>4401</v>
      </c>
      <c r="M144" s="77" t="s">
        <v>4402</v>
      </c>
      <c r="N144" s="77" t="s">
        <v>4403</v>
      </c>
      <c r="O144" s="77" t="s">
        <v>4404</v>
      </c>
      <c r="P144" s="77"/>
      <c r="Q144" s="191"/>
      <c r="R144" s="77"/>
      <c r="S144" s="200"/>
      <c r="T144" s="200"/>
      <c r="U144" s="7"/>
    </row>
    <row r="145" spans="1:21" ht="12.75" customHeight="1">
      <c r="A145" s="33"/>
      <c r="B145" s="78"/>
      <c r="C145" s="3" t="s">
        <v>4405</v>
      </c>
      <c r="D145" s="245" t="s">
        <v>4406</v>
      </c>
      <c r="E145" s="75" t="s">
        <v>4407</v>
      </c>
      <c r="F145" s="75" t="s">
        <v>4408</v>
      </c>
      <c r="G145" s="75" t="s">
        <v>4409</v>
      </c>
      <c r="H145" s="75" t="s">
        <v>4410</v>
      </c>
      <c r="I145" s="75" t="s">
        <v>4411</v>
      </c>
      <c r="J145" s="76" t="s">
        <v>4412</v>
      </c>
      <c r="K145" s="77" t="s">
        <v>4413</v>
      </c>
      <c r="L145" s="77" t="s">
        <v>4414</v>
      </c>
      <c r="M145" s="77" t="s">
        <v>4415</v>
      </c>
      <c r="N145" s="77" t="s">
        <v>4416</v>
      </c>
      <c r="O145" s="77" t="s">
        <v>4417</v>
      </c>
      <c r="P145" s="77"/>
      <c r="Q145" s="191"/>
      <c r="R145" s="77"/>
      <c r="S145" s="200"/>
      <c r="T145" s="200"/>
      <c r="U145" s="7"/>
    </row>
    <row r="146" spans="1:21" ht="12.75" customHeight="1">
      <c r="A146" s="33"/>
      <c r="B146" s="78"/>
      <c r="C146" s="3" t="s">
        <v>4418</v>
      </c>
      <c r="D146" s="74" t="s">
        <v>4419</v>
      </c>
      <c r="E146" s="75" t="s">
        <v>4420</v>
      </c>
      <c r="F146" s="75" t="s">
        <v>4421</v>
      </c>
      <c r="G146" s="75" t="s">
        <v>4422</v>
      </c>
      <c r="H146" s="75" t="s">
        <v>4423</v>
      </c>
      <c r="I146" s="75" t="s">
        <v>4424</v>
      </c>
      <c r="J146" s="76" t="s">
        <v>4425</v>
      </c>
      <c r="K146" s="77" t="s">
        <v>4426</v>
      </c>
      <c r="L146" s="77" t="s">
        <v>4427</v>
      </c>
      <c r="M146" s="77" t="s">
        <v>4428</v>
      </c>
      <c r="N146" s="77" t="s">
        <v>4429</v>
      </c>
      <c r="O146" s="77" t="s">
        <v>4430</v>
      </c>
      <c r="P146" s="77"/>
      <c r="Q146" s="191"/>
      <c r="R146" s="77"/>
      <c r="S146" s="200"/>
      <c r="T146" s="200"/>
      <c r="U146" s="7"/>
    </row>
    <row r="147" spans="1:21" ht="12.75" customHeight="1">
      <c r="A147" s="33"/>
      <c r="B147" s="78"/>
      <c r="C147" s="3" t="s">
        <v>4431</v>
      </c>
      <c r="D147" s="74" t="s">
        <v>4432</v>
      </c>
      <c r="E147" s="75" t="s">
        <v>4433</v>
      </c>
      <c r="F147" s="75" t="s">
        <v>4434</v>
      </c>
      <c r="G147" s="242" t="s">
        <v>4435</v>
      </c>
      <c r="H147" s="75" t="s">
        <v>4436</v>
      </c>
      <c r="I147" s="75" t="s">
        <v>4437</v>
      </c>
      <c r="J147" s="76" t="s">
        <v>4438</v>
      </c>
      <c r="K147" s="77" t="s">
        <v>4439</v>
      </c>
      <c r="L147" s="77" t="s">
        <v>4440</v>
      </c>
      <c r="M147" s="77" t="s">
        <v>4441</v>
      </c>
      <c r="N147" s="77" t="s">
        <v>4442</v>
      </c>
      <c r="O147" s="77" t="s">
        <v>4443</v>
      </c>
      <c r="P147" s="77"/>
      <c r="Q147" s="191"/>
      <c r="R147" s="77"/>
      <c r="S147" s="200"/>
      <c r="T147" s="200"/>
      <c r="U147" s="7"/>
    </row>
    <row r="148" spans="1:21" ht="12.75" customHeight="1">
      <c r="A148" s="33"/>
      <c r="B148" s="78"/>
      <c r="C148" s="3" t="s">
        <v>4444</v>
      </c>
      <c r="D148" s="74" t="s">
        <v>4445</v>
      </c>
      <c r="E148" s="75" t="s">
        <v>4446</v>
      </c>
      <c r="F148" s="75" t="s">
        <v>4447</v>
      </c>
      <c r="G148" s="75" t="s">
        <v>4448</v>
      </c>
      <c r="H148" s="75" t="s">
        <v>4449</v>
      </c>
      <c r="I148" s="75" t="s">
        <v>4450</v>
      </c>
      <c r="J148" s="76" t="s">
        <v>4451</v>
      </c>
      <c r="K148" s="77" t="s">
        <v>4452</v>
      </c>
      <c r="L148" s="77" t="s">
        <v>4453</v>
      </c>
      <c r="M148" s="77" t="s">
        <v>4454</v>
      </c>
      <c r="N148" s="77" t="s">
        <v>4455</v>
      </c>
      <c r="O148" s="77" t="s">
        <v>4456</v>
      </c>
      <c r="P148" s="77"/>
      <c r="Q148" s="191"/>
      <c r="R148" s="77"/>
      <c r="S148" s="200"/>
      <c r="T148" s="200"/>
      <c r="U148" s="7"/>
    </row>
    <row r="149" spans="1:21" ht="12.75" customHeight="1">
      <c r="A149" s="33"/>
      <c r="B149" s="78"/>
      <c r="C149" s="3" t="s">
        <v>4457</v>
      </c>
      <c r="D149" s="74" t="s">
        <v>4458</v>
      </c>
      <c r="E149" s="75" t="s">
        <v>4459</v>
      </c>
      <c r="F149" s="75" t="s">
        <v>4460</v>
      </c>
      <c r="G149" s="75" t="s">
        <v>4461</v>
      </c>
      <c r="H149" s="75" t="s">
        <v>4462</v>
      </c>
      <c r="I149" s="75" t="s">
        <v>4463</v>
      </c>
      <c r="J149" s="76" t="s">
        <v>4464</v>
      </c>
      <c r="K149" s="77" t="s">
        <v>4465</v>
      </c>
      <c r="L149" s="77" t="s">
        <v>4466</v>
      </c>
      <c r="M149" s="77" t="s">
        <v>4467</v>
      </c>
      <c r="N149" s="77" t="s">
        <v>4468</v>
      </c>
      <c r="O149" s="77" t="s">
        <v>4469</v>
      </c>
      <c r="P149" s="77"/>
      <c r="Q149" s="191"/>
      <c r="R149" s="77"/>
      <c r="S149" s="200"/>
      <c r="T149" s="200"/>
      <c r="U149" s="7"/>
    </row>
    <row r="150" spans="1:21" ht="12.75" customHeight="1">
      <c r="A150" s="33"/>
      <c r="B150" s="78"/>
      <c r="C150" s="3" t="s">
        <v>4470</v>
      </c>
      <c r="D150" s="74" t="s">
        <v>4471</v>
      </c>
      <c r="E150" s="75" t="s">
        <v>4472</v>
      </c>
      <c r="F150" s="75" t="s">
        <v>4473</v>
      </c>
      <c r="G150" s="75" t="s">
        <v>4474</v>
      </c>
      <c r="H150" s="75" t="s">
        <v>4475</v>
      </c>
      <c r="I150" s="75" t="s">
        <v>4476</v>
      </c>
      <c r="J150" s="76" t="s">
        <v>4477</v>
      </c>
      <c r="K150" s="77" t="s">
        <v>4478</v>
      </c>
      <c r="L150" s="77" t="s">
        <v>4479</v>
      </c>
      <c r="M150" s="77" t="s">
        <v>4480</v>
      </c>
      <c r="N150" s="77" t="s">
        <v>4481</v>
      </c>
      <c r="O150" s="77" t="s">
        <v>4482</v>
      </c>
      <c r="P150" s="77"/>
      <c r="Q150" s="191"/>
      <c r="R150" s="77"/>
      <c r="S150" s="200"/>
      <c r="T150" s="200"/>
      <c r="U150" s="7"/>
    </row>
    <row r="151" spans="1:21" ht="12.75" customHeight="1">
      <c r="A151" s="33"/>
      <c r="B151" s="78"/>
      <c r="C151" s="3" t="s">
        <v>4483</v>
      </c>
      <c r="D151" s="74" t="s">
        <v>4484</v>
      </c>
      <c r="E151" s="75" t="s">
        <v>4485</v>
      </c>
      <c r="F151" s="75" t="s">
        <v>4486</v>
      </c>
      <c r="G151" s="75" t="s">
        <v>4487</v>
      </c>
      <c r="H151" s="75" t="s">
        <v>4488</v>
      </c>
      <c r="I151" s="75" t="s">
        <v>4489</v>
      </c>
      <c r="J151" s="76" t="s">
        <v>4490</v>
      </c>
      <c r="K151" s="77" t="s">
        <v>4491</v>
      </c>
      <c r="L151" s="77" t="s">
        <v>4492</v>
      </c>
      <c r="M151" s="77" t="s">
        <v>4493</v>
      </c>
      <c r="N151" s="77" t="s">
        <v>4494</v>
      </c>
      <c r="O151" s="77" t="s">
        <v>4495</v>
      </c>
      <c r="P151" s="77"/>
      <c r="Q151" s="191"/>
      <c r="R151" s="77"/>
      <c r="S151" s="200"/>
      <c r="T151" s="200"/>
      <c r="U151" s="7"/>
    </row>
    <row r="152" spans="1:21" ht="12.75" customHeight="1">
      <c r="A152" s="33"/>
      <c r="B152" s="78"/>
      <c r="C152" s="3" t="s">
        <v>4496</v>
      </c>
      <c r="D152" s="74" t="s">
        <v>4497</v>
      </c>
      <c r="E152" s="75" t="s">
        <v>4498</v>
      </c>
      <c r="F152" s="75" t="s">
        <v>4499</v>
      </c>
      <c r="G152" s="75" t="s">
        <v>4500</v>
      </c>
      <c r="H152" s="75" t="s">
        <v>4501</v>
      </c>
      <c r="I152" s="75" t="s">
        <v>4502</v>
      </c>
      <c r="J152" s="76" t="s">
        <v>4503</v>
      </c>
      <c r="K152" s="77" t="s">
        <v>4504</v>
      </c>
      <c r="L152" s="77" t="s">
        <v>4505</v>
      </c>
      <c r="M152" s="77" t="s">
        <v>4506</v>
      </c>
      <c r="N152" s="77" t="s">
        <v>4507</v>
      </c>
      <c r="O152" s="77" t="s">
        <v>4508</v>
      </c>
      <c r="P152" s="77"/>
      <c r="Q152" s="191"/>
      <c r="R152" s="77"/>
      <c r="S152" s="200"/>
      <c r="T152" s="200"/>
      <c r="U152" s="7"/>
    </row>
    <row r="153" spans="1:21" ht="12.75" customHeight="1">
      <c r="A153" s="33"/>
      <c r="B153" s="78"/>
      <c r="C153" s="3" t="s">
        <v>4509</v>
      </c>
      <c r="D153" s="74" t="s">
        <v>4510</v>
      </c>
      <c r="E153" s="75" t="s">
        <v>4511</v>
      </c>
      <c r="F153" s="75" t="s">
        <v>4512</v>
      </c>
      <c r="G153" s="75" t="s">
        <v>4513</v>
      </c>
      <c r="H153" s="75" t="s">
        <v>4514</v>
      </c>
      <c r="I153" s="75" t="s">
        <v>4515</v>
      </c>
      <c r="J153" s="76" t="s">
        <v>4516</v>
      </c>
      <c r="K153" s="77" t="s">
        <v>4517</v>
      </c>
      <c r="L153" s="77" t="s">
        <v>4518</v>
      </c>
      <c r="M153" s="77" t="s">
        <v>4519</v>
      </c>
      <c r="N153" s="77" t="s">
        <v>4520</v>
      </c>
      <c r="O153" s="77" t="s">
        <v>4521</v>
      </c>
      <c r="P153" s="77"/>
      <c r="Q153" s="191"/>
      <c r="R153" s="77"/>
      <c r="S153" s="200"/>
      <c r="T153" s="200"/>
      <c r="U153" s="7"/>
    </row>
    <row r="154" spans="1:21" ht="12.75" customHeight="1">
      <c r="A154" s="33"/>
      <c r="B154" s="78"/>
      <c r="C154" s="3" t="s">
        <v>4522</v>
      </c>
      <c r="D154" s="74" t="s">
        <v>4523</v>
      </c>
      <c r="E154" s="75" t="s">
        <v>4524</v>
      </c>
      <c r="F154" s="75" t="s">
        <v>4525</v>
      </c>
      <c r="G154" s="75" t="s">
        <v>4526</v>
      </c>
      <c r="H154" s="75" t="s">
        <v>4527</v>
      </c>
      <c r="I154" s="75" t="s">
        <v>4528</v>
      </c>
      <c r="J154" s="76" t="s">
        <v>4529</v>
      </c>
      <c r="K154" s="77" t="s">
        <v>4530</v>
      </c>
      <c r="L154" s="77" t="s">
        <v>4531</v>
      </c>
      <c r="M154" s="77" t="s">
        <v>4532</v>
      </c>
      <c r="N154" s="77" t="s">
        <v>4533</v>
      </c>
      <c r="O154" s="77" t="s">
        <v>4534</v>
      </c>
      <c r="P154" s="77"/>
      <c r="Q154" s="191"/>
      <c r="R154" s="77"/>
      <c r="S154" s="200"/>
      <c r="T154" s="200"/>
      <c r="U154" s="7"/>
    </row>
    <row r="155" spans="1:21" ht="12.75" customHeight="1">
      <c r="A155" s="33"/>
      <c r="B155" s="78"/>
      <c r="C155" s="3" t="s">
        <v>4535</v>
      </c>
      <c r="D155" s="74" t="s">
        <v>4536</v>
      </c>
      <c r="E155" s="75" t="s">
        <v>4537</v>
      </c>
      <c r="F155" s="75" t="s">
        <v>4538</v>
      </c>
      <c r="G155" s="75" t="s">
        <v>4539</v>
      </c>
      <c r="H155" s="75" t="s">
        <v>4540</v>
      </c>
      <c r="I155" s="75" t="s">
        <v>4541</v>
      </c>
      <c r="J155" s="76" t="s">
        <v>4542</v>
      </c>
      <c r="K155" s="77" t="s">
        <v>4543</v>
      </c>
      <c r="L155" s="77" t="s">
        <v>4544</v>
      </c>
      <c r="M155" s="77" t="s">
        <v>4545</v>
      </c>
      <c r="N155" s="77" t="s">
        <v>4546</v>
      </c>
      <c r="O155" s="77" t="s">
        <v>4547</v>
      </c>
      <c r="P155" s="77"/>
      <c r="Q155" s="191"/>
      <c r="R155" s="77"/>
      <c r="S155" s="200"/>
      <c r="T155" s="200"/>
      <c r="U155" s="7"/>
    </row>
    <row r="156" spans="1:21" ht="12.75" customHeight="1">
      <c r="A156" s="33"/>
      <c r="B156" s="78"/>
      <c r="C156" s="3" t="s">
        <v>4548</v>
      </c>
      <c r="D156" s="74" t="s">
        <v>4549</v>
      </c>
      <c r="E156" s="75" t="s">
        <v>4550</v>
      </c>
      <c r="F156" s="75" t="s">
        <v>4551</v>
      </c>
      <c r="G156" s="75" t="s">
        <v>4552</v>
      </c>
      <c r="H156" s="75" t="s">
        <v>4553</v>
      </c>
      <c r="I156" s="75" t="s">
        <v>4554</v>
      </c>
      <c r="J156" s="76" t="s">
        <v>4555</v>
      </c>
      <c r="K156" s="77" t="s">
        <v>4556</v>
      </c>
      <c r="L156" s="77" t="s">
        <v>4557</v>
      </c>
      <c r="M156" s="77" t="s">
        <v>4558</v>
      </c>
      <c r="N156" s="77" t="s">
        <v>4559</v>
      </c>
      <c r="O156" s="77" t="s">
        <v>4560</v>
      </c>
      <c r="P156" s="77"/>
      <c r="Q156" s="191"/>
      <c r="R156" s="77"/>
      <c r="S156" s="200"/>
      <c r="T156" s="200"/>
      <c r="U156" s="7"/>
    </row>
    <row r="157" spans="1:21" ht="12.75" customHeight="1">
      <c r="A157" s="33"/>
      <c r="B157" s="78"/>
      <c r="C157" s="3" t="s">
        <v>4561</v>
      </c>
      <c r="D157" s="74" t="s">
        <v>4562</v>
      </c>
      <c r="E157" s="75" t="s">
        <v>4563</v>
      </c>
      <c r="F157" s="75" t="s">
        <v>4564</v>
      </c>
      <c r="G157" s="75" t="s">
        <v>4565</v>
      </c>
      <c r="H157" s="75" t="s">
        <v>4566</v>
      </c>
      <c r="I157" s="75" t="s">
        <v>4567</v>
      </c>
      <c r="J157" s="76" t="s">
        <v>4568</v>
      </c>
      <c r="K157" s="77" t="s">
        <v>4569</v>
      </c>
      <c r="L157" s="77" t="s">
        <v>4570</v>
      </c>
      <c r="M157" s="77" t="s">
        <v>4571</v>
      </c>
      <c r="N157" s="77" t="s">
        <v>4572</v>
      </c>
      <c r="O157" s="77" t="s">
        <v>4573</v>
      </c>
      <c r="P157" s="77"/>
      <c r="Q157" s="191"/>
      <c r="R157" s="77"/>
      <c r="S157" s="200"/>
      <c r="T157" s="200"/>
      <c r="U157" s="7"/>
    </row>
    <row r="158" spans="1:21" ht="12.75" customHeight="1">
      <c r="A158" s="33"/>
      <c r="B158" s="78"/>
      <c r="C158" s="3" t="s">
        <v>4574</v>
      </c>
      <c r="D158" s="74" t="s">
        <v>4575</v>
      </c>
      <c r="E158" s="75" t="s">
        <v>4576</v>
      </c>
      <c r="F158" s="75" t="s">
        <v>4577</v>
      </c>
      <c r="G158" s="75" t="s">
        <v>4578</v>
      </c>
      <c r="H158" s="75" t="s">
        <v>4579</v>
      </c>
      <c r="I158" s="75" t="s">
        <v>4580</v>
      </c>
      <c r="J158" s="76" t="s">
        <v>4581</v>
      </c>
      <c r="K158" s="77" t="s">
        <v>4582</v>
      </c>
      <c r="L158" s="77" t="s">
        <v>4583</v>
      </c>
      <c r="M158" s="77" t="s">
        <v>4584</v>
      </c>
      <c r="N158" s="77" t="s">
        <v>4585</v>
      </c>
      <c r="O158" s="77" t="s">
        <v>4586</v>
      </c>
      <c r="P158" s="77"/>
      <c r="Q158" s="191"/>
      <c r="R158" s="77"/>
      <c r="S158" s="200"/>
      <c r="T158" s="200"/>
      <c r="U158" s="7"/>
    </row>
    <row r="159" spans="1:21" ht="12.75" customHeight="1">
      <c r="A159" s="33"/>
      <c r="B159" s="78"/>
      <c r="C159" s="3" t="s">
        <v>4587</v>
      </c>
      <c r="D159" s="74" t="s">
        <v>4588</v>
      </c>
      <c r="E159" s="75" t="s">
        <v>4589</v>
      </c>
      <c r="F159" s="75" t="s">
        <v>4590</v>
      </c>
      <c r="G159" s="75" t="s">
        <v>4591</v>
      </c>
      <c r="H159" s="75" t="s">
        <v>4592</v>
      </c>
      <c r="I159" s="75" t="s">
        <v>4593</v>
      </c>
      <c r="J159" s="76" t="s">
        <v>4594</v>
      </c>
      <c r="K159" s="77" t="s">
        <v>4595</v>
      </c>
      <c r="L159" s="77" t="s">
        <v>4596</v>
      </c>
      <c r="M159" s="77" t="s">
        <v>4597</v>
      </c>
      <c r="N159" s="77" t="s">
        <v>4598</v>
      </c>
      <c r="O159" s="77" t="s">
        <v>4599</v>
      </c>
      <c r="P159" s="77"/>
      <c r="Q159" s="191"/>
      <c r="R159" s="77"/>
      <c r="S159" s="200"/>
      <c r="T159" s="200"/>
      <c r="U159" s="7"/>
    </row>
    <row r="160" spans="1:21" ht="12.75" customHeight="1">
      <c r="A160" s="33"/>
      <c r="B160" s="78"/>
      <c r="C160" s="3" t="s">
        <v>4600</v>
      </c>
      <c r="D160" s="74" t="s">
        <v>4601</v>
      </c>
      <c r="E160" s="75" t="s">
        <v>4602</v>
      </c>
      <c r="F160" s="75" t="s">
        <v>4603</v>
      </c>
      <c r="G160" s="75" t="s">
        <v>4604</v>
      </c>
      <c r="H160" s="75" t="s">
        <v>4605</v>
      </c>
      <c r="I160" s="75" t="s">
        <v>4606</v>
      </c>
      <c r="J160" s="76" t="s">
        <v>4607</v>
      </c>
      <c r="K160" s="77" t="s">
        <v>4608</v>
      </c>
      <c r="L160" s="77" t="s">
        <v>4609</v>
      </c>
      <c r="M160" s="77" t="s">
        <v>4610</v>
      </c>
      <c r="N160" s="77" t="s">
        <v>4611</v>
      </c>
      <c r="O160" s="77" t="s">
        <v>4612</v>
      </c>
      <c r="P160" s="77"/>
      <c r="Q160" s="191"/>
      <c r="R160" s="77"/>
      <c r="S160" s="200"/>
      <c r="T160" s="200"/>
      <c r="U160" s="7"/>
    </row>
    <row r="161" spans="1:21" ht="12.75" customHeight="1">
      <c r="A161" s="33"/>
      <c r="B161" s="78"/>
      <c r="C161" s="3" t="s">
        <v>4613</v>
      </c>
      <c r="D161" s="74" t="s">
        <v>4614</v>
      </c>
      <c r="E161" s="75" t="s">
        <v>4615</v>
      </c>
      <c r="F161" s="75" t="s">
        <v>4616</v>
      </c>
      <c r="G161" s="75" t="s">
        <v>4617</v>
      </c>
      <c r="H161" s="75" t="s">
        <v>4618</v>
      </c>
      <c r="I161" s="75" t="s">
        <v>4619</v>
      </c>
      <c r="J161" s="76" t="s">
        <v>4620</v>
      </c>
      <c r="K161" s="77" t="s">
        <v>4621</v>
      </c>
      <c r="L161" s="77" t="s">
        <v>4622</v>
      </c>
      <c r="M161" s="77" t="s">
        <v>4623</v>
      </c>
      <c r="N161" s="77" t="s">
        <v>4624</v>
      </c>
      <c r="O161" s="77" t="s">
        <v>4625</v>
      </c>
      <c r="P161" s="77"/>
      <c r="Q161" s="191"/>
      <c r="R161" s="77"/>
      <c r="S161" s="200"/>
      <c r="T161" s="200"/>
      <c r="U161" s="7"/>
    </row>
    <row r="162" spans="1:21" ht="12.75" customHeight="1">
      <c r="A162" s="33"/>
      <c r="B162" s="78"/>
      <c r="C162" s="3" t="s">
        <v>4626</v>
      </c>
      <c r="D162" s="74" t="s">
        <v>4627</v>
      </c>
      <c r="E162" s="75" t="s">
        <v>4628</v>
      </c>
      <c r="F162" s="75" t="s">
        <v>4629</v>
      </c>
      <c r="G162" s="75" t="s">
        <v>4630</v>
      </c>
      <c r="H162" s="75" t="s">
        <v>4631</v>
      </c>
      <c r="I162" s="75" t="s">
        <v>4632</v>
      </c>
      <c r="J162" s="76" t="s">
        <v>4633</v>
      </c>
      <c r="K162" s="77" t="s">
        <v>4634</v>
      </c>
      <c r="L162" s="77" t="s">
        <v>4635</v>
      </c>
      <c r="M162" s="77" t="s">
        <v>4636</v>
      </c>
      <c r="N162" s="77" t="s">
        <v>4637</v>
      </c>
      <c r="O162" s="77" t="s">
        <v>4638</v>
      </c>
      <c r="P162" s="77"/>
      <c r="Q162" s="191"/>
      <c r="R162" s="77"/>
      <c r="S162" s="200"/>
      <c r="T162" s="200"/>
      <c r="U162" s="7"/>
    </row>
    <row r="163" spans="1:21" ht="12.75" customHeight="1">
      <c r="A163" s="33"/>
      <c r="B163" s="78"/>
      <c r="C163" s="3" t="s">
        <v>4639</v>
      </c>
      <c r="D163" s="74" t="s">
        <v>4640</v>
      </c>
      <c r="E163" s="75" t="s">
        <v>4641</v>
      </c>
      <c r="F163" s="75" t="s">
        <v>4642</v>
      </c>
      <c r="G163" s="75" t="s">
        <v>4643</v>
      </c>
      <c r="H163" s="75" t="s">
        <v>4644</v>
      </c>
      <c r="I163" s="75" t="s">
        <v>4645</v>
      </c>
      <c r="J163" s="76" t="s">
        <v>4646</v>
      </c>
      <c r="K163" s="237" t="s">
        <v>4647</v>
      </c>
      <c r="L163" s="77" t="s">
        <v>4648</v>
      </c>
      <c r="M163" s="77" t="s">
        <v>4649</v>
      </c>
      <c r="N163" s="77" t="s">
        <v>4650</v>
      </c>
      <c r="O163" s="77" t="s">
        <v>4651</v>
      </c>
      <c r="P163" s="77"/>
      <c r="Q163" s="191"/>
      <c r="R163" s="77"/>
      <c r="S163" s="200"/>
      <c r="T163" s="200"/>
      <c r="U163" s="7"/>
    </row>
    <row r="164" spans="1:21" ht="12.75" customHeight="1">
      <c r="A164" s="33"/>
      <c r="B164" s="78"/>
      <c r="C164" s="3" t="s">
        <v>4652</v>
      </c>
      <c r="D164" s="74" t="s">
        <v>4653</v>
      </c>
      <c r="E164" s="75" t="s">
        <v>4654</v>
      </c>
      <c r="F164" s="75" t="s">
        <v>4655</v>
      </c>
      <c r="G164" s="75" t="s">
        <v>4656</v>
      </c>
      <c r="H164" s="75" t="s">
        <v>4657</v>
      </c>
      <c r="I164" s="75" t="s">
        <v>4658</v>
      </c>
      <c r="J164" s="76" t="s">
        <v>4659</v>
      </c>
      <c r="K164" s="77" t="s">
        <v>4660</v>
      </c>
      <c r="L164" s="77" t="s">
        <v>4661</v>
      </c>
      <c r="M164" s="77" t="s">
        <v>4662</v>
      </c>
      <c r="N164" s="77" t="s">
        <v>4663</v>
      </c>
      <c r="O164" s="77" t="s">
        <v>4664</v>
      </c>
      <c r="P164" s="77"/>
      <c r="Q164" s="191"/>
      <c r="R164" s="77"/>
      <c r="S164" s="200"/>
      <c r="T164" s="200"/>
      <c r="U164" s="7"/>
    </row>
    <row r="165" spans="1:21" ht="12.75" customHeight="1">
      <c r="A165" s="33"/>
      <c r="B165" s="78"/>
      <c r="C165" s="3" t="s">
        <v>4665</v>
      </c>
      <c r="D165" s="74" t="s">
        <v>4666</v>
      </c>
      <c r="E165" s="75" t="s">
        <v>4667</v>
      </c>
      <c r="F165" s="75" t="s">
        <v>4668</v>
      </c>
      <c r="G165" s="75" t="s">
        <v>4669</v>
      </c>
      <c r="H165" s="75" t="s">
        <v>4670</v>
      </c>
      <c r="I165" s="75" t="s">
        <v>4671</v>
      </c>
      <c r="J165" s="76" t="s">
        <v>4672</v>
      </c>
      <c r="K165" s="77" t="s">
        <v>4673</v>
      </c>
      <c r="L165" s="77" t="s">
        <v>4674</v>
      </c>
      <c r="M165" s="77" t="s">
        <v>4675</v>
      </c>
      <c r="N165" s="77" t="s">
        <v>4676</v>
      </c>
      <c r="O165" s="77" t="s">
        <v>4677</v>
      </c>
      <c r="P165" s="77"/>
      <c r="Q165" s="191"/>
      <c r="R165" s="77"/>
      <c r="S165" s="200"/>
      <c r="T165" s="200"/>
      <c r="U165" s="7"/>
    </row>
    <row r="166" spans="1:21" ht="12.75" customHeight="1">
      <c r="A166" s="33"/>
      <c r="B166" s="78"/>
      <c r="C166" s="3" t="s">
        <v>4678</v>
      </c>
      <c r="D166" s="74" t="s">
        <v>4679</v>
      </c>
      <c r="E166" s="75" t="s">
        <v>4680</v>
      </c>
      <c r="F166" s="75" t="s">
        <v>4681</v>
      </c>
      <c r="G166" s="75" t="s">
        <v>4682</v>
      </c>
      <c r="H166" s="75" t="s">
        <v>4683</v>
      </c>
      <c r="I166" s="75" t="s">
        <v>4684</v>
      </c>
      <c r="J166" s="76" t="s">
        <v>4685</v>
      </c>
      <c r="K166" s="77" t="s">
        <v>4682</v>
      </c>
      <c r="L166" s="77" t="s">
        <v>4686</v>
      </c>
      <c r="M166" s="77" t="s">
        <v>4687</v>
      </c>
      <c r="N166" s="77" t="s">
        <v>4688</v>
      </c>
      <c r="O166" s="77" t="s">
        <v>4689</v>
      </c>
      <c r="P166" s="77"/>
      <c r="Q166" s="191"/>
      <c r="R166" s="77"/>
      <c r="S166" s="200"/>
      <c r="T166" s="200"/>
      <c r="U166" s="7"/>
    </row>
    <row r="167" spans="1:21" ht="12.75" customHeight="1">
      <c r="A167" s="33"/>
      <c r="B167" s="78"/>
      <c r="C167" s="3" t="s">
        <v>4690</v>
      </c>
      <c r="D167" s="74" t="s">
        <v>4691</v>
      </c>
      <c r="E167" s="75" t="s">
        <v>4692</v>
      </c>
      <c r="F167" s="75" t="s">
        <v>4693</v>
      </c>
      <c r="G167" s="75" t="s">
        <v>4694</v>
      </c>
      <c r="H167" s="75" t="s">
        <v>4695</v>
      </c>
      <c r="I167" s="75" t="s">
        <v>4696</v>
      </c>
      <c r="J167" s="76" t="s">
        <v>4697</v>
      </c>
      <c r="K167" s="77" t="s">
        <v>4698</v>
      </c>
      <c r="L167" s="77" t="s">
        <v>4699</v>
      </c>
      <c r="M167" s="77" t="s">
        <v>4700</v>
      </c>
      <c r="N167" s="237" t="s">
        <v>4701</v>
      </c>
      <c r="O167" s="77" t="s">
        <v>4702</v>
      </c>
      <c r="P167" s="77"/>
      <c r="Q167" s="191"/>
      <c r="R167" s="77"/>
      <c r="S167" s="200"/>
      <c r="T167" s="200"/>
      <c r="U167" s="7"/>
    </row>
    <row r="168" spans="1:21" ht="12.75" customHeight="1">
      <c r="A168" s="33"/>
      <c r="B168" s="78"/>
      <c r="C168" s="3" t="s">
        <v>4703</v>
      </c>
      <c r="D168" s="74" t="s">
        <v>4704</v>
      </c>
      <c r="E168" s="75" t="s">
        <v>4705</v>
      </c>
      <c r="F168" s="75" t="s">
        <v>4706</v>
      </c>
      <c r="G168" s="75" t="s">
        <v>4707</v>
      </c>
      <c r="H168" s="75" t="s">
        <v>4708</v>
      </c>
      <c r="I168" s="75" t="s">
        <v>4709</v>
      </c>
      <c r="J168" s="76" t="s">
        <v>4710</v>
      </c>
      <c r="K168" s="77" t="s">
        <v>4711</v>
      </c>
      <c r="L168" s="77" t="s">
        <v>4712</v>
      </c>
      <c r="M168" s="77" t="s">
        <v>4713</v>
      </c>
      <c r="N168" s="77" t="s">
        <v>4714</v>
      </c>
      <c r="O168" s="77" t="s">
        <v>4715</v>
      </c>
      <c r="P168" s="77"/>
      <c r="Q168" s="191"/>
      <c r="R168" s="77"/>
      <c r="S168" s="200"/>
      <c r="T168" s="200"/>
      <c r="U168" s="7"/>
    </row>
    <row r="169" spans="1:21" ht="12.75" customHeight="1">
      <c r="A169" s="33"/>
      <c r="B169" s="78"/>
      <c r="C169" s="3" t="s">
        <v>4716</v>
      </c>
      <c r="D169" s="74" t="s">
        <v>4717</v>
      </c>
      <c r="E169" s="75" t="s">
        <v>4718</v>
      </c>
      <c r="F169" s="75" t="s">
        <v>4719</v>
      </c>
      <c r="G169" s="75" t="s">
        <v>4720</v>
      </c>
      <c r="H169" s="75" t="s">
        <v>4721</v>
      </c>
      <c r="I169" s="75" t="s">
        <v>4722</v>
      </c>
      <c r="J169" s="76" t="s">
        <v>4723</v>
      </c>
      <c r="K169" s="77" t="s">
        <v>4724</v>
      </c>
      <c r="L169" s="77" t="s">
        <v>4725</v>
      </c>
      <c r="M169" s="77" t="s">
        <v>4726</v>
      </c>
      <c r="N169" s="77" t="s">
        <v>4727</v>
      </c>
      <c r="O169" s="77" t="s">
        <v>4728</v>
      </c>
      <c r="P169" s="77"/>
      <c r="Q169" s="191"/>
      <c r="R169" s="77"/>
      <c r="S169" s="200"/>
      <c r="T169" s="200"/>
      <c r="U169" s="7"/>
    </row>
    <row r="170" spans="1:21" ht="12.75" customHeight="1">
      <c r="A170" s="33"/>
      <c r="B170" s="78"/>
      <c r="C170" s="244" t="s">
        <v>4729</v>
      </c>
      <c r="D170" s="74" t="s">
        <v>4730</v>
      </c>
      <c r="E170" s="75" t="s">
        <v>4731</v>
      </c>
      <c r="F170" s="75" t="s">
        <v>4732</v>
      </c>
      <c r="G170" s="75" t="s">
        <v>4733</v>
      </c>
      <c r="H170" s="75" t="s">
        <v>4734</v>
      </c>
      <c r="I170" s="75" t="s">
        <v>4735</v>
      </c>
      <c r="J170" s="76" t="s">
        <v>4736</v>
      </c>
      <c r="K170" s="77" t="s">
        <v>4737</v>
      </c>
      <c r="L170" s="77" t="s">
        <v>4738</v>
      </c>
      <c r="M170" s="77" t="s">
        <v>4739</v>
      </c>
      <c r="N170" s="77" t="s">
        <v>4740</v>
      </c>
      <c r="O170" s="77" t="s">
        <v>4741</v>
      </c>
      <c r="P170" s="77"/>
      <c r="Q170" s="191"/>
      <c r="R170" s="77"/>
      <c r="S170" s="200"/>
      <c r="T170" s="200"/>
      <c r="U170" s="7"/>
    </row>
    <row r="171" spans="1:21" ht="12.75" customHeight="1">
      <c r="A171" s="33"/>
      <c r="B171" s="78"/>
      <c r="C171" s="3" t="s">
        <v>4742</v>
      </c>
      <c r="D171" s="245" t="s">
        <v>4743</v>
      </c>
      <c r="E171" s="75" t="s">
        <v>4744</v>
      </c>
      <c r="F171" s="75" t="s">
        <v>4745</v>
      </c>
      <c r="G171" s="75" t="s">
        <v>4746</v>
      </c>
      <c r="H171" s="75" t="s">
        <v>4747</v>
      </c>
      <c r="I171" s="75" t="s">
        <v>4748</v>
      </c>
      <c r="J171" s="76" t="s">
        <v>4749</v>
      </c>
      <c r="K171" s="77" t="s">
        <v>4750</v>
      </c>
      <c r="L171" s="77" t="s">
        <v>4751</v>
      </c>
      <c r="M171" s="77" t="s">
        <v>4752</v>
      </c>
      <c r="N171" s="77" t="s">
        <v>4753</v>
      </c>
      <c r="O171" s="77" t="s">
        <v>4754</v>
      </c>
      <c r="P171" s="77"/>
      <c r="Q171" s="191"/>
      <c r="R171" s="77"/>
      <c r="S171" s="200"/>
      <c r="T171" s="200"/>
      <c r="U171" s="7"/>
    </row>
    <row r="172" spans="1:21" ht="12.75" customHeight="1">
      <c r="A172" s="33"/>
      <c r="B172" s="78"/>
      <c r="C172" s="3" t="s">
        <v>4755</v>
      </c>
      <c r="D172" s="74" t="s">
        <v>4756</v>
      </c>
      <c r="E172" s="75" t="s">
        <v>4757</v>
      </c>
      <c r="F172" s="75" t="s">
        <v>4758</v>
      </c>
      <c r="G172" s="75" t="s">
        <v>4759</v>
      </c>
      <c r="H172" s="75" t="s">
        <v>4760</v>
      </c>
      <c r="I172" s="75" t="s">
        <v>4761</v>
      </c>
      <c r="J172" s="76" t="s">
        <v>4762</v>
      </c>
      <c r="K172" s="77" t="s">
        <v>4763</v>
      </c>
      <c r="L172" s="77" t="s">
        <v>4764</v>
      </c>
      <c r="M172" s="77" t="s">
        <v>4765</v>
      </c>
      <c r="N172" s="77" t="s">
        <v>4766</v>
      </c>
      <c r="O172" s="77" t="s">
        <v>4767</v>
      </c>
      <c r="P172" s="77"/>
      <c r="Q172" s="191"/>
      <c r="R172" s="77"/>
      <c r="S172" s="200"/>
      <c r="T172" s="200"/>
      <c r="U172" s="7"/>
    </row>
    <row r="173" spans="1:21" ht="12.75" customHeight="1">
      <c r="A173" s="33"/>
      <c r="B173" s="78"/>
      <c r="C173" s="3" t="s">
        <v>4768</v>
      </c>
      <c r="D173" s="74" t="s">
        <v>4769</v>
      </c>
      <c r="E173" s="75" t="s">
        <v>4770</v>
      </c>
      <c r="F173" s="75" t="s">
        <v>4771</v>
      </c>
      <c r="G173" s="75" t="s">
        <v>4772</v>
      </c>
      <c r="H173" s="75" t="s">
        <v>4773</v>
      </c>
      <c r="I173" s="75" t="s">
        <v>4774</v>
      </c>
      <c r="J173" s="76" t="s">
        <v>4775</v>
      </c>
      <c r="K173" s="77" t="s">
        <v>4776</v>
      </c>
      <c r="L173" s="77" t="s">
        <v>4777</v>
      </c>
      <c r="M173" s="77" t="s">
        <v>4778</v>
      </c>
      <c r="N173" s="237" t="s">
        <v>4779</v>
      </c>
      <c r="O173" s="77" t="s">
        <v>4780</v>
      </c>
      <c r="P173" s="77"/>
      <c r="Q173" s="191"/>
      <c r="R173" s="77"/>
      <c r="S173" s="200"/>
      <c r="T173" s="200"/>
      <c r="U173" s="7"/>
    </row>
    <row r="174" spans="1:21" ht="12.75" customHeight="1">
      <c r="A174" s="33"/>
      <c r="B174" s="78"/>
      <c r="C174" s="3" t="s">
        <v>4781</v>
      </c>
      <c r="D174" s="74" t="s">
        <v>4782</v>
      </c>
      <c r="E174" s="75" t="s">
        <v>4783</v>
      </c>
      <c r="F174" s="75" t="s">
        <v>4784</v>
      </c>
      <c r="G174" s="75" t="s">
        <v>4785</v>
      </c>
      <c r="H174" s="75" t="s">
        <v>4786</v>
      </c>
      <c r="I174" s="75" t="s">
        <v>4787</v>
      </c>
      <c r="J174" s="76" t="s">
        <v>4788</v>
      </c>
      <c r="K174" s="77" t="s">
        <v>4789</v>
      </c>
      <c r="L174" s="77" t="s">
        <v>4790</v>
      </c>
      <c r="M174" s="77" t="s">
        <v>4791</v>
      </c>
      <c r="N174" s="237" t="s">
        <v>4792</v>
      </c>
      <c r="O174" s="77" t="s">
        <v>4793</v>
      </c>
      <c r="P174" s="77"/>
      <c r="Q174" s="191"/>
      <c r="R174" s="77"/>
      <c r="S174" s="200"/>
      <c r="T174" s="200"/>
      <c r="U174" s="7"/>
    </row>
    <row r="175" spans="1:21" ht="12.75" customHeight="1">
      <c r="A175" s="33"/>
      <c r="B175" s="78"/>
      <c r="C175" s="3" t="s">
        <v>4794</v>
      </c>
      <c r="D175" s="74" t="s">
        <v>4795</v>
      </c>
      <c r="E175" s="75" t="s">
        <v>4796</v>
      </c>
      <c r="F175" s="75" t="s">
        <v>4797</v>
      </c>
      <c r="G175" s="75" t="s">
        <v>4798</v>
      </c>
      <c r="H175" s="75" t="s">
        <v>4799</v>
      </c>
      <c r="I175" s="75" t="s">
        <v>4800</v>
      </c>
      <c r="J175" s="76" t="s">
        <v>4801</v>
      </c>
      <c r="K175" s="77" t="s">
        <v>4802</v>
      </c>
      <c r="L175" s="77" t="s">
        <v>4803</v>
      </c>
      <c r="M175" s="77" t="s">
        <v>4804</v>
      </c>
      <c r="N175" s="77" t="s">
        <v>4805</v>
      </c>
      <c r="O175" s="77" t="s">
        <v>4806</v>
      </c>
      <c r="P175" s="77"/>
      <c r="Q175" s="191"/>
      <c r="R175" s="77"/>
      <c r="S175" s="200"/>
      <c r="T175" s="200"/>
      <c r="U175" s="7"/>
    </row>
    <row r="176" spans="1:21" ht="12.75" customHeight="1">
      <c r="A176" s="33"/>
      <c r="B176" s="78"/>
      <c r="C176" s="3" t="s">
        <v>4807</v>
      </c>
      <c r="D176" s="74" t="s">
        <v>4808</v>
      </c>
      <c r="E176" s="75" t="s">
        <v>4809</v>
      </c>
      <c r="F176" s="75" t="s">
        <v>4810</v>
      </c>
      <c r="G176" s="75" t="s">
        <v>4811</v>
      </c>
      <c r="H176" s="75" t="s">
        <v>4812</v>
      </c>
      <c r="I176" s="75" t="s">
        <v>4813</v>
      </c>
      <c r="J176" s="76" t="s">
        <v>4814</v>
      </c>
      <c r="K176" s="77" t="s">
        <v>4815</v>
      </c>
      <c r="L176" s="77" t="s">
        <v>4816</v>
      </c>
      <c r="M176" s="77" t="s">
        <v>4817</v>
      </c>
      <c r="N176" s="77" t="s">
        <v>4818</v>
      </c>
      <c r="O176" s="77" t="s">
        <v>4819</v>
      </c>
      <c r="P176" s="77"/>
      <c r="Q176" s="191"/>
      <c r="R176" s="77"/>
      <c r="S176" s="200"/>
      <c r="T176" s="200"/>
      <c r="U176" s="7"/>
    </row>
    <row r="177" spans="1:21" ht="12.75" customHeight="1">
      <c r="A177" s="33"/>
      <c r="B177" s="78"/>
      <c r="C177" s="3" t="s">
        <v>4820</v>
      </c>
      <c r="D177" s="74" t="s">
        <v>4821</v>
      </c>
      <c r="E177" s="75" t="s">
        <v>4822</v>
      </c>
      <c r="F177" s="75" t="s">
        <v>4823</v>
      </c>
      <c r="G177" s="75" t="s">
        <v>4824</v>
      </c>
      <c r="H177" s="75" t="s">
        <v>4825</v>
      </c>
      <c r="I177" s="75" t="s">
        <v>4826</v>
      </c>
      <c r="J177" s="76" t="s">
        <v>4827</v>
      </c>
      <c r="K177" s="77" t="s">
        <v>4828</v>
      </c>
      <c r="L177" s="77" t="s">
        <v>4829</v>
      </c>
      <c r="M177" s="77" t="s">
        <v>4830</v>
      </c>
      <c r="N177" s="77" t="s">
        <v>4831</v>
      </c>
      <c r="O177" s="77" t="s">
        <v>4832</v>
      </c>
      <c r="P177" s="77"/>
      <c r="Q177" s="191"/>
      <c r="R177" s="77"/>
      <c r="S177" s="200"/>
      <c r="T177" s="200"/>
      <c r="U177" s="7"/>
    </row>
    <row r="178" spans="1:21" ht="12.75" customHeight="1">
      <c r="A178" s="33"/>
      <c r="B178" s="78"/>
      <c r="C178" s="3" t="s">
        <v>4833</v>
      </c>
      <c r="D178" s="74" t="s">
        <v>4834</v>
      </c>
      <c r="E178" s="75" t="s">
        <v>4835</v>
      </c>
      <c r="F178" s="75" t="s">
        <v>4836</v>
      </c>
      <c r="G178" s="75" t="s">
        <v>4837</v>
      </c>
      <c r="H178" s="75" t="s">
        <v>4838</v>
      </c>
      <c r="I178" s="75" t="s">
        <v>4839</v>
      </c>
      <c r="J178" s="76" t="s">
        <v>4840</v>
      </c>
      <c r="K178" s="77" t="s">
        <v>4841</v>
      </c>
      <c r="L178" s="77" t="s">
        <v>4842</v>
      </c>
      <c r="M178" s="77" t="s">
        <v>4843</v>
      </c>
      <c r="N178" s="77" t="s">
        <v>4844</v>
      </c>
      <c r="O178" s="77" t="s">
        <v>4845</v>
      </c>
      <c r="P178" s="77"/>
      <c r="Q178" s="191"/>
      <c r="R178" s="77"/>
      <c r="S178" s="200"/>
      <c r="T178" s="200"/>
      <c r="U178" s="7"/>
    </row>
    <row r="179" spans="1:21" ht="12.75" customHeight="1">
      <c r="A179" s="33"/>
      <c r="B179" s="78"/>
      <c r="C179" s="3" t="s">
        <v>4846</v>
      </c>
      <c r="D179" s="74" t="s">
        <v>4847</v>
      </c>
      <c r="E179" s="75" t="s">
        <v>4848</v>
      </c>
      <c r="F179" s="75" t="s">
        <v>4849</v>
      </c>
      <c r="G179" s="75" t="s">
        <v>4850</v>
      </c>
      <c r="H179" s="75" t="s">
        <v>4851</v>
      </c>
      <c r="I179" s="75" t="s">
        <v>4852</v>
      </c>
      <c r="J179" s="76" t="s">
        <v>4853</v>
      </c>
      <c r="K179" s="77" t="s">
        <v>4854</v>
      </c>
      <c r="L179" s="77" t="s">
        <v>4855</v>
      </c>
      <c r="M179" s="77" t="s">
        <v>4856</v>
      </c>
      <c r="N179" s="77" t="s">
        <v>4857</v>
      </c>
      <c r="O179" s="77" t="s">
        <v>4858</v>
      </c>
      <c r="P179" s="77"/>
      <c r="Q179" s="191"/>
      <c r="R179" s="77"/>
      <c r="S179" s="200"/>
      <c r="T179" s="200"/>
      <c r="U179" s="7"/>
    </row>
    <row r="180" spans="1:21" ht="12.75" customHeight="1">
      <c r="A180" s="33"/>
      <c r="B180" s="78"/>
      <c r="C180" s="3" t="s">
        <v>4859</v>
      </c>
      <c r="D180" s="74" t="s">
        <v>4860</v>
      </c>
      <c r="E180" s="75" t="s">
        <v>4861</v>
      </c>
      <c r="F180" s="75" t="s">
        <v>4862</v>
      </c>
      <c r="G180" s="75" t="s">
        <v>4863</v>
      </c>
      <c r="H180" s="75" t="s">
        <v>4864</v>
      </c>
      <c r="I180" s="75" t="s">
        <v>4865</v>
      </c>
      <c r="J180" s="76" t="s">
        <v>4866</v>
      </c>
      <c r="K180" s="77" t="s">
        <v>4867</v>
      </c>
      <c r="L180" s="77" t="s">
        <v>4868</v>
      </c>
      <c r="M180" s="77" t="s">
        <v>4869</v>
      </c>
      <c r="N180" s="77" t="s">
        <v>4870</v>
      </c>
      <c r="O180" s="77" t="s">
        <v>4871</v>
      </c>
      <c r="P180" s="77"/>
      <c r="Q180" s="191"/>
      <c r="R180" s="77"/>
      <c r="S180" s="200"/>
      <c r="T180" s="200"/>
      <c r="U180" s="7"/>
    </row>
    <row r="181" spans="1:21" ht="12.75" customHeight="1">
      <c r="A181" s="33"/>
      <c r="B181" s="78"/>
      <c r="C181" s="3" t="s">
        <v>4872</v>
      </c>
      <c r="D181" s="74" t="s">
        <v>4873</v>
      </c>
      <c r="E181" s="75" t="s">
        <v>4874</v>
      </c>
      <c r="F181" s="75" t="s">
        <v>4875</v>
      </c>
      <c r="G181" s="75" t="s">
        <v>4876</v>
      </c>
      <c r="H181" s="75" t="s">
        <v>4877</v>
      </c>
      <c r="I181" s="75" t="s">
        <v>4878</v>
      </c>
      <c r="J181" s="76" t="s">
        <v>4879</v>
      </c>
      <c r="K181" s="77" t="s">
        <v>4880</v>
      </c>
      <c r="L181" s="77" t="s">
        <v>4881</v>
      </c>
      <c r="M181" s="77" t="s">
        <v>4882</v>
      </c>
      <c r="N181" s="77" t="s">
        <v>4883</v>
      </c>
      <c r="O181" s="77" t="s">
        <v>4884</v>
      </c>
      <c r="P181" s="77"/>
      <c r="Q181" s="191"/>
      <c r="R181" s="77"/>
      <c r="S181" s="200"/>
      <c r="T181" s="200"/>
      <c r="U181" s="7"/>
    </row>
    <row r="182" spans="1:21" ht="12.75" customHeight="1">
      <c r="A182" s="33"/>
      <c r="B182" s="78"/>
      <c r="C182" s="3" t="s">
        <v>4885</v>
      </c>
      <c r="D182" s="74" t="s">
        <v>4886</v>
      </c>
      <c r="E182" s="75" t="s">
        <v>4887</v>
      </c>
      <c r="F182" s="75" t="s">
        <v>4888</v>
      </c>
      <c r="G182" s="75" t="s">
        <v>4889</v>
      </c>
      <c r="H182" s="75" t="s">
        <v>4890</v>
      </c>
      <c r="I182" s="75" t="s">
        <v>4891</v>
      </c>
      <c r="J182" s="76" t="s">
        <v>4892</v>
      </c>
      <c r="K182" s="77" t="s">
        <v>4893</v>
      </c>
      <c r="L182" s="77" t="s">
        <v>4894</v>
      </c>
      <c r="M182" s="77" t="s">
        <v>4895</v>
      </c>
      <c r="N182" s="77" t="s">
        <v>4896</v>
      </c>
      <c r="O182" s="77" t="s">
        <v>4897</v>
      </c>
      <c r="P182" s="77"/>
      <c r="Q182" s="191"/>
      <c r="R182" s="77"/>
      <c r="S182" s="200"/>
      <c r="T182" s="200"/>
      <c r="U182" s="7"/>
    </row>
    <row r="183" spans="1:21" ht="12.75" customHeight="1">
      <c r="A183" s="33"/>
      <c r="B183" s="78"/>
      <c r="C183" s="3" t="s">
        <v>4898</v>
      </c>
      <c r="D183" s="74" t="s">
        <v>4899</v>
      </c>
      <c r="E183" s="75" t="s">
        <v>4900</v>
      </c>
      <c r="F183" s="75" t="s">
        <v>4901</v>
      </c>
      <c r="G183" s="75" t="s">
        <v>4902</v>
      </c>
      <c r="H183" s="75" t="s">
        <v>4903</v>
      </c>
      <c r="I183" s="75" t="s">
        <v>4904</v>
      </c>
      <c r="J183" s="76" t="s">
        <v>4905</v>
      </c>
      <c r="K183" s="77" t="s">
        <v>4906</v>
      </c>
      <c r="L183" s="77" t="s">
        <v>4907</v>
      </c>
      <c r="M183" s="77" t="s">
        <v>4908</v>
      </c>
      <c r="N183" s="77" t="s">
        <v>4909</v>
      </c>
      <c r="O183" s="77" t="s">
        <v>4910</v>
      </c>
      <c r="P183" s="77"/>
      <c r="Q183" s="191"/>
      <c r="R183" s="77"/>
      <c r="S183" s="200"/>
      <c r="T183" s="200"/>
      <c r="U183" s="7"/>
    </row>
    <row r="184" spans="1:21" ht="12.75" customHeight="1">
      <c r="A184" s="33"/>
      <c r="B184" s="78"/>
      <c r="C184" s="3" t="s">
        <v>4911</v>
      </c>
      <c r="D184" s="74" t="s">
        <v>4912</v>
      </c>
      <c r="E184" s="75" t="s">
        <v>4913</v>
      </c>
      <c r="F184" s="75" t="s">
        <v>4914</v>
      </c>
      <c r="G184" s="75" t="s">
        <v>4915</v>
      </c>
      <c r="H184" s="75" t="s">
        <v>4916</v>
      </c>
      <c r="I184" s="75" t="s">
        <v>4917</v>
      </c>
      <c r="J184" s="76" t="s">
        <v>4918</v>
      </c>
      <c r="K184" s="77" t="s">
        <v>4919</v>
      </c>
      <c r="L184" s="77" t="s">
        <v>4920</v>
      </c>
      <c r="M184" s="77" t="s">
        <v>4921</v>
      </c>
      <c r="N184" s="77" t="s">
        <v>4922</v>
      </c>
      <c r="O184" s="77" t="s">
        <v>4923</v>
      </c>
      <c r="P184" s="77"/>
      <c r="Q184" s="191"/>
      <c r="R184" s="77"/>
      <c r="S184" s="200"/>
      <c r="T184" s="200"/>
      <c r="U184" s="7"/>
    </row>
    <row r="185" spans="1:21" ht="12.75" customHeight="1">
      <c r="A185" s="33"/>
      <c r="B185" s="78"/>
      <c r="C185" s="3" t="s">
        <v>4924</v>
      </c>
      <c r="D185" s="74" t="s">
        <v>4925</v>
      </c>
      <c r="E185" s="75" t="s">
        <v>4926</v>
      </c>
      <c r="F185" s="75" t="s">
        <v>4927</v>
      </c>
      <c r="G185" s="75" t="s">
        <v>4928</v>
      </c>
      <c r="H185" s="75" t="s">
        <v>4929</v>
      </c>
      <c r="I185" s="75" t="s">
        <v>4930</v>
      </c>
      <c r="J185" s="76" t="s">
        <v>4931</v>
      </c>
      <c r="K185" s="77" t="s">
        <v>4932</v>
      </c>
      <c r="L185" s="77" t="s">
        <v>4933</v>
      </c>
      <c r="M185" s="77" t="s">
        <v>4934</v>
      </c>
      <c r="N185" s="77" t="s">
        <v>4935</v>
      </c>
      <c r="O185" s="77" t="s">
        <v>4936</v>
      </c>
      <c r="P185" s="77"/>
      <c r="Q185" s="191"/>
      <c r="R185" s="77"/>
      <c r="S185" s="200"/>
      <c r="T185" s="200"/>
      <c r="U185" s="7"/>
    </row>
    <row r="186" spans="1:21" ht="12.75" customHeight="1">
      <c r="A186" s="33"/>
      <c r="B186" s="78"/>
      <c r="C186" s="3" t="s">
        <v>4937</v>
      </c>
      <c r="D186" s="74" t="s">
        <v>4938</v>
      </c>
      <c r="E186" s="75" t="s">
        <v>4939</v>
      </c>
      <c r="F186" s="75" t="s">
        <v>4940</v>
      </c>
      <c r="G186" s="75" t="s">
        <v>4941</v>
      </c>
      <c r="H186" s="242" t="s">
        <v>4942</v>
      </c>
      <c r="I186" s="75" t="s">
        <v>4943</v>
      </c>
      <c r="J186" s="76" t="s">
        <v>4944</v>
      </c>
      <c r="K186" s="77" t="s">
        <v>4945</v>
      </c>
      <c r="L186" s="77" t="s">
        <v>4946</v>
      </c>
      <c r="M186" s="77" t="s">
        <v>4947</v>
      </c>
      <c r="N186" s="77" t="s">
        <v>4948</v>
      </c>
      <c r="O186" s="77" t="s">
        <v>4949</v>
      </c>
      <c r="P186" s="77"/>
      <c r="Q186" s="191"/>
      <c r="R186" s="77"/>
      <c r="S186" s="200"/>
      <c r="T186" s="200"/>
      <c r="U186" s="7"/>
    </row>
    <row r="187" spans="1:21" ht="12.75" customHeight="1">
      <c r="A187" s="33"/>
      <c r="B187" s="78"/>
      <c r="C187" s="3" t="s">
        <v>4950</v>
      </c>
      <c r="D187" s="74" t="s">
        <v>4951</v>
      </c>
      <c r="E187" s="75" t="s">
        <v>4952</v>
      </c>
      <c r="F187" s="75" t="s">
        <v>4953</v>
      </c>
      <c r="G187" s="75" t="s">
        <v>4954</v>
      </c>
      <c r="H187" s="75" t="s">
        <v>4955</v>
      </c>
      <c r="I187" s="75" t="s">
        <v>4956</v>
      </c>
      <c r="J187" s="76" t="s">
        <v>4957</v>
      </c>
      <c r="K187" s="77" t="s">
        <v>4958</v>
      </c>
      <c r="L187" s="77" t="s">
        <v>4959</v>
      </c>
      <c r="M187" s="77" t="s">
        <v>4960</v>
      </c>
      <c r="N187" s="77" t="s">
        <v>4961</v>
      </c>
      <c r="O187" s="237" t="s">
        <v>4962</v>
      </c>
      <c r="P187" s="77"/>
      <c r="Q187" s="191"/>
      <c r="R187" s="77"/>
      <c r="S187" s="200"/>
      <c r="T187" s="200"/>
      <c r="U187" s="7"/>
    </row>
    <row r="188" spans="1:21" ht="12.75" customHeight="1">
      <c r="A188" s="33"/>
      <c r="B188" s="78"/>
      <c r="C188" s="3" t="s">
        <v>4963</v>
      </c>
      <c r="D188" s="74" t="s">
        <v>4964</v>
      </c>
      <c r="E188" s="75" t="s">
        <v>4965</v>
      </c>
      <c r="F188" s="75" t="s">
        <v>4966</v>
      </c>
      <c r="G188" s="75" t="s">
        <v>4967</v>
      </c>
      <c r="H188" s="75" t="s">
        <v>4968</v>
      </c>
      <c r="I188" s="75" t="s">
        <v>4969</v>
      </c>
      <c r="J188" s="76" t="s">
        <v>4970</v>
      </c>
      <c r="K188" s="77" t="s">
        <v>4971</v>
      </c>
      <c r="L188" s="77" t="s">
        <v>4972</v>
      </c>
      <c r="M188" s="77" t="s">
        <v>4973</v>
      </c>
      <c r="N188" s="77" t="s">
        <v>4974</v>
      </c>
      <c r="O188" s="77" t="s">
        <v>4975</v>
      </c>
      <c r="P188" s="77"/>
      <c r="Q188" s="191"/>
      <c r="R188" s="77"/>
      <c r="S188" s="200"/>
      <c r="T188" s="200"/>
      <c r="U188" s="7"/>
    </row>
    <row r="189" spans="1:21" ht="12.75" customHeight="1">
      <c r="A189" s="33"/>
      <c r="B189" s="78"/>
      <c r="C189" s="3" t="s">
        <v>4976</v>
      </c>
      <c r="D189" s="74" t="s">
        <v>4977</v>
      </c>
      <c r="E189" s="75" t="s">
        <v>4978</v>
      </c>
      <c r="F189" s="75" t="s">
        <v>4979</v>
      </c>
      <c r="G189" s="75" t="s">
        <v>4980</v>
      </c>
      <c r="H189" s="75" t="s">
        <v>4981</v>
      </c>
      <c r="I189" s="75" t="s">
        <v>4982</v>
      </c>
      <c r="J189" s="76" t="s">
        <v>4983</v>
      </c>
      <c r="K189" s="77" t="s">
        <v>4984</v>
      </c>
      <c r="L189" s="77" t="s">
        <v>4985</v>
      </c>
      <c r="M189" s="77" t="s">
        <v>4986</v>
      </c>
      <c r="N189" s="77" t="s">
        <v>4987</v>
      </c>
      <c r="O189" s="77" t="s">
        <v>4988</v>
      </c>
      <c r="P189" s="77"/>
      <c r="Q189" s="191"/>
      <c r="R189" s="77"/>
      <c r="S189" s="200"/>
      <c r="T189" s="200"/>
      <c r="U189" s="7"/>
    </row>
    <row r="190" spans="1:21" ht="12.75" customHeight="1">
      <c r="A190" s="33"/>
      <c r="B190" s="78"/>
      <c r="C190" s="244" t="s">
        <v>4989</v>
      </c>
      <c r="D190" s="74" t="s">
        <v>4990</v>
      </c>
      <c r="E190" s="75" t="s">
        <v>4991</v>
      </c>
      <c r="F190" s="75" t="s">
        <v>4992</v>
      </c>
      <c r="G190" s="75" t="s">
        <v>4993</v>
      </c>
      <c r="H190" s="75" t="s">
        <v>4994</v>
      </c>
      <c r="I190" s="75" t="s">
        <v>4995</v>
      </c>
      <c r="J190" s="76" t="s">
        <v>4996</v>
      </c>
      <c r="K190" s="77" t="s">
        <v>4997</v>
      </c>
      <c r="L190" s="77" t="s">
        <v>4998</v>
      </c>
      <c r="M190" s="77" t="s">
        <v>4999</v>
      </c>
      <c r="N190" s="77" t="s">
        <v>5000</v>
      </c>
      <c r="O190" s="77" t="s">
        <v>5001</v>
      </c>
      <c r="P190" s="77"/>
      <c r="Q190" s="191"/>
      <c r="R190" s="77"/>
      <c r="S190" s="200"/>
      <c r="T190" s="200"/>
      <c r="U190" s="7"/>
    </row>
    <row r="191" spans="1:21" ht="12.75" customHeight="1">
      <c r="A191" s="33"/>
      <c r="B191" s="78"/>
      <c r="C191" s="3" t="s">
        <v>5002</v>
      </c>
      <c r="D191" s="74" t="s">
        <v>5003</v>
      </c>
      <c r="E191" s="75" t="s">
        <v>5004</v>
      </c>
      <c r="F191" s="75" t="s">
        <v>5005</v>
      </c>
      <c r="G191" s="75" t="s">
        <v>5006</v>
      </c>
      <c r="H191" s="75" t="s">
        <v>5007</v>
      </c>
      <c r="I191" s="75" t="s">
        <v>5008</v>
      </c>
      <c r="J191" s="76" t="s">
        <v>5009</v>
      </c>
      <c r="K191" s="77" t="s">
        <v>5010</v>
      </c>
      <c r="L191" s="77" t="s">
        <v>5011</v>
      </c>
      <c r="M191" s="77" t="s">
        <v>5012</v>
      </c>
      <c r="N191" s="77" t="s">
        <v>5013</v>
      </c>
      <c r="O191" s="77" t="s">
        <v>5014</v>
      </c>
      <c r="P191" s="77"/>
      <c r="Q191" s="191"/>
      <c r="R191" s="77"/>
      <c r="S191" s="200"/>
      <c r="T191" s="200"/>
      <c r="U191" s="7"/>
    </row>
    <row r="192" spans="1:21" ht="12.75" customHeight="1">
      <c r="A192" s="33"/>
      <c r="B192" s="78"/>
      <c r="C192" s="3" t="s">
        <v>5015</v>
      </c>
      <c r="D192" s="74" t="s">
        <v>5016</v>
      </c>
      <c r="E192" s="75" t="s">
        <v>5017</v>
      </c>
      <c r="F192" s="75" t="s">
        <v>5018</v>
      </c>
      <c r="G192" s="75" t="s">
        <v>5019</v>
      </c>
      <c r="H192" s="75" t="s">
        <v>5020</v>
      </c>
      <c r="I192" s="75" t="s">
        <v>5021</v>
      </c>
      <c r="J192" s="76" t="s">
        <v>5022</v>
      </c>
      <c r="K192" s="77" t="s">
        <v>5023</v>
      </c>
      <c r="L192" s="77" t="s">
        <v>5024</v>
      </c>
      <c r="M192" s="77" t="s">
        <v>5025</v>
      </c>
      <c r="N192" s="77" t="s">
        <v>5026</v>
      </c>
      <c r="O192" s="77" t="s">
        <v>5027</v>
      </c>
      <c r="P192" s="77"/>
      <c r="Q192" s="191"/>
      <c r="R192" s="77"/>
      <c r="S192" s="200"/>
      <c r="T192" s="200"/>
      <c r="U192" s="7"/>
    </row>
    <row r="193" spans="1:21" ht="12.75" customHeight="1">
      <c r="A193" s="33"/>
      <c r="B193" s="78"/>
      <c r="C193" s="244" t="s">
        <v>5028</v>
      </c>
      <c r="D193" s="74" t="s">
        <v>5029</v>
      </c>
      <c r="E193" s="75" t="s">
        <v>5030</v>
      </c>
      <c r="F193" s="75" t="s">
        <v>5031</v>
      </c>
      <c r="G193" s="75" t="s">
        <v>5032</v>
      </c>
      <c r="H193" s="75" t="s">
        <v>5033</v>
      </c>
      <c r="I193" s="75" t="s">
        <v>5034</v>
      </c>
      <c r="J193" s="76" t="s">
        <v>5035</v>
      </c>
      <c r="K193" s="77" t="s">
        <v>5036</v>
      </c>
      <c r="L193" s="77" t="s">
        <v>5037</v>
      </c>
      <c r="M193" s="77" t="s">
        <v>5038</v>
      </c>
      <c r="N193" s="77" t="s">
        <v>5039</v>
      </c>
      <c r="O193" s="77" t="s">
        <v>5040</v>
      </c>
      <c r="P193" s="77"/>
      <c r="Q193" s="191"/>
      <c r="R193" s="77"/>
      <c r="S193" s="200"/>
      <c r="T193" s="200"/>
      <c r="U193" s="7"/>
    </row>
    <row r="194" spans="1:21" ht="12.75" customHeight="1">
      <c r="A194" s="33"/>
      <c r="B194" s="78"/>
      <c r="C194" s="3" t="s">
        <v>5041</v>
      </c>
      <c r="D194" s="74" t="s">
        <v>5042</v>
      </c>
      <c r="E194" s="75" t="s">
        <v>5043</v>
      </c>
      <c r="F194" s="75" t="s">
        <v>5044</v>
      </c>
      <c r="G194" s="75" t="s">
        <v>5045</v>
      </c>
      <c r="H194" s="75" t="s">
        <v>5046</v>
      </c>
      <c r="I194" s="75" t="s">
        <v>5047</v>
      </c>
      <c r="J194" s="76" t="s">
        <v>5048</v>
      </c>
      <c r="K194" s="77" t="s">
        <v>5049</v>
      </c>
      <c r="L194" s="77" t="s">
        <v>5050</v>
      </c>
      <c r="M194" s="77" t="s">
        <v>5051</v>
      </c>
      <c r="N194" s="77" t="s">
        <v>5052</v>
      </c>
      <c r="O194" s="77" t="s">
        <v>5053</v>
      </c>
      <c r="P194" s="77"/>
      <c r="Q194" s="191"/>
      <c r="R194" s="77"/>
      <c r="S194" s="200"/>
      <c r="T194" s="200"/>
      <c r="U194" s="7"/>
    </row>
    <row r="195" spans="1:21" ht="12.75" customHeight="1">
      <c r="A195" s="33"/>
      <c r="B195" s="78"/>
      <c r="C195" s="3" t="s">
        <v>5054</v>
      </c>
      <c r="D195" s="74" t="s">
        <v>5055</v>
      </c>
      <c r="E195" s="75" t="s">
        <v>5056</v>
      </c>
      <c r="F195" s="75" t="s">
        <v>5057</v>
      </c>
      <c r="G195" s="75" t="s">
        <v>5058</v>
      </c>
      <c r="H195" s="75" t="s">
        <v>5059</v>
      </c>
      <c r="I195" s="75" t="s">
        <v>5060</v>
      </c>
      <c r="J195" s="76" t="s">
        <v>5061</v>
      </c>
      <c r="K195" s="77" t="s">
        <v>5062</v>
      </c>
      <c r="L195" s="77" t="s">
        <v>5063</v>
      </c>
      <c r="M195" s="77" t="s">
        <v>5064</v>
      </c>
      <c r="N195" s="77" t="s">
        <v>5065</v>
      </c>
      <c r="O195" s="77" t="s">
        <v>5066</v>
      </c>
      <c r="P195" s="77"/>
      <c r="Q195" s="191"/>
      <c r="R195" s="77"/>
      <c r="S195" s="200"/>
      <c r="T195" s="200"/>
      <c r="U195" s="7"/>
    </row>
    <row r="196" spans="1:21" ht="12.75" customHeight="1">
      <c r="A196" s="33"/>
      <c r="B196" s="78"/>
      <c r="C196" s="3" t="s">
        <v>5067</v>
      </c>
      <c r="D196" s="74" t="s">
        <v>5068</v>
      </c>
      <c r="E196" s="75" t="s">
        <v>5069</v>
      </c>
      <c r="F196" s="75" t="s">
        <v>5070</v>
      </c>
      <c r="G196" s="75" t="s">
        <v>5071</v>
      </c>
      <c r="H196" s="75" t="s">
        <v>5072</v>
      </c>
      <c r="I196" s="75" t="s">
        <v>5073</v>
      </c>
      <c r="J196" s="76" t="s">
        <v>5074</v>
      </c>
      <c r="K196" s="77" t="s">
        <v>5075</v>
      </c>
      <c r="L196" s="77" t="s">
        <v>5076</v>
      </c>
      <c r="M196" s="77" t="s">
        <v>5077</v>
      </c>
      <c r="N196" s="77" t="s">
        <v>5078</v>
      </c>
      <c r="O196" s="77" t="s">
        <v>5079</v>
      </c>
      <c r="P196" s="77"/>
      <c r="Q196" s="191"/>
      <c r="R196" s="77"/>
      <c r="S196" s="200"/>
      <c r="T196" s="200"/>
      <c r="U196" s="7"/>
    </row>
    <row r="197" spans="1:21" ht="12.75" customHeight="1">
      <c r="A197" s="33"/>
      <c r="B197" s="78"/>
      <c r="C197" s="3" t="s">
        <v>5080</v>
      </c>
      <c r="D197" s="74" t="s">
        <v>5081</v>
      </c>
      <c r="E197" s="75" t="s">
        <v>5082</v>
      </c>
      <c r="F197" s="75" t="s">
        <v>5083</v>
      </c>
      <c r="G197" s="75" t="s">
        <v>5084</v>
      </c>
      <c r="H197" s="75" t="s">
        <v>5085</v>
      </c>
      <c r="I197" s="75" t="s">
        <v>5086</v>
      </c>
      <c r="J197" s="76" t="s">
        <v>5087</v>
      </c>
      <c r="K197" s="77" t="s">
        <v>5088</v>
      </c>
      <c r="L197" s="77" t="s">
        <v>5089</v>
      </c>
      <c r="M197" s="77" t="s">
        <v>5090</v>
      </c>
      <c r="N197" s="77" t="s">
        <v>5091</v>
      </c>
      <c r="O197" s="77" t="s">
        <v>5092</v>
      </c>
      <c r="P197" s="77"/>
      <c r="Q197" s="191"/>
      <c r="R197" s="77"/>
      <c r="S197" s="200"/>
      <c r="T197" s="200"/>
      <c r="U197" s="7"/>
    </row>
    <row r="198" spans="1:21" ht="12.75" customHeight="1">
      <c r="A198" s="33"/>
      <c r="B198" s="78"/>
      <c r="C198" s="3" t="s">
        <v>5093</v>
      </c>
      <c r="D198" s="74" t="s">
        <v>5094</v>
      </c>
      <c r="E198" s="75" t="s">
        <v>5095</v>
      </c>
      <c r="F198" s="75" t="s">
        <v>5096</v>
      </c>
      <c r="G198" s="75" t="s">
        <v>5097</v>
      </c>
      <c r="H198" s="75" t="s">
        <v>5098</v>
      </c>
      <c r="I198" s="75" t="s">
        <v>5099</v>
      </c>
      <c r="J198" s="76" t="s">
        <v>5100</v>
      </c>
      <c r="K198" s="77" t="s">
        <v>5101</v>
      </c>
      <c r="L198" s="77" t="s">
        <v>5102</v>
      </c>
      <c r="M198" s="77" t="s">
        <v>5103</v>
      </c>
      <c r="N198" s="77" t="s">
        <v>5104</v>
      </c>
      <c r="O198" s="77" t="s">
        <v>5105</v>
      </c>
      <c r="P198" s="77"/>
      <c r="Q198" s="191"/>
      <c r="R198" s="77"/>
      <c r="S198" s="200"/>
      <c r="T198" s="200"/>
      <c r="U198" s="7"/>
    </row>
    <row r="199" spans="1:21" ht="12.75" customHeight="1">
      <c r="A199" s="33"/>
      <c r="B199" s="78"/>
      <c r="C199" s="3" t="s">
        <v>5106</v>
      </c>
      <c r="D199" s="74" t="s">
        <v>5107</v>
      </c>
      <c r="E199" s="75" t="s">
        <v>5108</v>
      </c>
      <c r="F199" s="75" t="s">
        <v>5109</v>
      </c>
      <c r="G199" s="75" t="s">
        <v>5110</v>
      </c>
      <c r="H199" s="75" t="s">
        <v>5111</v>
      </c>
      <c r="I199" s="75" t="s">
        <v>5112</v>
      </c>
      <c r="J199" s="76" t="s">
        <v>5113</v>
      </c>
      <c r="K199" s="77" t="s">
        <v>5114</v>
      </c>
      <c r="L199" s="77" t="s">
        <v>5115</v>
      </c>
      <c r="M199" s="77" t="s">
        <v>5116</v>
      </c>
      <c r="N199" s="77" t="s">
        <v>5117</v>
      </c>
      <c r="O199" s="77" t="s">
        <v>5118</v>
      </c>
      <c r="P199" s="77"/>
      <c r="Q199" s="191"/>
      <c r="R199" s="77"/>
      <c r="S199" s="200"/>
      <c r="T199" s="200"/>
      <c r="U199" s="7"/>
    </row>
    <row r="200" spans="1:21" ht="12.75" customHeight="1">
      <c r="A200" s="33"/>
      <c r="B200" s="78"/>
      <c r="C200" s="3" t="s">
        <v>5119</v>
      </c>
      <c r="D200" s="74" t="s">
        <v>5120</v>
      </c>
      <c r="E200" s="75" t="s">
        <v>5121</v>
      </c>
      <c r="F200" s="75" t="s">
        <v>5122</v>
      </c>
      <c r="G200" s="75" t="s">
        <v>5123</v>
      </c>
      <c r="H200" s="75" t="s">
        <v>5124</v>
      </c>
      <c r="I200" s="75" t="s">
        <v>5125</v>
      </c>
      <c r="J200" s="76" t="s">
        <v>5126</v>
      </c>
      <c r="K200" s="77" t="s">
        <v>5127</v>
      </c>
      <c r="L200" s="77" t="s">
        <v>5128</v>
      </c>
      <c r="M200" s="77" t="s">
        <v>5129</v>
      </c>
      <c r="N200" s="77" t="s">
        <v>5130</v>
      </c>
      <c r="O200" s="77" t="s">
        <v>5131</v>
      </c>
      <c r="P200" s="77"/>
      <c r="Q200" s="191"/>
      <c r="R200" s="77"/>
      <c r="S200" s="200"/>
      <c r="T200" s="200"/>
      <c r="U200" s="7"/>
    </row>
    <row r="201" spans="1:21" ht="12.75" customHeight="1">
      <c r="A201" s="33"/>
      <c r="B201" s="78"/>
      <c r="C201" s="3" t="s">
        <v>5132</v>
      </c>
      <c r="D201" s="74" t="s">
        <v>5133</v>
      </c>
      <c r="E201" s="75" t="s">
        <v>5134</v>
      </c>
      <c r="F201" s="75" t="s">
        <v>5135</v>
      </c>
      <c r="G201" s="75" t="s">
        <v>5136</v>
      </c>
      <c r="H201" s="75" t="s">
        <v>5137</v>
      </c>
      <c r="I201" s="75" t="s">
        <v>5138</v>
      </c>
      <c r="J201" s="76" t="s">
        <v>5139</v>
      </c>
      <c r="K201" s="77" t="s">
        <v>5140</v>
      </c>
      <c r="L201" s="77" t="s">
        <v>5141</v>
      </c>
      <c r="M201" s="77" t="s">
        <v>5142</v>
      </c>
      <c r="N201" s="77" t="s">
        <v>5143</v>
      </c>
      <c r="O201" s="77" t="s">
        <v>5144</v>
      </c>
      <c r="P201" s="77"/>
      <c r="Q201" s="191"/>
      <c r="R201" s="77"/>
      <c r="S201" s="200"/>
      <c r="T201" s="200"/>
      <c r="U201" s="7"/>
    </row>
    <row r="202" spans="1:21" ht="12.75" customHeight="1">
      <c r="A202" s="33"/>
      <c r="B202" s="78"/>
      <c r="C202" s="3" t="s">
        <v>5145</v>
      </c>
      <c r="D202" s="74" t="s">
        <v>5146</v>
      </c>
      <c r="E202" s="75" t="s">
        <v>5147</v>
      </c>
      <c r="F202" s="75" t="s">
        <v>5148</v>
      </c>
      <c r="G202" s="75" t="s">
        <v>5149</v>
      </c>
      <c r="H202" s="75" t="s">
        <v>5150</v>
      </c>
      <c r="I202" s="75" t="s">
        <v>5151</v>
      </c>
      <c r="J202" s="76" t="s">
        <v>5152</v>
      </c>
      <c r="K202" s="77" t="s">
        <v>5153</v>
      </c>
      <c r="L202" s="77" t="s">
        <v>5154</v>
      </c>
      <c r="M202" s="77" t="s">
        <v>5155</v>
      </c>
      <c r="N202" s="77" t="s">
        <v>5156</v>
      </c>
      <c r="O202" s="77" t="s">
        <v>5157</v>
      </c>
      <c r="P202" s="77"/>
      <c r="Q202" s="191"/>
      <c r="R202" s="77"/>
      <c r="S202" s="200"/>
      <c r="T202" s="200"/>
      <c r="U202" s="7"/>
    </row>
    <row r="203" spans="1:21" ht="12.75" customHeight="1">
      <c r="A203" s="33"/>
      <c r="B203" s="78"/>
      <c r="C203" s="3" t="s">
        <v>5158</v>
      </c>
      <c r="D203" s="74" t="s">
        <v>5159</v>
      </c>
      <c r="E203" s="75" t="s">
        <v>5160</v>
      </c>
      <c r="F203" s="75" t="s">
        <v>5161</v>
      </c>
      <c r="G203" s="75" t="s">
        <v>5162</v>
      </c>
      <c r="H203" s="75" t="s">
        <v>5163</v>
      </c>
      <c r="I203" s="75" t="s">
        <v>5164</v>
      </c>
      <c r="J203" s="76" t="s">
        <v>5165</v>
      </c>
      <c r="K203" s="77" t="s">
        <v>5166</v>
      </c>
      <c r="L203" s="77" t="s">
        <v>5167</v>
      </c>
      <c r="M203" s="77" t="s">
        <v>5168</v>
      </c>
      <c r="N203" s="77" t="s">
        <v>5169</v>
      </c>
      <c r="O203" s="77" t="s">
        <v>5170</v>
      </c>
      <c r="P203" s="77"/>
      <c r="Q203" s="191"/>
      <c r="R203" s="77"/>
      <c r="S203" s="200"/>
      <c r="T203" s="200"/>
      <c r="U203" s="7"/>
    </row>
    <row r="204" spans="1:21" ht="12.75" customHeight="1">
      <c r="A204" s="33"/>
      <c r="B204" s="78"/>
      <c r="C204" s="3" t="s">
        <v>5171</v>
      </c>
      <c r="D204" s="74" t="s">
        <v>5172</v>
      </c>
      <c r="E204" s="75" t="s">
        <v>5173</v>
      </c>
      <c r="F204" s="75" t="s">
        <v>5174</v>
      </c>
      <c r="G204" s="75" t="s">
        <v>5175</v>
      </c>
      <c r="H204" s="75" t="s">
        <v>5176</v>
      </c>
      <c r="I204" s="75" t="s">
        <v>5177</v>
      </c>
      <c r="J204" s="76" t="s">
        <v>5178</v>
      </c>
      <c r="K204" s="77" t="s">
        <v>5179</v>
      </c>
      <c r="L204" s="77" t="s">
        <v>5180</v>
      </c>
      <c r="M204" s="77" t="s">
        <v>5181</v>
      </c>
      <c r="N204" s="77" t="s">
        <v>5182</v>
      </c>
      <c r="O204" s="77" t="s">
        <v>5183</v>
      </c>
      <c r="P204" s="77"/>
      <c r="Q204" s="191"/>
      <c r="R204" s="77"/>
      <c r="S204" s="200"/>
      <c r="T204" s="200"/>
      <c r="U204" s="7"/>
    </row>
    <row r="205" spans="1:21" ht="12.75" customHeight="1">
      <c r="A205" s="33"/>
      <c r="B205" s="78"/>
      <c r="C205" s="3" t="s">
        <v>5184</v>
      </c>
      <c r="D205" s="74" t="s">
        <v>5185</v>
      </c>
      <c r="E205" s="75" t="s">
        <v>5186</v>
      </c>
      <c r="F205" s="75" t="s">
        <v>5187</v>
      </c>
      <c r="G205" s="75" t="s">
        <v>5188</v>
      </c>
      <c r="H205" s="75" t="s">
        <v>5189</v>
      </c>
      <c r="I205" s="75" t="s">
        <v>5190</v>
      </c>
      <c r="J205" s="76" t="s">
        <v>5191</v>
      </c>
      <c r="K205" s="77" t="s">
        <v>5192</v>
      </c>
      <c r="L205" s="77" t="s">
        <v>5193</v>
      </c>
      <c r="M205" s="77" t="s">
        <v>5194</v>
      </c>
      <c r="N205" s="77" t="s">
        <v>5195</v>
      </c>
      <c r="O205" s="77" t="s">
        <v>5196</v>
      </c>
      <c r="P205" s="77"/>
      <c r="Q205" s="191"/>
      <c r="R205" s="77"/>
      <c r="S205" s="200"/>
      <c r="T205" s="200"/>
      <c r="U205" s="7"/>
    </row>
    <row r="206" spans="1:21" ht="12.75" customHeight="1">
      <c r="A206" s="33"/>
      <c r="B206" s="78"/>
      <c r="C206" s="244" t="s">
        <v>5197</v>
      </c>
      <c r="D206" s="74" t="s">
        <v>5198</v>
      </c>
      <c r="E206" s="75" t="s">
        <v>5199</v>
      </c>
      <c r="F206" s="75" t="s">
        <v>5200</v>
      </c>
      <c r="G206" s="75" t="s">
        <v>5201</v>
      </c>
      <c r="H206" s="75" t="s">
        <v>5202</v>
      </c>
      <c r="I206" s="75" t="s">
        <v>5203</v>
      </c>
      <c r="J206" s="76" t="s">
        <v>5204</v>
      </c>
      <c r="K206" s="77" t="s">
        <v>5205</v>
      </c>
      <c r="L206" s="77" t="s">
        <v>5206</v>
      </c>
      <c r="M206" s="77" t="s">
        <v>5207</v>
      </c>
      <c r="N206" s="77" t="s">
        <v>5208</v>
      </c>
      <c r="O206" s="77" t="s">
        <v>5209</v>
      </c>
      <c r="P206" s="77"/>
      <c r="Q206" s="191"/>
      <c r="R206" s="77"/>
      <c r="S206" s="200"/>
      <c r="T206" s="200"/>
      <c r="U206" s="7"/>
    </row>
    <row r="207" spans="1:21" ht="12.75" customHeight="1">
      <c r="A207" s="33"/>
      <c r="B207" s="78"/>
      <c r="C207" s="3" t="s">
        <v>5210</v>
      </c>
      <c r="D207" s="74" t="s">
        <v>5211</v>
      </c>
      <c r="E207" s="75" t="s">
        <v>5212</v>
      </c>
      <c r="F207" s="75" t="s">
        <v>5213</v>
      </c>
      <c r="G207" s="75" t="s">
        <v>5214</v>
      </c>
      <c r="H207" s="242" t="s">
        <v>5215</v>
      </c>
      <c r="I207" s="75" t="s">
        <v>5216</v>
      </c>
      <c r="J207" s="76" t="s">
        <v>5217</v>
      </c>
      <c r="K207" s="77" t="s">
        <v>5218</v>
      </c>
      <c r="L207" s="77" t="s">
        <v>5219</v>
      </c>
      <c r="M207" s="77" t="s">
        <v>5220</v>
      </c>
      <c r="N207" s="77" t="s">
        <v>5221</v>
      </c>
      <c r="O207" s="241" t="s">
        <v>5222</v>
      </c>
      <c r="P207" s="77"/>
      <c r="Q207" s="191"/>
      <c r="R207" s="77"/>
      <c r="S207" s="200"/>
      <c r="T207" s="200"/>
      <c r="U207" s="7"/>
    </row>
    <row r="208" spans="1:21" ht="12.75" customHeight="1">
      <c r="A208" s="33"/>
      <c r="B208" s="78"/>
      <c r="C208" s="3" t="s">
        <v>5223</v>
      </c>
      <c r="D208" s="74" t="s">
        <v>5224</v>
      </c>
      <c r="E208" s="75" t="s">
        <v>5225</v>
      </c>
      <c r="F208" s="75" t="s">
        <v>5226</v>
      </c>
      <c r="G208" s="75" t="s">
        <v>5227</v>
      </c>
      <c r="H208" s="75" t="s">
        <v>5228</v>
      </c>
      <c r="I208" s="75" t="s">
        <v>5229</v>
      </c>
      <c r="J208" s="76" t="s">
        <v>5230</v>
      </c>
      <c r="K208" s="77" t="s">
        <v>5231</v>
      </c>
      <c r="L208" s="77" t="s">
        <v>5232</v>
      </c>
      <c r="M208" s="77" t="s">
        <v>5233</v>
      </c>
      <c r="N208" s="77" t="s">
        <v>5234</v>
      </c>
      <c r="O208" s="77" t="s">
        <v>5235</v>
      </c>
      <c r="P208" s="77"/>
      <c r="Q208" s="191"/>
      <c r="R208" s="77"/>
      <c r="S208" s="200"/>
      <c r="T208" s="200"/>
      <c r="U208" s="7"/>
    </row>
    <row r="209" spans="1:21" ht="12.75" customHeight="1">
      <c r="A209" s="33"/>
      <c r="B209" s="78"/>
      <c r="C209" s="3" t="s">
        <v>5236</v>
      </c>
      <c r="D209" s="74" t="s">
        <v>5237</v>
      </c>
      <c r="E209" s="75" t="s">
        <v>5238</v>
      </c>
      <c r="F209" s="75" t="s">
        <v>5239</v>
      </c>
      <c r="G209" s="75" t="s">
        <v>5240</v>
      </c>
      <c r="H209" s="75" t="s">
        <v>5241</v>
      </c>
      <c r="I209" s="75" t="s">
        <v>5242</v>
      </c>
      <c r="J209" s="76" t="s">
        <v>5243</v>
      </c>
      <c r="K209" s="77" t="s">
        <v>5244</v>
      </c>
      <c r="L209" s="77" t="s">
        <v>5245</v>
      </c>
      <c r="M209" s="77" t="s">
        <v>5246</v>
      </c>
      <c r="N209" s="77" t="s">
        <v>5247</v>
      </c>
      <c r="O209" s="77" t="s">
        <v>5248</v>
      </c>
      <c r="P209" s="77"/>
      <c r="Q209" s="191"/>
      <c r="R209" s="77"/>
      <c r="S209" s="200"/>
      <c r="T209" s="200"/>
      <c r="U209" s="7"/>
    </row>
    <row r="210" spans="1:21" ht="12.75" customHeight="1">
      <c r="A210" s="33"/>
      <c r="B210" s="78"/>
      <c r="C210" s="3" t="s">
        <v>5249</v>
      </c>
      <c r="D210" s="74" t="s">
        <v>5250</v>
      </c>
      <c r="E210" s="75" t="s">
        <v>5251</v>
      </c>
      <c r="F210" s="75" t="s">
        <v>5252</v>
      </c>
      <c r="G210" s="75" t="s">
        <v>5253</v>
      </c>
      <c r="H210" s="75" t="s">
        <v>5254</v>
      </c>
      <c r="I210" s="75" t="s">
        <v>5255</v>
      </c>
      <c r="J210" s="76" t="s">
        <v>5256</v>
      </c>
      <c r="K210" s="77" t="s">
        <v>5257</v>
      </c>
      <c r="L210" s="77" t="s">
        <v>5258</v>
      </c>
      <c r="M210" s="77" t="s">
        <v>5259</v>
      </c>
      <c r="N210" s="77" t="s">
        <v>5260</v>
      </c>
      <c r="O210" s="77" t="s">
        <v>5261</v>
      </c>
      <c r="P210" s="77"/>
      <c r="Q210" s="191"/>
      <c r="R210" s="77"/>
      <c r="S210" s="200"/>
      <c r="T210" s="200"/>
      <c r="U210" s="7"/>
    </row>
    <row r="211" spans="1:21" ht="12.75" customHeight="1">
      <c r="A211" s="33"/>
      <c r="B211" s="78"/>
      <c r="C211" s="3" t="s">
        <v>5262</v>
      </c>
      <c r="D211" s="74" t="s">
        <v>5263</v>
      </c>
      <c r="E211" s="75" t="s">
        <v>5264</v>
      </c>
      <c r="F211" s="75" t="s">
        <v>5265</v>
      </c>
      <c r="G211" s="75" t="s">
        <v>5266</v>
      </c>
      <c r="H211" s="75" t="s">
        <v>5267</v>
      </c>
      <c r="I211" s="75" t="s">
        <v>5268</v>
      </c>
      <c r="J211" s="76" t="s">
        <v>5269</v>
      </c>
      <c r="K211" s="77" t="s">
        <v>5270</v>
      </c>
      <c r="L211" s="77" t="s">
        <v>5271</v>
      </c>
      <c r="M211" s="77" t="s">
        <v>5272</v>
      </c>
      <c r="N211" s="77" t="s">
        <v>5273</v>
      </c>
      <c r="O211" s="77" t="s">
        <v>5274</v>
      </c>
      <c r="P211" s="77"/>
      <c r="Q211" s="191"/>
      <c r="R211" s="77"/>
      <c r="S211" s="200"/>
      <c r="T211" s="200"/>
      <c r="U211" s="7"/>
    </row>
    <row r="212" spans="1:21" ht="12.75" customHeight="1">
      <c r="A212" s="33"/>
      <c r="B212" s="78"/>
      <c r="C212" s="3" t="s">
        <v>5275</v>
      </c>
      <c r="D212" s="74" t="s">
        <v>5276</v>
      </c>
      <c r="E212" s="75" t="s">
        <v>5277</v>
      </c>
      <c r="F212" s="75" t="s">
        <v>5278</v>
      </c>
      <c r="G212" s="75" t="s">
        <v>5279</v>
      </c>
      <c r="H212" s="75" t="s">
        <v>5280</v>
      </c>
      <c r="I212" s="238" t="s">
        <v>5281</v>
      </c>
      <c r="J212" s="76" t="s">
        <v>5282</v>
      </c>
      <c r="K212" s="77" t="s">
        <v>5283</v>
      </c>
      <c r="L212" s="77" t="s">
        <v>5284</v>
      </c>
      <c r="M212" s="77" t="s">
        <v>5285</v>
      </c>
      <c r="N212" s="77" t="s">
        <v>5286</v>
      </c>
      <c r="O212" s="239" t="s">
        <v>5287</v>
      </c>
      <c r="P212" s="77"/>
      <c r="Q212" s="191"/>
      <c r="R212" s="77"/>
      <c r="S212" s="200"/>
      <c r="T212" s="200"/>
      <c r="U212" s="7"/>
    </row>
    <row r="213" spans="1:21" ht="12.75" customHeight="1">
      <c r="A213" s="33"/>
      <c r="B213" s="78"/>
      <c r="C213" s="3" t="s">
        <v>5288</v>
      </c>
      <c r="D213" s="74" t="s">
        <v>5289</v>
      </c>
      <c r="E213" s="75" t="s">
        <v>5290</v>
      </c>
      <c r="F213" s="75" t="s">
        <v>5291</v>
      </c>
      <c r="G213" s="75" t="s">
        <v>5292</v>
      </c>
      <c r="H213" s="75" t="s">
        <v>5293</v>
      </c>
      <c r="I213" s="75" t="s">
        <v>5294</v>
      </c>
      <c r="J213" s="76" t="s">
        <v>5295</v>
      </c>
      <c r="K213" s="77" t="s">
        <v>5296</v>
      </c>
      <c r="L213" s="77" t="s">
        <v>5297</v>
      </c>
      <c r="M213" s="77" t="s">
        <v>5298</v>
      </c>
      <c r="N213" s="77" t="s">
        <v>5299</v>
      </c>
      <c r="O213" s="77" t="s">
        <v>5300</v>
      </c>
      <c r="P213" s="77"/>
      <c r="Q213" s="191"/>
      <c r="R213" s="77"/>
      <c r="S213" s="200"/>
      <c r="T213" s="200"/>
      <c r="U213" s="7"/>
    </row>
    <row r="214" spans="1:21" ht="12.75" customHeight="1">
      <c r="A214" s="33"/>
      <c r="B214" s="78"/>
      <c r="C214" s="3" t="s">
        <v>5301</v>
      </c>
      <c r="D214" s="74" t="s">
        <v>5302</v>
      </c>
      <c r="E214" s="75" t="s">
        <v>5303</v>
      </c>
      <c r="F214" s="75" t="s">
        <v>5304</v>
      </c>
      <c r="G214" s="75" t="s">
        <v>5305</v>
      </c>
      <c r="H214" s="75" t="s">
        <v>5306</v>
      </c>
      <c r="I214" s="75" t="s">
        <v>5307</v>
      </c>
      <c r="J214" s="76" t="s">
        <v>5308</v>
      </c>
      <c r="K214" s="77" t="s">
        <v>5309</v>
      </c>
      <c r="L214" s="77" t="s">
        <v>5310</v>
      </c>
      <c r="M214" s="77" t="s">
        <v>5311</v>
      </c>
      <c r="N214" s="77" t="s">
        <v>5312</v>
      </c>
      <c r="O214" s="77" t="s">
        <v>5313</v>
      </c>
      <c r="P214" s="77"/>
      <c r="Q214" s="191"/>
      <c r="R214" s="77"/>
      <c r="S214" s="200"/>
      <c r="T214" s="200"/>
      <c r="U214" s="7"/>
    </row>
    <row r="215" spans="1:21" ht="12.75" customHeight="1">
      <c r="A215" s="33"/>
      <c r="B215" s="78"/>
      <c r="C215" s="3" t="s">
        <v>5314</v>
      </c>
      <c r="D215" s="74" t="s">
        <v>5315</v>
      </c>
      <c r="E215" s="75" t="s">
        <v>5316</v>
      </c>
      <c r="F215" s="75" t="s">
        <v>5317</v>
      </c>
      <c r="G215" s="75" t="s">
        <v>5318</v>
      </c>
      <c r="H215" s="75" t="s">
        <v>5319</v>
      </c>
      <c r="I215" s="75" t="s">
        <v>5320</v>
      </c>
      <c r="J215" s="76" t="s">
        <v>5321</v>
      </c>
      <c r="K215" s="77" t="s">
        <v>5322</v>
      </c>
      <c r="L215" s="77" t="s">
        <v>5323</v>
      </c>
      <c r="M215" s="77" t="s">
        <v>5324</v>
      </c>
      <c r="N215" s="77" t="s">
        <v>5325</v>
      </c>
      <c r="O215" s="77" t="s">
        <v>5326</v>
      </c>
      <c r="P215" s="77"/>
      <c r="Q215" s="191"/>
      <c r="R215" s="77"/>
      <c r="S215" s="200"/>
      <c r="T215" s="200"/>
      <c r="U215" s="7"/>
    </row>
    <row r="216" spans="1:21" ht="12.75" customHeight="1">
      <c r="A216" s="33"/>
      <c r="B216" s="78"/>
      <c r="C216" s="3" t="s">
        <v>5327</v>
      </c>
      <c r="D216" s="245" t="s">
        <v>5328</v>
      </c>
      <c r="E216" s="75" t="s">
        <v>5329</v>
      </c>
      <c r="F216" s="75" t="s">
        <v>5330</v>
      </c>
      <c r="G216" s="75" t="s">
        <v>5331</v>
      </c>
      <c r="H216" s="75" t="s">
        <v>5332</v>
      </c>
      <c r="I216" s="75" t="s">
        <v>5333</v>
      </c>
      <c r="J216" s="76" t="s">
        <v>5334</v>
      </c>
      <c r="K216" s="77" t="s">
        <v>5335</v>
      </c>
      <c r="L216" s="77" t="s">
        <v>5336</v>
      </c>
      <c r="M216" s="77" t="s">
        <v>5337</v>
      </c>
      <c r="N216" s="77" t="s">
        <v>5338</v>
      </c>
      <c r="O216" s="77" t="s">
        <v>5339</v>
      </c>
      <c r="P216" s="77"/>
      <c r="Q216" s="191"/>
      <c r="R216" s="77"/>
      <c r="S216" s="200"/>
      <c r="T216" s="200"/>
      <c r="U216" s="7"/>
    </row>
    <row r="217" spans="1:21" ht="12.75" customHeight="1">
      <c r="A217" s="33"/>
      <c r="B217" s="78"/>
      <c r="C217" s="3" t="s">
        <v>5340</v>
      </c>
      <c r="D217" s="74" t="s">
        <v>5341</v>
      </c>
      <c r="E217" s="75" t="s">
        <v>5342</v>
      </c>
      <c r="F217" s="75" t="s">
        <v>5343</v>
      </c>
      <c r="G217" s="75" t="s">
        <v>5344</v>
      </c>
      <c r="H217" s="75" t="s">
        <v>5345</v>
      </c>
      <c r="I217" s="75" t="s">
        <v>5346</v>
      </c>
      <c r="J217" s="76" t="s">
        <v>5347</v>
      </c>
      <c r="K217" s="77" t="s">
        <v>5348</v>
      </c>
      <c r="L217" s="77" t="s">
        <v>5349</v>
      </c>
      <c r="M217" s="77" t="s">
        <v>5350</v>
      </c>
      <c r="N217" s="77" t="s">
        <v>5351</v>
      </c>
      <c r="O217" s="77" t="s">
        <v>5352</v>
      </c>
      <c r="P217" s="77"/>
      <c r="Q217" s="191"/>
      <c r="R217" s="77"/>
      <c r="S217" s="200"/>
      <c r="T217" s="200"/>
      <c r="U217" s="7"/>
    </row>
    <row r="218" spans="1:21" ht="12.75" customHeight="1">
      <c r="A218" s="33"/>
      <c r="B218" s="78"/>
      <c r="C218" s="3" t="s">
        <v>5353</v>
      </c>
      <c r="D218" s="74" t="s">
        <v>5354</v>
      </c>
      <c r="E218" s="75" t="s">
        <v>5355</v>
      </c>
      <c r="F218" s="75" t="s">
        <v>5356</v>
      </c>
      <c r="G218" s="75" t="s">
        <v>5357</v>
      </c>
      <c r="H218" s="75" t="s">
        <v>5358</v>
      </c>
      <c r="I218" s="75" t="s">
        <v>5359</v>
      </c>
      <c r="J218" s="76" t="s">
        <v>5360</v>
      </c>
      <c r="K218" s="77" t="s">
        <v>5361</v>
      </c>
      <c r="L218" s="77" t="s">
        <v>5362</v>
      </c>
      <c r="M218" s="77" t="s">
        <v>5363</v>
      </c>
      <c r="N218" s="77" t="s">
        <v>5364</v>
      </c>
      <c r="O218" s="77" t="s">
        <v>5365</v>
      </c>
      <c r="P218" s="77"/>
      <c r="Q218" s="191"/>
      <c r="R218" s="77"/>
      <c r="S218" s="200"/>
      <c r="T218" s="200"/>
      <c r="U218" s="7"/>
    </row>
    <row r="219" spans="1:21" ht="12.75" customHeight="1">
      <c r="A219" s="33"/>
      <c r="B219" s="78"/>
      <c r="C219" s="3" t="s">
        <v>5366</v>
      </c>
      <c r="D219" s="74" t="s">
        <v>5367</v>
      </c>
      <c r="E219" s="75" t="s">
        <v>5368</v>
      </c>
      <c r="F219" s="75" t="s">
        <v>5369</v>
      </c>
      <c r="G219" s="75" t="s">
        <v>5370</v>
      </c>
      <c r="H219" s="75" t="s">
        <v>5371</v>
      </c>
      <c r="I219" s="75" t="s">
        <v>5372</v>
      </c>
      <c r="J219" s="76" t="s">
        <v>5373</v>
      </c>
      <c r="K219" s="77" t="s">
        <v>5374</v>
      </c>
      <c r="L219" s="77" t="s">
        <v>5375</v>
      </c>
      <c r="M219" s="77" t="s">
        <v>5376</v>
      </c>
      <c r="N219" s="77" t="s">
        <v>5377</v>
      </c>
      <c r="O219" s="77" t="s">
        <v>5378</v>
      </c>
      <c r="P219" s="77"/>
      <c r="Q219" s="191"/>
      <c r="R219" s="77"/>
      <c r="S219" s="200"/>
      <c r="T219" s="200"/>
      <c r="U219" s="7"/>
    </row>
    <row r="220" spans="1:21" ht="12.75" customHeight="1">
      <c r="A220" s="33"/>
      <c r="B220" s="78"/>
      <c r="C220" s="3" t="s">
        <v>5379</v>
      </c>
      <c r="D220" s="74" t="s">
        <v>5380</v>
      </c>
      <c r="E220" s="75" t="s">
        <v>5381</v>
      </c>
      <c r="F220" s="75" t="s">
        <v>5382</v>
      </c>
      <c r="G220" s="75" t="s">
        <v>5383</v>
      </c>
      <c r="H220" s="75" t="s">
        <v>5384</v>
      </c>
      <c r="I220" s="75" t="s">
        <v>5385</v>
      </c>
      <c r="J220" s="76" t="s">
        <v>5386</v>
      </c>
      <c r="K220" s="77" t="s">
        <v>5387</v>
      </c>
      <c r="L220" s="77" t="s">
        <v>5388</v>
      </c>
      <c r="M220" s="77" t="s">
        <v>5389</v>
      </c>
      <c r="N220" s="77" t="s">
        <v>5390</v>
      </c>
      <c r="O220" s="77" t="s">
        <v>5391</v>
      </c>
      <c r="P220" s="77"/>
      <c r="Q220" s="191"/>
      <c r="R220" s="77"/>
      <c r="S220" s="200"/>
      <c r="T220" s="200"/>
      <c r="U220" s="7"/>
    </row>
    <row r="221" spans="1:21" ht="12.75" customHeight="1">
      <c r="A221" s="33"/>
      <c r="B221" s="78"/>
      <c r="C221" s="3" t="s">
        <v>5392</v>
      </c>
      <c r="D221" s="74" t="s">
        <v>5393</v>
      </c>
      <c r="E221" s="75" t="s">
        <v>5394</v>
      </c>
      <c r="F221" s="75" t="s">
        <v>5395</v>
      </c>
      <c r="G221" s="75" t="s">
        <v>5396</v>
      </c>
      <c r="H221" s="75" t="s">
        <v>5397</v>
      </c>
      <c r="I221" s="75" t="s">
        <v>5398</v>
      </c>
      <c r="J221" s="76" t="s">
        <v>5399</v>
      </c>
      <c r="K221" s="237" t="s">
        <v>5400</v>
      </c>
      <c r="L221" s="77" t="s">
        <v>5401</v>
      </c>
      <c r="M221" s="77" t="s">
        <v>5402</v>
      </c>
      <c r="N221" s="77" t="s">
        <v>5403</v>
      </c>
      <c r="O221" s="77" t="s">
        <v>5404</v>
      </c>
      <c r="P221" s="77"/>
      <c r="Q221" s="191"/>
      <c r="R221" s="77"/>
      <c r="S221" s="200"/>
      <c r="T221" s="200"/>
      <c r="U221" s="7"/>
    </row>
    <row r="222" spans="1:21" ht="12.75" customHeight="1">
      <c r="A222" s="33"/>
      <c r="B222" s="78"/>
      <c r="C222" s="3" t="s">
        <v>5405</v>
      </c>
      <c r="D222" s="74" t="s">
        <v>5406</v>
      </c>
      <c r="E222" s="75" t="s">
        <v>5407</v>
      </c>
      <c r="F222" s="75" t="s">
        <v>5408</v>
      </c>
      <c r="G222" s="75" t="s">
        <v>5409</v>
      </c>
      <c r="H222" s="75" t="s">
        <v>5410</v>
      </c>
      <c r="I222" s="75" t="s">
        <v>5411</v>
      </c>
      <c r="J222" s="76" t="s">
        <v>5412</v>
      </c>
      <c r="K222" s="77" t="s">
        <v>5413</v>
      </c>
      <c r="L222" s="77" t="s">
        <v>5414</v>
      </c>
      <c r="M222" s="77" t="s">
        <v>5415</v>
      </c>
      <c r="N222" s="77" t="s">
        <v>5416</v>
      </c>
      <c r="O222" s="77" t="s">
        <v>5417</v>
      </c>
      <c r="P222" s="77"/>
      <c r="Q222" s="191"/>
      <c r="R222" s="77"/>
      <c r="S222" s="200"/>
      <c r="T222" s="200"/>
      <c r="U222" s="7"/>
    </row>
    <row r="223" spans="1:21" ht="12.75" customHeight="1">
      <c r="A223" s="33"/>
      <c r="B223" s="78"/>
      <c r="C223" s="3" t="s">
        <v>5418</v>
      </c>
      <c r="D223" s="74" t="s">
        <v>5419</v>
      </c>
      <c r="E223" s="75" t="s">
        <v>5420</v>
      </c>
      <c r="F223" s="75" t="s">
        <v>5421</v>
      </c>
      <c r="G223" s="75" t="s">
        <v>5422</v>
      </c>
      <c r="H223" s="75" t="s">
        <v>5423</v>
      </c>
      <c r="I223" s="75" t="s">
        <v>5424</v>
      </c>
      <c r="J223" s="76" t="s">
        <v>5425</v>
      </c>
      <c r="K223" s="77" t="s">
        <v>5426</v>
      </c>
      <c r="L223" s="77" t="s">
        <v>5427</v>
      </c>
      <c r="M223" s="77" t="s">
        <v>5428</v>
      </c>
      <c r="N223" s="77" t="s">
        <v>5429</v>
      </c>
      <c r="O223" s="77" t="s">
        <v>5430</v>
      </c>
      <c r="P223" s="77"/>
      <c r="Q223" s="191"/>
      <c r="R223" s="77"/>
      <c r="S223" s="200"/>
      <c r="T223" s="200"/>
      <c r="U223" s="7"/>
    </row>
    <row r="224" spans="1:21" ht="12.75" customHeight="1">
      <c r="A224" s="33"/>
      <c r="B224" s="78"/>
      <c r="C224" s="3" t="s">
        <v>5431</v>
      </c>
      <c r="D224" s="74" t="s">
        <v>5432</v>
      </c>
      <c r="E224" s="75" t="s">
        <v>5433</v>
      </c>
      <c r="F224" s="75" t="s">
        <v>5434</v>
      </c>
      <c r="G224" s="75" t="s">
        <v>5435</v>
      </c>
      <c r="H224" s="75" t="s">
        <v>5436</v>
      </c>
      <c r="I224" s="75" t="s">
        <v>5437</v>
      </c>
      <c r="J224" s="76" t="s">
        <v>5438</v>
      </c>
      <c r="K224" s="77" t="s">
        <v>5439</v>
      </c>
      <c r="L224" s="77" t="s">
        <v>5440</v>
      </c>
      <c r="M224" s="77" t="s">
        <v>5441</v>
      </c>
      <c r="N224" s="77" t="s">
        <v>5442</v>
      </c>
      <c r="O224" s="77" t="s">
        <v>5443</v>
      </c>
      <c r="P224" s="77"/>
      <c r="Q224" s="191"/>
      <c r="R224" s="77"/>
      <c r="S224" s="200"/>
      <c r="T224" s="200"/>
      <c r="U224" s="7"/>
    </row>
    <row r="225" spans="1:21" ht="12.75" customHeight="1">
      <c r="A225" s="33"/>
      <c r="B225" s="78"/>
      <c r="C225" s="3" t="s">
        <v>5444</v>
      </c>
      <c r="D225" s="74" t="s">
        <v>5445</v>
      </c>
      <c r="E225" s="75" t="s">
        <v>5446</v>
      </c>
      <c r="F225" s="75" t="s">
        <v>5447</v>
      </c>
      <c r="G225" s="75" t="s">
        <v>5448</v>
      </c>
      <c r="H225" s="75" t="s">
        <v>5449</v>
      </c>
      <c r="I225" s="75" t="s">
        <v>5450</v>
      </c>
      <c r="J225" s="76" t="s">
        <v>5451</v>
      </c>
      <c r="K225" s="77" t="s">
        <v>5452</v>
      </c>
      <c r="L225" s="77" t="s">
        <v>5453</v>
      </c>
      <c r="M225" s="77" t="s">
        <v>5454</v>
      </c>
      <c r="N225" s="77" t="s">
        <v>5455</v>
      </c>
      <c r="O225" s="77" t="s">
        <v>5456</v>
      </c>
      <c r="P225" s="77"/>
      <c r="Q225" s="191"/>
      <c r="R225" s="77"/>
      <c r="S225" s="200"/>
      <c r="T225" s="200"/>
      <c r="U225" s="7"/>
    </row>
    <row r="226" spans="1:21" ht="12.75" customHeight="1">
      <c r="A226" s="33"/>
      <c r="B226" s="78"/>
      <c r="C226" s="3" t="s">
        <v>5457</v>
      </c>
      <c r="D226" s="74" t="s">
        <v>5458</v>
      </c>
      <c r="E226" s="75" t="s">
        <v>5459</v>
      </c>
      <c r="F226" s="75" t="s">
        <v>5460</v>
      </c>
      <c r="G226" s="75" t="s">
        <v>5461</v>
      </c>
      <c r="H226" s="75" t="s">
        <v>5462</v>
      </c>
      <c r="I226" s="75" t="s">
        <v>5463</v>
      </c>
      <c r="J226" s="76" t="s">
        <v>5464</v>
      </c>
      <c r="K226" s="77" t="s">
        <v>5465</v>
      </c>
      <c r="L226" s="77" t="s">
        <v>5466</v>
      </c>
      <c r="M226" s="77" t="s">
        <v>5467</v>
      </c>
      <c r="N226" s="77" t="s">
        <v>5468</v>
      </c>
      <c r="O226" s="77" t="s">
        <v>5469</v>
      </c>
      <c r="P226" s="77"/>
      <c r="Q226" s="191"/>
      <c r="R226" s="77"/>
      <c r="S226" s="200"/>
      <c r="T226" s="200"/>
      <c r="U226" s="7"/>
    </row>
    <row r="227" spans="1:21" ht="12.75" customHeight="1">
      <c r="A227" s="33"/>
      <c r="B227" s="78"/>
      <c r="C227" s="3" t="s">
        <v>5470</v>
      </c>
      <c r="D227" s="74" t="s">
        <v>5471</v>
      </c>
      <c r="E227" s="75" t="s">
        <v>5472</v>
      </c>
      <c r="F227" s="75" t="s">
        <v>5473</v>
      </c>
      <c r="G227" s="75" t="s">
        <v>5474</v>
      </c>
      <c r="H227" s="75" t="s">
        <v>5475</v>
      </c>
      <c r="I227" s="75" t="s">
        <v>5476</v>
      </c>
      <c r="J227" s="76" t="s">
        <v>5477</v>
      </c>
      <c r="K227" s="77" t="s">
        <v>5478</v>
      </c>
      <c r="L227" s="77" t="s">
        <v>5479</v>
      </c>
      <c r="M227" s="77" t="s">
        <v>5480</v>
      </c>
      <c r="N227" s="77" t="s">
        <v>5481</v>
      </c>
      <c r="O227" s="77" t="s">
        <v>5482</v>
      </c>
      <c r="P227" s="77"/>
      <c r="Q227" s="191"/>
      <c r="R227" s="77"/>
      <c r="S227" s="200"/>
      <c r="T227" s="200"/>
      <c r="U227" s="7"/>
    </row>
    <row r="228" spans="1:21" ht="12.75" customHeight="1">
      <c r="A228" s="33"/>
      <c r="B228" s="78"/>
      <c r="C228" s="3" t="s">
        <v>5483</v>
      </c>
      <c r="D228" s="74" t="s">
        <v>5484</v>
      </c>
      <c r="E228" s="75" t="s">
        <v>5485</v>
      </c>
      <c r="F228" s="75" t="s">
        <v>5486</v>
      </c>
      <c r="G228" s="75" t="s">
        <v>5487</v>
      </c>
      <c r="H228" s="75" t="s">
        <v>5488</v>
      </c>
      <c r="I228" s="75" t="s">
        <v>5489</v>
      </c>
      <c r="J228" s="76" t="s">
        <v>5490</v>
      </c>
      <c r="K228" s="77" t="s">
        <v>5491</v>
      </c>
      <c r="L228" s="77" t="s">
        <v>5492</v>
      </c>
      <c r="M228" s="77" t="s">
        <v>5493</v>
      </c>
      <c r="N228" s="77" t="s">
        <v>5494</v>
      </c>
      <c r="O228" s="77" t="s">
        <v>5495</v>
      </c>
      <c r="P228" s="77"/>
      <c r="Q228" s="191"/>
      <c r="R228" s="77"/>
      <c r="S228" s="200"/>
      <c r="T228" s="200"/>
      <c r="U228" s="7"/>
    </row>
    <row r="229" spans="1:21" ht="12.75" customHeight="1">
      <c r="A229" s="21" t="str" cm="1">
        <f t="array" ref="A229">((LoginGenerator(E229,D229)))&amp;""</f>
        <v/>
      </c>
      <c r="B229" s="9"/>
      <c r="C229" s="7"/>
      <c r="D229" s="29"/>
      <c r="E229" s="30"/>
      <c r="F229" s="30"/>
      <c r="G229" s="30"/>
      <c r="H229" s="30"/>
      <c r="I229" s="30"/>
      <c r="J229" s="31"/>
      <c r="K229" s="32"/>
      <c r="L229" s="32"/>
      <c r="M229" s="32"/>
      <c r="N229" s="32"/>
      <c r="O229" s="32"/>
      <c r="P229" s="32"/>
      <c r="Q229" s="192"/>
      <c r="R229" s="32"/>
      <c r="S229" s="201"/>
      <c r="T229" s="201"/>
      <c r="U229" s="7"/>
    </row>
    <row r="232" spans="1:21" ht="20.25">
      <c r="A232" s="135" t="s">
        <v>2475</v>
      </c>
    </row>
    <row r="234" spans="1:21" ht="12.75" customHeight="1">
      <c r="B234" s="246" t="s">
        <v>2513</v>
      </c>
      <c r="C234" s="246"/>
      <c r="D234" s="246"/>
      <c r="E234" s="246"/>
      <c r="F234" s="246"/>
    </row>
    <row r="235" spans="1:21">
      <c r="A235" s="136"/>
      <c r="B235" s="246"/>
      <c r="C235" s="246"/>
      <c r="D235" s="246"/>
      <c r="E235" s="246"/>
      <c r="F235" s="246"/>
    </row>
    <row r="236" spans="1:21">
      <c r="A236" s="136"/>
      <c r="B236" s="246"/>
      <c r="C236" s="246"/>
      <c r="D236" s="246"/>
      <c r="E236" s="246"/>
      <c r="F236" s="246"/>
    </row>
    <row r="237" spans="1:21">
      <c r="A237" s="136"/>
      <c r="B237" s="246"/>
      <c r="C237" s="246"/>
      <c r="D237" s="246"/>
      <c r="E237" s="246"/>
      <c r="F237" s="246"/>
    </row>
    <row r="238" spans="1:21">
      <c r="A238" s="136"/>
      <c r="B238" s="246"/>
      <c r="C238" s="246"/>
      <c r="D238" s="246"/>
      <c r="E238" s="246"/>
      <c r="F238" s="246"/>
    </row>
    <row r="239" spans="1:21">
      <c r="B239" s="28" t="s">
        <v>2476</v>
      </c>
    </row>
    <row r="240" spans="1:21">
      <c r="A240" s="28" t="s">
        <v>2474</v>
      </c>
    </row>
    <row r="241" spans="1:6">
      <c r="A241" s="278" t="s">
        <v>2636</v>
      </c>
      <c r="B241" s="291"/>
      <c r="C241" s="291"/>
      <c r="D241" s="291"/>
      <c r="E241" s="291"/>
      <c r="F241" s="292"/>
    </row>
    <row r="242" spans="1:6" ht="18.75" customHeight="1"/>
    <row r="243" spans="1:6" ht="12.75" customHeight="1">
      <c r="A243" s="28" t="s">
        <v>2521</v>
      </c>
    </row>
    <row r="244" spans="1:6" ht="12.75" customHeight="1">
      <c r="A244" s="278" t="s">
        <v>2467</v>
      </c>
      <c r="B244" s="291"/>
      <c r="C244" s="291"/>
      <c r="D244" s="291"/>
      <c r="E244" s="291"/>
      <c r="F244" s="292"/>
    </row>
    <row r="245" spans="1:6" ht="18.75" customHeight="1"/>
    <row r="246" spans="1:6">
      <c r="A246" s="28" t="s">
        <v>2522</v>
      </c>
    </row>
    <row r="247" spans="1:6">
      <c r="A247" s="302" t="s">
        <v>2637</v>
      </c>
      <c r="B247" s="291"/>
      <c r="C247" s="291"/>
      <c r="D247" s="291"/>
      <c r="E247" s="291"/>
      <c r="F247" s="292"/>
    </row>
    <row r="248" spans="1:6" ht="17.25" customHeight="1"/>
    <row r="249" spans="1:6" ht="12.75" customHeight="1">
      <c r="A249" s="303" t="s">
        <v>2512</v>
      </c>
      <c r="B249" s="303"/>
      <c r="C249" s="303"/>
    </row>
    <row r="250" spans="1:6" ht="12.75" customHeight="1">
      <c r="A250" s="304"/>
      <c r="B250" s="304"/>
      <c r="C250" s="304"/>
    </row>
    <row r="251" spans="1:6" ht="12.75" customHeight="1">
      <c r="A251" s="304"/>
      <c r="B251" s="304"/>
      <c r="C251" s="304"/>
      <c r="D251" s="163" t="s">
        <v>2518</v>
      </c>
      <c r="E251" s="305" t="s">
        <v>2519</v>
      </c>
    </row>
    <row r="252" spans="1:6" ht="12.75" customHeight="1">
      <c r="A252" s="304"/>
      <c r="B252" s="304"/>
      <c r="C252" s="304"/>
      <c r="E252" s="306"/>
    </row>
    <row r="253" spans="1:6" ht="4.5" customHeight="1">
      <c r="A253" s="166"/>
      <c r="B253" s="166"/>
      <c r="C253" s="166"/>
      <c r="D253" s="163"/>
      <c r="E253" s="167"/>
    </row>
    <row r="254" spans="1:6" ht="12.75" customHeight="1">
      <c r="A254" s="281" t="s">
        <v>2639</v>
      </c>
      <c r="B254" s="282"/>
      <c r="C254" s="282"/>
      <c r="D254" s="282"/>
      <c r="E254" s="282"/>
      <c r="F254" s="283"/>
    </row>
    <row r="255" spans="1:6" ht="12.75" customHeight="1">
      <c r="A255" s="284"/>
      <c r="B255" s="285"/>
      <c r="C255" s="285"/>
      <c r="D255" s="285"/>
      <c r="E255" s="285"/>
      <c r="F255" s="286"/>
    </row>
    <row r="256" spans="1:6">
      <c r="A256" s="284"/>
      <c r="B256" s="285"/>
      <c r="C256" s="285"/>
      <c r="D256" s="285"/>
      <c r="E256" s="285"/>
      <c r="F256" s="286"/>
    </row>
    <row r="257" spans="1:7">
      <c r="A257" s="284"/>
      <c r="B257" s="285"/>
      <c r="C257" s="285"/>
      <c r="D257" s="285"/>
      <c r="E257" s="285"/>
      <c r="F257" s="286"/>
    </row>
    <row r="258" spans="1:7">
      <c r="A258" s="284"/>
      <c r="B258" s="285"/>
      <c r="C258" s="285"/>
      <c r="D258" s="285"/>
      <c r="E258" s="285"/>
      <c r="F258" s="286"/>
    </row>
    <row r="259" spans="1:7">
      <c r="A259" s="284"/>
      <c r="B259" s="285"/>
      <c r="C259" s="285"/>
      <c r="D259" s="285"/>
      <c r="E259" s="285"/>
      <c r="F259" s="286"/>
    </row>
    <row r="260" spans="1:7">
      <c r="A260" s="284"/>
      <c r="B260" s="285"/>
      <c r="C260" s="285"/>
      <c r="D260" s="285"/>
      <c r="E260" s="285"/>
      <c r="F260" s="286"/>
    </row>
    <row r="261" spans="1:7">
      <c r="A261" s="284"/>
      <c r="B261" s="285"/>
      <c r="C261" s="285"/>
      <c r="D261" s="285"/>
      <c r="E261" s="285"/>
      <c r="F261" s="286"/>
    </row>
    <row r="262" spans="1:7">
      <c r="A262" s="284"/>
      <c r="B262" s="285"/>
      <c r="C262" s="285"/>
      <c r="D262" s="285"/>
      <c r="E262" s="285"/>
      <c r="F262" s="286"/>
    </row>
    <row r="263" spans="1:7">
      <c r="A263" s="287"/>
      <c r="B263" s="288"/>
      <c r="C263" s="288"/>
      <c r="D263" s="288"/>
      <c r="E263" s="288"/>
      <c r="F263" s="289"/>
    </row>
    <row r="267" spans="1:7">
      <c r="A267" s="164" t="s">
        <v>2525</v>
      </c>
    </row>
    <row r="268" spans="1:7">
      <c r="A268" s="164"/>
    </row>
    <row r="269" spans="1:7">
      <c r="A269" s="169" t="s">
        <v>2526</v>
      </c>
      <c r="B269" s="168" t="s">
        <v>2519</v>
      </c>
      <c r="C269" s="28" t="s">
        <v>2515</v>
      </c>
      <c r="D269" s="290"/>
      <c r="E269" s="290"/>
      <c r="F269" s="290"/>
      <c r="G269" s="290"/>
    </row>
    <row r="270" spans="1:7">
      <c r="A270" s="169" t="s">
        <v>2527</v>
      </c>
      <c r="B270" s="278" t="s">
        <v>2636</v>
      </c>
      <c r="C270" s="279"/>
      <c r="D270" s="279"/>
      <c r="E270" s="279"/>
      <c r="F270" s="279"/>
      <c r="G270" s="280"/>
    </row>
    <row r="271" spans="1:7">
      <c r="A271" s="169" t="s">
        <v>2528</v>
      </c>
      <c r="B271" s="278" t="s">
        <v>2637</v>
      </c>
      <c r="C271" s="291"/>
      <c r="D271" s="291"/>
      <c r="E271" s="291"/>
      <c r="F271" s="291"/>
      <c r="G271" s="292"/>
    </row>
    <row r="272" spans="1:7" ht="12.75" customHeight="1">
      <c r="A272" s="169" t="s">
        <v>2529</v>
      </c>
      <c r="B272" s="281" t="s">
        <v>2638</v>
      </c>
      <c r="C272" s="282"/>
      <c r="D272" s="282"/>
      <c r="E272" s="282"/>
      <c r="F272" s="282"/>
      <c r="G272" s="283"/>
    </row>
    <row r="273" spans="1:7">
      <c r="B273" s="284"/>
      <c r="C273" s="285"/>
      <c r="D273" s="285"/>
      <c r="E273" s="285"/>
      <c r="F273" s="285"/>
      <c r="G273" s="286"/>
    </row>
    <row r="274" spans="1:7">
      <c r="A274" s="165"/>
      <c r="B274" s="284"/>
      <c r="C274" s="285"/>
      <c r="D274" s="285"/>
      <c r="E274" s="285"/>
      <c r="F274" s="285"/>
      <c r="G274" s="286"/>
    </row>
    <row r="275" spans="1:7">
      <c r="A275" s="165"/>
      <c r="B275" s="284"/>
      <c r="C275" s="285"/>
      <c r="D275" s="285"/>
      <c r="E275" s="285"/>
      <c r="F275" s="285"/>
      <c r="G275" s="286"/>
    </row>
    <row r="276" spans="1:7">
      <c r="A276" s="165"/>
      <c r="B276" s="284"/>
      <c r="C276" s="285"/>
      <c r="D276" s="285"/>
      <c r="E276" s="285"/>
      <c r="F276" s="285"/>
      <c r="G276" s="286"/>
    </row>
    <row r="277" spans="1:7">
      <c r="A277" s="165"/>
      <c r="B277" s="284"/>
      <c r="C277" s="285"/>
      <c r="D277" s="285"/>
      <c r="E277" s="285"/>
      <c r="F277" s="285"/>
      <c r="G277" s="286"/>
    </row>
    <row r="278" spans="1:7">
      <c r="A278" s="165"/>
      <c r="B278" s="284"/>
      <c r="C278" s="285"/>
      <c r="D278" s="285"/>
      <c r="E278" s="285"/>
      <c r="F278" s="285"/>
      <c r="G278" s="286"/>
    </row>
    <row r="279" spans="1:7">
      <c r="A279" s="165"/>
      <c r="B279" s="284"/>
      <c r="C279" s="285"/>
      <c r="D279" s="285"/>
      <c r="E279" s="285"/>
      <c r="F279" s="285"/>
      <c r="G279" s="286"/>
    </row>
    <row r="280" spans="1:7">
      <c r="A280" s="165"/>
      <c r="B280" s="284"/>
      <c r="C280" s="285"/>
      <c r="D280" s="285"/>
      <c r="E280" s="285"/>
      <c r="F280" s="285"/>
      <c r="G280" s="286"/>
    </row>
    <row r="281" spans="1:7">
      <c r="B281" s="287"/>
      <c r="C281" s="288"/>
      <c r="D281" s="288"/>
      <c r="E281" s="288"/>
      <c r="F281" s="288"/>
      <c r="G281" s="289"/>
    </row>
    <row r="282" spans="1:7">
      <c r="A282" s="28"/>
    </row>
    <row r="285" spans="1:7">
      <c r="A285" s="169" t="s">
        <v>2526</v>
      </c>
      <c r="B285" s="168" t="s">
        <v>2519</v>
      </c>
      <c r="C285" s="28" t="s">
        <v>2516</v>
      </c>
    </row>
    <row r="286" spans="1:7">
      <c r="A286" s="169" t="s">
        <v>2527</v>
      </c>
      <c r="B286" s="278" t="s">
        <v>2492</v>
      </c>
      <c r="C286" s="279"/>
      <c r="D286" s="279"/>
      <c r="E286" s="279"/>
      <c r="F286" s="279"/>
      <c r="G286" s="280"/>
    </row>
    <row r="287" spans="1:7">
      <c r="A287" s="169" t="s">
        <v>2528</v>
      </c>
      <c r="B287" s="278"/>
      <c r="C287" s="291"/>
      <c r="D287" s="291"/>
      <c r="E287" s="291"/>
      <c r="F287" s="291"/>
      <c r="G287" s="292"/>
    </row>
    <row r="288" spans="1:7">
      <c r="A288" s="169" t="s">
        <v>2529</v>
      </c>
      <c r="B288" s="281" t="s">
        <v>2520</v>
      </c>
      <c r="C288" s="282"/>
      <c r="D288" s="282"/>
      <c r="E288" s="282"/>
      <c r="F288" s="282"/>
      <c r="G288" s="283"/>
    </row>
    <row r="289" spans="1:7">
      <c r="B289" s="284"/>
      <c r="C289" s="285"/>
      <c r="D289" s="285"/>
      <c r="E289" s="285"/>
      <c r="F289" s="285"/>
      <c r="G289" s="286"/>
    </row>
    <row r="290" spans="1:7">
      <c r="B290" s="284"/>
      <c r="C290" s="285"/>
      <c r="D290" s="285"/>
      <c r="E290" s="285"/>
      <c r="F290" s="285"/>
      <c r="G290" s="286"/>
    </row>
    <row r="291" spans="1:7">
      <c r="B291" s="284"/>
      <c r="C291" s="285"/>
      <c r="D291" s="285"/>
      <c r="E291" s="285"/>
      <c r="F291" s="285"/>
      <c r="G291" s="286"/>
    </row>
    <row r="292" spans="1:7">
      <c r="B292" s="284"/>
      <c r="C292" s="285"/>
      <c r="D292" s="285"/>
      <c r="E292" s="285"/>
      <c r="F292" s="285"/>
      <c r="G292" s="286"/>
    </row>
    <row r="293" spans="1:7">
      <c r="B293" s="284"/>
      <c r="C293" s="285"/>
      <c r="D293" s="285"/>
      <c r="E293" s="285"/>
      <c r="F293" s="285"/>
      <c r="G293" s="286"/>
    </row>
    <row r="294" spans="1:7">
      <c r="B294" s="284"/>
      <c r="C294" s="285"/>
      <c r="D294" s="285"/>
      <c r="E294" s="285"/>
      <c r="F294" s="285"/>
      <c r="G294" s="286"/>
    </row>
    <row r="295" spans="1:7">
      <c r="B295" s="284"/>
      <c r="C295" s="285"/>
      <c r="D295" s="285"/>
      <c r="E295" s="285"/>
      <c r="F295" s="285"/>
      <c r="G295" s="286"/>
    </row>
    <row r="296" spans="1:7">
      <c r="B296" s="284"/>
      <c r="C296" s="285"/>
      <c r="D296" s="285"/>
      <c r="E296" s="285"/>
      <c r="F296" s="285"/>
      <c r="G296" s="286"/>
    </row>
    <row r="297" spans="1:7">
      <c r="B297" s="287"/>
      <c r="C297" s="288"/>
      <c r="D297" s="288"/>
      <c r="E297" s="288"/>
      <c r="F297" s="288"/>
      <c r="G297" s="289"/>
    </row>
    <row r="301" spans="1:7">
      <c r="A301" s="169" t="s">
        <v>2526</v>
      </c>
      <c r="B301" s="168" t="s">
        <v>2519</v>
      </c>
      <c r="C301" s="28" t="s">
        <v>2517</v>
      </c>
    </row>
    <row r="302" spans="1:7">
      <c r="A302" s="169" t="s">
        <v>2527</v>
      </c>
      <c r="B302" s="278" t="s">
        <v>2582</v>
      </c>
      <c r="C302" s="279"/>
      <c r="D302" s="279"/>
      <c r="E302" s="279"/>
      <c r="F302" s="279"/>
      <c r="G302" s="280"/>
    </row>
    <row r="303" spans="1:7">
      <c r="A303" s="169" t="s">
        <v>2528</v>
      </c>
      <c r="B303" s="278"/>
      <c r="C303" s="291"/>
      <c r="D303" s="291"/>
      <c r="E303" s="291"/>
      <c r="F303" s="291"/>
      <c r="G303" s="292"/>
    </row>
    <row r="304" spans="1:7">
      <c r="A304" s="169" t="s">
        <v>2529</v>
      </c>
      <c r="B304" s="281"/>
      <c r="C304" s="282"/>
      <c r="D304" s="282"/>
      <c r="E304" s="282"/>
      <c r="F304" s="282"/>
      <c r="G304" s="283"/>
    </row>
    <row r="305" spans="2:7">
      <c r="B305" s="284"/>
      <c r="C305" s="285"/>
      <c r="D305" s="285"/>
      <c r="E305" s="285"/>
      <c r="F305" s="285"/>
      <c r="G305" s="286"/>
    </row>
    <row r="306" spans="2:7">
      <c r="B306" s="284"/>
      <c r="C306" s="285"/>
      <c r="D306" s="285"/>
      <c r="E306" s="285"/>
      <c r="F306" s="285"/>
      <c r="G306" s="286"/>
    </row>
    <row r="307" spans="2:7">
      <c r="B307" s="284"/>
      <c r="C307" s="285"/>
      <c r="D307" s="285"/>
      <c r="E307" s="285"/>
      <c r="F307" s="285"/>
      <c r="G307" s="286"/>
    </row>
    <row r="308" spans="2:7">
      <c r="B308" s="284"/>
      <c r="C308" s="285"/>
      <c r="D308" s="285"/>
      <c r="E308" s="285"/>
      <c r="F308" s="285"/>
      <c r="G308" s="286"/>
    </row>
    <row r="309" spans="2:7">
      <c r="B309" s="284"/>
      <c r="C309" s="285"/>
      <c r="D309" s="285"/>
      <c r="E309" s="285"/>
      <c r="F309" s="285"/>
      <c r="G309" s="286"/>
    </row>
    <row r="310" spans="2:7">
      <c r="B310" s="284"/>
      <c r="C310" s="285"/>
      <c r="D310" s="285"/>
      <c r="E310" s="285"/>
      <c r="F310" s="285"/>
      <c r="G310" s="286"/>
    </row>
    <row r="311" spans="2:7">
      <c r="B311" s="284"/>
      <c r="C311" s="285"/>
      <c r="D311" s="285"/>
      <c r="E311" s="285"/>
      <c r="F311" s="285"/>
      <c r="G311" s="286"/>
    </row>
    <row r="312" spans="2:7">
      <c r="B312" s="284"/>
      <c r="C312" s="285"/>
      <c r="D312" s="285"/>
      <c r="E312" s="285"/>
      <c r="F312" s="285"/>
      <c r="G312" s="286"/>
    </row>
    <row r="313" spans="2:7">
      <c r="B313" s="287"/>
      <c r="C313" s="288"/>
      <c r="D313" s="288"/>
      <c r="E313" s="288"/>
      <c r="F313" s="288"/>
      <c r="G313" s="289"/>
    </row>
  </sheetData>
  <sheetProtection algorithmName="SHA-512" hashValue="ss8uGtV2oJ6rjP0asOMWSDOGZRRs0Hx7rmpv9xjAACKFYnLtd47EFD0ABnqyhr5btf7Lv2c63MI7ztLDYmLjng==" saltValue="vbHsmdjuiPhrtXMvBOmwwQ==" spinCount="100000" sheet="1" formatCells="0" formatColumns="0" formatRows="0" autoFilter="0"/>
  <autoFilter ref="A8:U229" xr:uid="{00000000-0009-0000-0000-000005000000}"/>
  <sortState xmlns:xlrd2="http://schemas.microsoft.com/office/spreadsheetml/2017/richdata2" caseSensitive="1" ref="A9:U228">
    <sortCondition ref="A9"/>
  </sortState>
  <mergeCells count="18">
    <mergeCell ref="E2:G4"/>
    <mergeCell ref="B234:F238"/>
    <mergeCell ref="A244:F244"/>
    <mergeCell ref="A254:F263"/>
    <mergeCell ref="A241:F241"/>
    <mergeCell ref="A247:F247"/>
    <mergeCell ref="A249:C252"/>
    <mergeCell ref="E251:E252"/>
    <mergeCell ref="B302:G302"/>
    <mergeCell ref="B304:G313"/>
    <mergeCell ref="D269:G269"/>
    <mergeCell ref="B271:G271"/>
    <mergeCell ref="B287:G287"/>
    <mergeCell ref="B303:G303"/>
    <mergeCell ref="B272:G281"/>
    <mergeCell ref="B286:G286"/>
    <mergeCell ref="B288:G297"/>
    <mergeCell ref="B270:G270"/>
  </mergeCells>
  <conditionalFormatting sqref="A9:A229">
    <cfRule type="expression" dxfId="14" priority="420">
      <formula>AND($A9&lt;&gt;"",COUNTIF($A$8:$A$229,$A9)&gt;1,ROW()&lt;&gt;ROW($A$8),ROW()&lt;&gt;ROW($A$229))</formula>
    </cfRule>
  </conditionalFormatting>
  <conditionalFormatting sqref="D8:O206 D208:O229 D207:N207">
    <cfRule type="expression" dxfId="13" priority="2">
      <formula>IFERROR(INT(NOW()-INDEX(DataArchivesCompaniesDate,MATCH($A8&amp;"-"&amp;D$6,DataArchivesCompaniesRowKey,0))),ParamCompanyIdentificationChangeAlertDuration+1)&lt;=ParamCompanyIdentificationChangeAlertDuration</formula>
    </cfRule>
  </conditionalFormatting>
  <conditionalFormatting sqref="O207">
    <cfRule type="expression" dxfId="12" priority="1">
      <formula>IFERROR(INT(NOW()-INDEX(DataArchivesCompaniesDate,MATCH($A207&amp;"-"&amp;O$6,DataArchivesCompaniesRowKey,0))),ParamCompanyIdentificationChangeAlertDuration+1)&lt;=ParamCompanyIdentificationChangeAlertDuration</formula>
    </cfRule>
  </conditionalFormatting>
  <dataValidations disablePrompts="1" count="1">
    <dataValidation type="list" allowBlank="1" showInputMessage="1" showErrorMessage="1" sqref="E251 B269 B285 B301" xr:uid="{00000000-0002-0000-0500-000000000000}">
      <formula1>"HTML complet,HTML simple,Texte"</formula1>
    </dataValidation>
  </dataValidations>
  <pageMargins left="0.62992125984251968" right="0.59055118110236227" top="0.98425196850393704" bottom="0.59055118110236227" header="0.31496062992125984" footer="0.35433070866141736"/>
  <pageSetup paperSize="9" fitToHeight="0" orientation="landscape" r:id="rId1"/>
  <headerFooter alignWithMargins="0">
    <oddHeader>&amp;L&amp;09REPUBLIQUE ET CANTON DE GENEVE
&amp;09Département du territoire
&amp;10&amp;BService de la gestion des déchets&amp;R&amp;10&amp;BDocument confidentiel</oddHeader>
    <oddFooter>&amp;L&amp;6&amp;F&amp;R&amp;10Page &amp;P/&amp;N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2" r:id="rId4" name="Button_BuildPasswords">
              <controlPr defaultSize="0" print="0" autoFill="0" autoPict="0" macro="[0]!BuildPasswords_Button">
                <anchor moveWithCells="1" sizeWithCells="1">
                  <from>
                    <xdr:col>1</xdr:col>
                    <xdr:colOff>38100</xdr:colOff>
                    <xdr:row>2</xdr:row>
                    <xdr:rowOff>47625</xdr:rowOff>
                  </from>
                  <to>
                    <xdr:col>1</xdr:col>
                    <xdr:colOff>1143000</xdr:colOff>
                    <xdr:row>4</xdr:row>
                    <xdr:rowOff>114300</xdr:rowOff>
                  </to>
                </anchor>
              </controlPr>
            </control>
          </mc:Choice>
        </mc:AlternateContent>
        <mc:AlternateContent xmlns:mc="http://schemas.openxmlformats.org/markup-compatibility/2006">
          <mc:Choice Requires="x14">
            <control shapeId="5124" r:id="rId5" name="Button_SendEmail">
              <controlPr defaultSize="0" print="0" autoFill="0" autoPict="0" macro="[0]!SendEmail_Button">
                <anchor moveWithCells="1" sizeWithCells="1">
                  <from>
                    <xdr:col>2</xdr:col>
                    <xdr:colOff>161925</xdr:colOff>
                    <xdr:row>1</xdr:row>
                    <xdr:rowOff>66675</xdr:rowOff>
                  </from>
                  <to>
                    <xdr:col>3</xdr:col>
                    <xdr:colOff>533400</xdr:colOff>
                    <xdr:row>4</xdr:row>
                    <xdr:rowOff>104775</xdr:rowOff>
                  </to>
                </anchor>
              </controlPr>
            </control>
          </mc:Choice>
        </mc:AlternateContent>
        <mc:AlternateContent xmlns:mc="http://schemas.openxmlformats.org/markup-compatibility/2006">
          <mc:Choice Requires="x14">
            <control shapeId="5130" r:id="rId6" name="Button 10">
              <controlPr defaultSize="0" print="0" autoFill="0" autoPict="0" macro="[0]!SendEmail_Button">
                <anchor moveWithCells="1" sizeWithCells="1">
                  <from>
                    <xdr:col>0</xdr:col>
                    <xdr:colOff>161925</xdr:colOff>
                    <xdr:row>233</xdr:row>
                    <xdr:rowOff>66675</xdr:rowOff>
                  </from>
                  <to>
                    <xdr:col>0</xdr:col>
                    <xdr:colOff>1295400</xdr:colOff>
                    <xdr:row>236</xdr:row>
                    <xdr:rowOff>142875</xdr:rowOff>
                  </to>
                </anchor>
              </controlPr>
            </control>
          </mc:Choice>
        </mc:AlternateContent>
        <mc:AlternateContent xmlns:mc="http://schemas.openxmlformats.org/markup-compatibility/2006">
          <mc:Choice Requires="x14">
            <control shapeId="5143" r:id="rId7" name="Button_ReuseEmailTemplate1">
              <controlPr defaultSize="0" print="0" autoFill="0" autoPict="0" macro="[0]!ReuseEmailTemplate2_Button">
                <anchor moveWithCells="1" sizeWithCells="1">
                  <from>
                    <xdr:col>0</xdr:col>
                    <xdr:colOff>180975</xdr:colOff>
                    <xdr:row>288</xdr:row>
                    <xdr:rowOff>85725</xdr:rowOff>
                  </from>
                  <to>
                    <xdr:col>0</xdr:col>
                    <xdr:colOff>1381125</xdr:colOff>
                    <xdr:row>291</xdr:row>
                    <xdr:rowOff>28575</xdr:rowOff>
                  </to>
                </anchor>
              </controlPr>
            </control>
          </mc:Choice>
        </mc:AlternateContent>
        <mc:AlternateContent xmlns:mc="http://schemas.openxmlformats.org/markup-compatibility/2006">
          <mc:Choice Requires="x14">
            <control shapeId="5144" r:id="rId8" name="Button 24">
              <controlPr defaultSize="0" print="0" autoFill="0" autoPict="0" macro="[0]!ReuseEmailTemplate3_Button">
                <anchor moveWithCells="1" sizeWithCells="1">
                  <from>
                    <xdr:col>0</xdr:col>
                    <xdr:colOff>152400</xdr:colOff>
                    <xdr:row>304</xdr:row>
                    <xdr:rowOff>104775</xdr:rowOff>
                  </from>
                  <to>
                    <xdr:col>0</xdr:col>
                    <xdr:colOff>1362075</xdr:colOff>
                    <xdr:row>307</xdr:row>
                    <xdr:rowOff>38100</xdr:rowOff>
                  </to>
                </anchor>
              </controlPr>
            </control>
          </mc:Choice>
        </mc:AlternateContent>
        <mc:AlternateContent xmlns:mc="http://schemas.openxmlformats.org/markup-compatibility/2006">
          <mc:Choice Requires="x14">
            <control shapeId="5147" r:id="rId9" name="Button 27">
              <controlPr defaultSize="0" print="0" autoFill="0" autoPict="0" macro="[0]!ReuseEmailTemplate1_Button">
                <anchor moveWithCells="1" sizeWithCells="1">
                  <from>
                    <xdr:col>0</xdr:col>
                    <xdr:colOff>180975</xdr:colOff>
                    <xdr:row>272</xdr:row>
                    <xdr:rowOff>104775</xdr:rowOff>
                  </from>
                  <to>
                    <xdr:col>0</xdr:col>
                    <xdr:colOff>1400175</xdr:colOff>
                    <xdr:row>275</xdr:row>
                    <xdr:rowOff>47625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WasteCodes">
    <tabColor rgb="FF7030A0"/>
    <outlinePr summaryBelow="0" summaryRight="0"/>
    <pageSetUpPr fitToPage="1"/>
  </sheetPr>
  <dimension ref="A1:K1002"/>
  <sheetViews>
    <sheetView zoomScaleNormal="100" workbookViewId="0">
      <pane xSplit="1" ySplit="14" topLeftCell="B789" activePane="bottomRight" state="frozen"/>
      <selection pane="topRight" activeCell="B1" sqref="B1"/>
      <selection pane="bottomLeft" activeCell="A6" sqref="A6"/>
      <selection pane="bottomRight" activeCell="A808" sqref="A808:F810"/>
    </sheetView>
  </sheetViews>
  <sheetFormatPr baseColWidth="10" defaultColWidth="11.42578125" defaultRowHeight="12.75"/>
  <cols>
    <col min="1" max="1" width="10.7109375" style="3" customWidth="1"/>
    <col min="2" max="2" width="91.42578125" style="3" customWidth="1"/>
    <col min="3" max="3" width="13.7109375" style="3" customWidth="1"/>
    <col min="4" max="4" width="11.42578125" style="3" customWidth="1"/>
    <col min="5" max="5" width="24.42578125" style="3" customWidth="1"/>
    <col min="6" max="6" width="10.42578125" style="3" customWidth="1"/>
    <col min="7" max="9" width="32.7109375" style="3" customWidth="1"/>
    <col min="10" max="10" width="9.140625" style="3" customWidth="1"/>
    <col min="11" max="11" width="0.42578125" style="3" customWidth="1"/>
    <col min="12" max="16384" width="11.42578125" style="3"/>
  </cols>
  <sheetData>
    <row r="1" spans="1:11" s="1" customFormat="1" ht="20.25">
      <c r="A1" s="4" t="s">
        <v>2607</v>
      </c>
    </row>
    <row r="2" spans="1:11" s="228" customFormat="1" ht="15"/>
    <row r="3" spans="1:11" customFormat="1" hidden="1"/>
    <row r="4" spans="1:11" customFormat="1" hidden="1">
      <c r="A4" s="220" t="s">
        <v>8</v>
      </c>
      <c r="B4" s="220"/>
      <c r="C4" s="224"/>
      <c r="D4" s="224"/>
      <c r="E4" s="224"/>
      <c r="F4" s="224"/>
      <c r="G4" s="224"/>
      <c r="H4" s="224"/>
      <c r="I4" s="224"/>
      <c r="J4" s="6"/>
      <c r="K4" s="6"/>
    </row>
    <row r="5" spans="1:11" customFormat="1" hidden="1">
      <c r="A5" s="221" t="s">
        <v>5</v>
      </c>
      <c r="B5" s="221" t="s">
        <v>2</v>
      </c>
      <c r="C5" s="225" t="s">
        <v>2</v>
      </c>
      <c r="D5" s="225" t="s">
        <v>2</v>
      </c>
      <c r="E5" s="225" t="s">
        <v>2</v>
      </c>
      <c r="F5" s="225" t="s">
        <v>2</v>
      </c>
      <c r="G5" s="225" t="s">
        <v>2</v>
      </c>
      <c r="H5" s="225" t="s">
        <v>2</v>
      </c>
      <c r="I5" s="225" t="s">
        <v>2</v>
      </c>
      <c r="J5" s="221" t="s">
        <v>2</v>
      </c>
      <c r="K5" s="221" t="s">
        <v>2</v>
      </c>
    </row>
    <row r="6" spans="1:11" customFormat="1" hidden="1">
      <c r="A6" s="221" t="s">
        <v>6</v>
      </c>
      <c r="B6" s="221" t="s">
        <v>2</v>
      </c>
      <c r="C6" s="225" t="s">
        <v>2</v>
      </c>
      <c r="D6" s="225" t="s">
        <v>2</v>
      </c>
      <c r="E6" s="225" t="s">
        <v>2</v>
      </c>
      <c r="F6" s="225" t="s">
        <v>2</v>
      </c>
      <c r="G6" s="225" t="s">
        <v>2</v>
      </c>
      <c r="H6" s="225" t="s">
        <v>2</v>
      </c>
      <c r="I6" s="225" t="s">
        <v>2</v>
      </c>
      <c r="J6" s="221" t="s">
        <v>2</v>
      </c>
      <c r="K6" s="221" t="s">
        <v>2</v>
      </c>
    </row>
    <row r="7" spans="1:11" customFormat="1" hidden="1">
      <c r="A7" s="221" t="s">
        <v>7</v>
      </c>
      <c r="B7" s="221" t="s">
        <v>4</v>
      </c>
      <c r="C7" s="225" t="s">
        <v>4</v>
      </c>
      <c r="D7" s="225" t="s">
        <v>4</v>
      </c>
      <c r="E7" s="225" t="s">
        <v>4</v>
      </c>
      <c r="F7" s="225" t="s">
        <v>4</v>
      </c>
      <c r="G7" s="225" t="s">
        <v>4</v>
      </c>
      <c r="H7" s="225" t="s">
        <v>4</v>
      </c>
      <c r="I7" s="225" t="s">
        <v>4</v>
      </c>
      <c r="J7" s="221" t="s">
        <v>4</v>
      </c>
      <c r="K7" s="221" t="s">
        <v>2</v>
      </c>
    </row>
    <row r="8" spans="1:11" customFormat="1" hidden="1">
      <c r="A8" s="221" t="s">
        <v>9</v>
      </c>
      <c r="B8" s="221" t="s">
        <v>2</v>
      </c>
      <c r="C8" s="225" t="s">
        <v>2</v>
      </c>
      <c r="D8" s="225" t="s">
        <v>2</v>
      </c>
      <c r="E8" s="225" t="s">
        <v>2</v>
      </c>
      <c r="F8" s="225" t="s">
        <v>2</v>
      </c>
      <c r="G8" s="225" t="s">
        <v>2</v>
      </c>
      <c r="H8" s="225" t="s">
        <v>2</v>
      </c>
      <c r="I8" s="225" t="s">
        <v>2</v>
      </c>
      <c r="J8" s="221" t="s">
        <v>2</v>
      </c>
      <c r="K8" s="221" t="s">
        <v>2</v>
      </c>
    </row>
    <row r="9" spans="1:11" customFormat="1" hidden="1">
      <c r="A9" s="222" t="s">
        <v>3</v>
      </c>
      <c r="B9" s="223"/>
      <c r="C9" s="226"/>
      <c r="D9" s="226"/>
      <c r="E9" s="226"/>
      <c r="F9" s="226"/>
      <c r="G9" s="226"/>
      <c r="H9" s="226"/>
      <c r="I9" s="226"/>
      <c r="J9" s="223"/>
      <c r="K9" s="223"/>
    </row>
    <row r="10" spans="1:11" customFormat="1" ht="12.75" hidden="1" customHeight="1"/>
    <row r="11" spans="1:11" customFormat="1"/>
    <row r="12" spans="1:11" hidden="1">
      <c r="A12" s="27" t="s">
        <v>2071</v>
      </c>
      <c r="B12" s="27" t="s">
        <v>2072</v>
      </c>
      <c r="C12" s="27" t="s">
        <v>2190</v>
      </c>
      <c r="D12" s="27" t="s">
        <v>2073</v>
      </c>
      <c r="E12" s="27" t="s">
        <v>2074</v>
      </c>
      <c r="F12" s="27" t="s">
        <v>2075</v>
      </c>
      <c r="G12" s="27" t="s">
        <v>2076</v>
      </c>
      <c r="H12" s="27" t="s">
        <v>2537</v>
      </c>
      <c r="I12" s="27" t="s">
        <v>2605</v>
      </c>
      <c r="J12" s="27" t="s">
        <v>2548</v>
      </c>
      <c r="K12" s="45" t="s">
        <v>10</v>
      </c>
    </row>
    <row r="13" spans="1:11" hidden="1">
      <c r="A13" s="55" t="str">
        <f>A14</f>
        <v>Code LMoD</v>
      </c>
      <c r="B13" s="55" t="str">
        <f t="shared" ref="B13:J13" si="0">B14</f>
        <v>Intitulé LMoD</v>
      </c>
      <c r="C13" s="55" t="str">
        <f t="shared" si="0"/>
        <v>Proposer dans la liste (utilisé dans l'inventaire 2019) ?</v>
      </c>
      <c r="D13" s="55" t="str">
        <f t="shared" si="0"/>
        <v>Code OLED</v>
      </c>
      <c r="E13" s="55" t="str">
        <f t="shared" si="0"/>
        <v>Catégorie OLED</v>
      </c>
      <c r="F13" s="55" t="str">
        <f t="shared" si="0"/>
        <v>Classification</v>
      </c>
      <c r="G13" s="55" t="str">
        <f t="shared" si="0"/>
        <v>Commentaire et mots-clés</v>
      </c>
      <c r="H13" s="55" t="str">
        <f t="shared" si="0"/>
        <v>Intitulé LMOD original</v>
      </c>
      <c r="I13" s="55" t="str">
        <f>I14</f>
        <v>Type de déchet</v>
      </c>
      <c r="J13" s="55" t="str">
        <f t="shared" si="0"/>
        <v>Nombre de caractères</v>
      </c>
      <c r="K13" s="45"/>
    </row>
    <row r="14" spans="1:11" ht="38.25" customHeight="1">
      <c r="A14" s="6" t="s">
        <v>89</v>
      </c>
      <c r="B14" s="6" t="s">
        <v>90</v>
      </c>
      <c r="C14" s="6" t="s">
        <v>2178</v>
      </c>
      <c r="D14" s="48" t="s">
        <v>2078</v>
      </c>
      <c r="E14" s="6" t="s">
        <v>1909</v>
      </c>
      <c r="F14" s="48" t="s">
        <v>2079</v>
      </c>
      <c r="G14" s="6" t="s">
        <v>2077</v>
      </c>
      <c r="H14" s="6" t="s">
        <v>2538</v>
      </c>
      <c r="I14" s="6" t="s">
        <v>2606</v>
      </c>
      <c r="J14" s="6" t="s">
        <v>2549</v>
      </c>
      <c r="K14" s="7"/>
    </row>
    <row r="15" spans="1:11" ht="12.75" customHeight="1">
      <c r="A15" s="37" t="s">
        <v>739</v>
      </c>
      <c r="B15" s="38" t="s">
        <v>1833</v>
      </c>
      <c r="C15" s="38" t="b">
        <v>0</v>
      </c>
      <c r="D15" s="53" t="s">
        <v>2080</v>
      </c>
      <c r="E15" s="38" t="s">
        <v>2080</v>
      </c>
      <c r="F15" s="53" t="s">
        <v>2080</v>
      </c>
      <c r="G15" s="38"/>
      <c r="H15" s="38" t="s">
        <v>1833</v>
      </c>
      <c r="I15" s="38"/>
      <c r="J15" s="53">
        <f t="shared" ref="J15:J78" si="1">LEN(B15)</f>
        <v>9</v>
      </c>
      <c r="K15" s="7"/>
    </row>
    <row r="16" spans="1:11" ht="12.75" customHeight="1">
      <c r="A16" s="35" t="s">
        <v>91</v>
      </c>
      <c r="B16" s="36" t="s">
        <v>92</v>
      </c>
      <c r="C16" s="36" t="b">
        <v>0</v>
      </c>
      <c r="D16" s="52" t="s">
        <v>2080</v>
      </c>
      <c r="E16" s="36" t="s">
        <v>2080</v>
      </c>
      <c r="F16" s="52" t="s">
        <v>2080</v>
      </c>
      <c r="G16" s="36"/>
      <c r="H16" s="36" t="s">
        <v>92</v>
      </c>
      <c r="I16" s="36"/>
      <c r="J16" s="52">
        <f t="shared" si="1"/>
        <v>46</v>
      </c>
      <c r="K16" s="7"/>
    </row>
    <row r="17" spans="1:11" ht="12.75" customHeight="1">
      <c r="A17" s="37" t="s">
        <v>93</v>
      </c>
      <c r="B17" s="38" t="s">
        <v>94</v>
      </c>
      <c r="C17" s="38" t="b">
        <v>0</v>
      </c>
      <c r="D17" s="53">
        <v>4311</v>
      </c>
      <c r="E17" s="38" t="s">
        <v>2081</v>
      </c>
      <c r="F17" s="53" t="s">
        <v>2082</v>
      </c>
      <c r="G17" s="38"/>
      <c r="H17" s="38" t="s">
        <v>94</v>
      </c>
      <c r="I17" s="38"/>
      <c r="J17" s="53">
        <f t="shared" si="1"/>
        <v>59</v>
      </c>
      <c r="K17" s="7"/>
    </row>
    <row r="18" spans="1:11" ht="12.75" customHeight="1">
      <c r="A18" s="37" t="s">
        <v>95</v>
      </c>
      <c r="B18" s="38" t="s">
        <v>96</v>
      </c>
      <c r="C18" s="38" t="b">
        <v>0</v>
      </c>
      <c r="D18" s="53">
        <v>4311</v>
      </c>
      <c r="E18" s="38" t="s">
        <v>2081</v>
      </c>
      <c r="F18" s="53" t="s">
        <v>2082</v>
      </c>
      <c r="G18" s="38"/>
      <c r="H18" s="38" t="s">
        <v>96</v>
      </c>
      <c r="I18" s="38"/>
      <c r="J18" s="53">
        <f t="shared" si="1"/>
        <v>63</v>
      </c>
      <c r="K18" s="7"/>
    </row>
    <row r="19" spans="1:11" ht="12.75" customHeight="1">
      <c r="A19" s="35" t="s">
        <v>97</v>
      </c>
      <c r="B19" s="36" t="s">
        <v>98</v>
      </c>
      <c r="C19" s="36" t="b">
        <v>0</v>
      </c>
      <c r="D19" s="52" t="s">
        <v>2080</v>
      </c>
      <c r="E19" s="36" t="s">
        <v>2080</v>
      </c>
      <c r="F19" s="52" t="s">
        <v>2080</v>
      </c>
      <c r="G19" s="36"/>
      <c r="H19" s="36" t="s">
        <v>98</v>
      </c>
      <c r="I19" s="36"/>
      <c r="J19" s="52">
        <f t="shared" si="1"/>
        <v>85</v>
      </c>
      <c r="K19" s="7"/>
    </row>
    <row r="20" spans="1:11" ht="12.75" customHeight="1">
      <c r="A20" s="37" t="s">
        <v>99</v>
      </c>
      <c r="B20" s="38" t="s">
        <v>100</v>
      </c>
      <c r="C20" s="38" t="b">
        <v>0</v>
      </c>
      <c r="D20" s="53">
        <v>4104</v>
      </c>
      <c r="E20" s="38" t="s">
        <v>2083</v>
      </c>
      <c r="F20" s="53" t="s">
        <v>2084</v>
      </c>
      <c r="G20" s="38"/>
      <c r="H20" s="38" t="s">
        <v>100</v>
      </c>
      <c r="I20" s="38"/>
      <c r="J20" s="53">
        <f t="shared" si="1"/>
        <v>61</v>
      </c>
      <c r="K20" s="7"/>
    </row>
    <row r="21" spans="1:11" ht="12.75" customHeight="1">
      <c r="A21" s="37" t="s">
        <v>101</v>
      </c>
      <c r="B21" s="38" t="s">
        <v>102</v>
      </c>
      <c r="C21" s="38" t="b">
        <v>0</v>
      </c>
      <c r="D21" s="53">
        <v>4104</v>
      </c>
      <c r="E21" s="38" t="s">
        <v>2083</v>
      </c>
      <c r="F21" s="53" t="s">
        <v>2084</v>
      </c>
      <c r="G21" s="38"/>
      <c r="H21" s="38" t="s">
        <v>102</v>
      </c>
      <c r="I21" s="38"/>
      <c r="J21" s="53">
        <f t="shared" si="1"/>
        <v>52</v>
      </c>
      <c r="K21" s="7"/>
    </row>
    <row r="22" spans="1:11" ht="12.75" customHeight="1">
      <c r="A22" s="37" t="s">
        <v>103</v>
      </c>
      <c r="B22" s="38" t="s">
        <v>104</v>
      </c>
      <c r="C22" s="38" t="b">
        <v>0</v>
      </c>
      <c r="D22" s="53">
        <v>4311</v>
      </c>
      <c r="E22" s="38" t="s">
        <v>2081</v>
      </c>
      <c r="F22" s="53" t="s">
        <v>2082</v>
      </c>
      <c r="G22" s="38"/>
      <c r="H22" s="38" t="s">
        <v>104</v>
      </c>
      <c r="I22" s="38"/>
      <c r="J22" s="53">
        <f t="shared" si="1"/>
        <v>65</v>
      </c>
      <c r="K22" s="7"/>
    </row>
    <row r="23" spans="1:11" ht="12.75" customHeight="1">
      <c r="A23" s="37" t="s">
        <v>105</v>
      </c>
      <c r="B23" s="38" t="s">
        <v>106</v>
      </c>
      <c r="C23" s="38" t="b">
        <v>0</v>
      </c>
      <c r="D23" s="53">
        <v>4104</v>
      </c>
      <c r="E23" s="38" t="s">
        <v>2083</v>
      </c>
      <c r="F23" s="53" t="s">
        <v>2084</v>
      </c>
      <c r="G23" s="38"/>
      <c r="H23" s="38" t="s">
        <v>106</v>
      </c>
      <c r="I23" s="38"/>
      <c r="J23" s="53">
        <f t="shared" si="1"/>
        <v>132</v>
      </c>
      <c r="K23" s="7"/>
    </row>
    <row r="24" spans="1:11" ht="12.75" customHeight="1">
      <c r="A24" s="37" t="s">
        <v>107</v>
      </c>
      <c r="B24" s="38" t="s">
        <v>108</v>
      </c>
      <c r="C24" s="38" t="b">
        <v>0</v>
      </c>
      <c r="D24" s="53">
        <v>4311</v>
      </c>
      <c r="E24" s="38" t="s">
        <v>2081</v>
      </c>
      <c r="F24" s="53" t="s">
        <v>2082</v>
      </c>
      <c r="G24" s="38"/>
      <c r="H24" s="38" t="s">
        <v>108</v>
      </c>
      <c r="I24" s="38"/>
      <c r="J24" s="53">
        <f t="shared" si="1"/>
        <v>81</v>
      </c>
      <c r="K24" s="7"/>
    </row>
    <row r="25" spans="1:11" ht="12.75" customHeight="1">
      <c r="A25" s="37" t="s">
        <v>109</v>
      </c>
      <c r="B25" s="38" t="s">
        <v>110</v>
      </c>
      <c r="C25" s="38" t="b">
        <v>0</v>
      </c>
      <c r="D25" s="53">
        <v>7302</v>
      </c>
      <c r="E25" s="38" t="s">
        <v>2085</v>
      </c>
      <c r="F25" s="53" t="s">
        <v>2082</v>
      </c>
      <c r="G25" s="38"/>
      <c r="H25" s="38" t="s">
        <v>110</v>
      </c>
      <c r="I25" s="38"/>
      <c r="J25" s="53">
        <f t="shared" si="1"/>
        <v>95</v>
      </c>
      <c r="K25" s="7"/>
    </row>
    <row r="26" spans="1:11" ht="12.75" customHeight="1">
      <c r="A26" s="37" t="s">
        <v>111</v>
      </c>
      <c r="B26" s="38" t="s">
        <v>112</v>
      </c>
      <c r="C26" s="38" t="b">
        <v>0</v>
      </c>
      <c r="D26" s="53">
        <v>7302</v>
      </c>
      <c r="E26" s="38" t="s">
        <v>2085</v>
      </c>
      <c r="F26" s="53" t="s">
        <v>2082</v>
      </c>
      <c r="G26" s="38"/>
      <c r="H26" s="38" t="s">
        <v>112</v>
      </c>
      <c r="I26" s="38"/>
      <c r="J26" s="53">
        <f t="shared" si="1"/>
        <v>30</v>
      </c>
      <c r="K26" s="7"/>
    </row>
    <row r="27" spans="1:11" ht="12.75" customHeight="1">
      <c r="A27" s="35" t="s">
        <v>113</v>
      </c>
      <c r="B27" s="36" t="s">
        <v>114</v>
      </c>
      <c r="C27" s="36" t="b">
        <v>0</v>
      </c>
      <c r="D27" s="52" t="s">
        <v>2080</v>
      </c>
      <c r="E27" s="36" t="s">
        <v>2080</v>
      </c>
      <c r="F27" s="52" t="s">
        <v>2080</v>
      </c>
      <c r="G27" s="36"/>
      <c r="H27" s="36" t="s">
        <v>114</v>
      </c>
      <c r="I27" s="36"/>
      <c r="J27" s="52">
        <f t="shared" si="1"/>
        <v>89</v>
      </c>
      <c r="K27" s="7"/>
    </row>
    <row r="28" spans="1:11" ht="12.75" customHeight="1">
      <c r="A28" s="37" t="s">
        <v>115</v>
      </c>
      <c r="B28" s="38" t="s">
        <v>116</v>
      </c>
      <c r="C28" s="38" t="b">
        <v>0</v>
      </c>
      <c r="D28" s="53">
        <v>4104</v>
      </c>
      <c r="E28" s="38" t="s">
        <v>2083</v>
      </c>
      <c r="F28" s="53" t="s">
        <v>2084</v>
      </c>
      <c r="G28" s="38"/>
      <c r="H28" s="38" t="s">
        <v>116</v>
      </c>
      <c r="I28" s="38"/>
      <c r="J28" s="53">
        <f t="shared" si="1"/>
        <v>129</v>
      </c>
      <c r="K28" s="7"/>
    </row>
    <row r="29" spans="1:11" ht="12.75" customHeight="1">
      <c r="A29" s="37" t="s">
        <v>117</v>
      </c>
      <c r="B29" s="38" t="s">
        <v>118</v>
      </c>
      <c r="C29" s="38" t="b">
        <v>0</v>
      </c>
      <c r="D29" s="53">
        <v>4311</v>
      </c>
      <c r="E29" s="38" t="s">
        <v>2081</v>
      </c>
      <c r="F29" s="53" t="s">
        <v>2082</v>
      </c>
      <c r="G29" s="38"/>
      <c r="H29" s="38" t="s">
        <v>118</v>
      </c>
      <c r="I29" s="38"/>
      <c r="J29" s="53">
        <f t="shared" si="1"/>
        <v>86</v>
      </c>
      <c r="K29" s="7"/>
    </row>
    <row r="30" spans="1:11" ht="12.75" customHeight="1">
      <c r="A30" s="37" t="s">
        <v>119</v>
      </c>
      <c r="B30" s="38" t="s">
        <v>120</v>
      </c>
      <c r="C30" s="38" t="b">
        <v>0</v>
      </c>
      <c r="D30" s="53">
        <v>4311</v>
      </c>
      <c r="E30" s="38" t="s">
        <v>2081</v>
      </c>
      <c r="F30" s="53" t="s">
        <v>2082</v>
      </c>
      <c r="G30" s="38"/>
      <c r="H30" s="38" t="s">
        <v>120</v>
      </c>
      <c r="I30" s="38"/>
      <c r="J30" s="53">
        <f t="shared" si="1"/>
        <v>28</v>
      </c>
      <c r="K30" s="7"/>
    </row>
    <row r="31" spans="1:11" ht="12.75" customHeight="1">
      <c r="A31" s="37" t="s">
        <v>121</v>
      </c>
      <c r="B31" s="38" t="s">
        <v>122</v>
      </c>
      <c r="C31" s="38" t="b">
        <v>0</v>
      </c>
      <c r="D31" s="53">
        <v>4311</v>
      </c>
      <c r="E31" s="38" t="s">
        <v>2081</v>
      </c>
      <c r="F31" s="53" t="s">
        <v>2082</v>
      </c>
      <c r="G31" s="38"/>
      <c r="H31" s="38" t="s">
        <v>122</v>
      </c>
      <c r="I31" s="38"/>
      <c r="J31" s="53">
        <f t="shared" si="1"/>
        <v>81</v>
      </c>
      <c r="K31" s="7"/>
    </row>
    <row r="32" spans="1:11" ht="12.75" customHeight="1">
      <c r="A32" s="37" t="s">
        <v>123</v>
      </c>
      <c r="B32" s="38" t="s">
        <v>124</v>
      </c>
      <c r="C32" s="38" t="b">
        <v>0</v>
      </c>
      <c r="D32" s="53">
        <v>4311</v>
      </c>
      <c r="E32" s="38" t="s">
        <v>2081</v>
      </c>
      <c r="F32" s="53" t="s">
        <v>2082</v>
      </c>
      <c r="G32" s="38"/>
      <c r="H32" s="38" t="s">
        <v>124</v>
      </c>
      <c r="I32" s="38"/>
      <c r="J32" s="53">
        <f t="shared" si="1"/>
        <v>109</v>
      </c>
      <c r="K32" s="7"/>
    </row>
    <row r="33" spans="1:11" ht="12.75" customHeight="1">
      <c r="A33" s="37" t="s">
        <v>125</v>
      </c>
      <c r="B33" s="38" t="s">
        <v>126</v>
      </c>
      <c r="C33" s="38" t="b">
        <v>1</v>
      </c>
      <c r="D33" s="53">
        <v>7302</v>
      </c>
      <c r="E33" s="38" t="s">
        <v>2085</v>
      </c>
      <c r="F33" s="53" t="s">
        <v>2082</v>
      </c>
      <c r="G33" s="38"/>
      <c r="H33" s="38" t="s">
        <v>126</v>
      </c>
      <c r="I33" s="38"/>
      <c r="J33" s="53">
        <f t="shared" si="1"/>
        <v>133</v>
      </c>
      <c r="K33" s="7"/>
    </row>
    <row r="34" spans="1:11" ht="12.75" customHeight="1">
      <c r="A34" s="37" t="s">
        <v>127</v>
      </c>
      <c r="B34" s="38" t="s">
        <v>128</v>
      </c>
      <c r="C34" s="38" t="b">
        <v>0</v>
      </c>
      <c r="D34" s="53">
        <v>4311</v>
      </c>
      <c r="E34" s="38" t="s">
        <v>2081</v>
      </c>
      <c r="F34" s="53" t="s">
        <v>2082</v>
      </c>
      <c r="G34" s="38"/>
      <c r="H34" s="38" t="s">
        <v>128</v>
      </c>
      <c r="I34" s="38"/>
      <c r="J34" s="53">
        <f t="shared" si="1"/>
        <v>101</v>
      </c>
      <c r="K34" s="7"/>
    </row>
    <row r="35" spans="1:11" ht="12.75" customHeight="1">
      <c r="A35" s="37" t="s">
        <v>129</v>
      </c>
      <c r="B35" s="38" t="s">
        <v>112</v>
      </c>
      <c r="C35" s="38" t="b">
        <v>0</v>
      </c>
      <c r="D35" s="53">
        <v>7302</v>
      </c>
      <c r="E35" s="38" t="s">
        <v>2085</v>
      </c>
      <c r="F35" s="53" t="s">
        <v>2082</v>
      </c>
      <c r="G35" s="38"/>
      <c r="H35" s="38" t="s">
        <v>112</v>
      </c>
      <c r="I35" s="38"/>
      <c r="J35" s="53">
        <f t="shared" si="1"/>
        <v>30</v>
      </c>
      <c r="K35" s="7"/>
    </row>
    <row r="36" spans="1:11" ht="12.75" customHeight="1">
      <c r="A36" s="35" t="s">
        <v>130</v>
      </c>
      <c r="B36" s="36" t="s">
        <v>131</v>
      </c>
      <c r="C36" s="36" t="b">
        <v>0</v>
      </c>
      <c r="D36" s="52" t="s">
        <v>2080</v>
      </c>
      <c r="E36" s="36" t="s">
        <v>2080</v>
      </c>
      <c r="F36" s="52" t="s">
        <v>2080</v>
      </c>
      <c r="G36" s="36"/>
      <c r="H36" s="36" t="s">
        <v>131</v>
      </c>
      <c r="I36" s="36"/>
      <c r="J36" s="52">
        <f t="shared" si="1"/>
        <v>43</v>
      </c>
      <c r="K36" s="7"/>
    </row>
    <row r="37" spans="1:11" ht="12.75" customHeight="1">
      <c r="A37" s="37" t="s">
        <v>132</v>
      </c>
      <c r="B37" s="38" t="s">
        <v>133</v>
      </c>
      <c r="C37" s="38" t="b">
        <v>1</v>
      </c>
      <c r="D37" s="53">
        <v>7302</v>
      </c>
      <c r="E37" s="38" t="s">
        <v>2085</v>
      </c>
      <c r="F37" s="53" t="s">
        <v>2082</v>
      </c>
      <c r="G37" s="38"/>
      <c r="H37" s="38" t="s">
        <v>133</v>
      </c>
      <c r="I37" s="38"/>
      <c r="J37" s="53">
        <f t="shared" si="1"/>
        <v>58</v>
      </c>
      <c r="K37" s="7"/>
    </row>
    <row r="38" spans="1:11" ht="12.75" customHeight="1">
      <c r="A38" s="37" t="s">
        <v>134</v>
      </c>
      <c r="B38" s="38" t="s">
        <v>135</v>
      </c>
      <c r="C38" s="38" t="b">
        <v>0</v>
      </c>
      <c r="D38" s="53">
        <v>7107</v>
      </c>
      <c r="E38" s="38" t="s">
        <v>2086</v>
      </c>
      <c r="F38" s="53" t="s">
        <v>2084</v>
      </c>
      <c r="G38" s="38"/>
      <c r="H38" s="38" t="s">
        <v>135</v>
      </c>
      <c r="I38" s="38"/>
      <c r="J38" s="53">
        <f t="shared" si="1"/>
        <v>61</v>
      </c>
      <c r="K38" s="7"/>
    </row>
    <row r="39" spans="1:11" ht="12.75" customHeight="1">
      <c r="A39" s="37" t="s">
        <v>136</v>
      </c>
      <c r="B39" s="38" t="s">
        <v>137</v>
      </c>
      <c r="C39" s="38" t="b">
        <v>0</v>
      </c>
      <c r="D39" s="53">
        <v>4104</v>
      </c>
      <c r="E39" s="38" t="s">
        <v>2083</v>
      </c>
      <c r="F39" s="53" t="s">
        <v>2084</v>
      </c>
      <c r="G39" s="38"/>
      <c r="H39" s="38" t="s">
        <v>137</v>
      </c>
      <c r="I39" s="38"/>
      <c r="J39" s="53">
        <f t="shared" si="1"/>
        <v>70</v>
      </c>
      <c r="K39" s="7"/>
    </row>
    <row r="40" spans="1:11" ht="12.75" customHeight="1">
      <c r="A40" s="37" t="s">
        <v>138</v>
      </c>
      <c r="B40" s="38" t="s">
        <v>139</v>
      </c>
      <c r="C40" s="38" t="b">
        <v>0</v>
      </c>
      <c r="D40" s="53">
        <v>7302</v>
      </c>
      <c r="E40" s="38" t="s">
        <v>2085</v>
      </c>
      <c r="F40" s="53" t="s">
        <v>2082</v>
      </c>
      <c r="G40" s="38"/>
      <c r="H40" s="38" t="s">
        <v>139</v>
      </c>
      <c r="I40" s="38"/>
      <c r="J40" s="53">
        <f t="shared" si="1"/>
        <v>120</v>
      </c>
      <c r="K40" s="7"/>
    </row>
    <row r="41" spans="1:11" ht="12.75" customHeight="1">
      <c r="A41" s="37" t="s">
        <v>140</v>
      </c>
      <c r="B41" s="38" t="s">
        <v>141</v>
      </c>
      <c r="C41" s="38" t="b">
        <v>0</v>
      </c>
      <c r="D41" s="53">
        <v>7302</v>
      </c>
      <c r="E41" s="38" t="s">
        <v>2085</v>
      </c>
      <c r="F41" s="53" t="s">
        <v>2082</v>
      </c>
      <c r="G41" s="38"/>
      <c r="H41" s="38" t="s">
        <v>141</v>
      </c>
      <c r="I41" s="38"/>
      <c r="J41" s="53">
        <f t="shared" si="1"/>
        <v>108</v>
      </c>
      <c r="K41" s="7"/>
    </row>
    <row r="42" spans="1:11" ht="12.75" customHeight="1">
      <c r="A42" s="37" t="s">
        <v>142</v>
      </c>
      <c r="B42" s="38" t="s">
        <v>112</v>
      </c>
      <c r="C42" s="38" t="b">
        <v>0</v>
      </c>
      <c r="D42" s="53">
        <v>7302</v>
      </c>
      <c r="E42" s="38" t="s">
        <v>2085</v>
      </c>
      <c r="F42" s="53" t="s">
        <v>2082</v>
      </c>
      <c r="G42" s="38"/>
      <c r="H42" s="38" t="s">
        <v>112</v>
      </c>
      <c r="I42" s="38"/>
      <c r="J42" s="53">
        <f t="shared" si="1"/>
        <v>30</v>
      </c>
      <c r="K42" s="7"/>
    </row>
    <row r="43" spans="1:11" ht="12.75" customHeight="1">
      <c r="A43" s="35" t="s">
        <v>143</v>
      </c>
      <c r="B43" s="36" t="s">
        <v>144</v>
      </c>
      <c r="C43" s="36" t="b">
        <v>0</v>
      </c>
      <c r="D43" s="52" t="s">
        <v>2080</v>
      </c>
      <c r="E43" s="36" t="s">
        <v>2080</v>
      </c>
      <c r="F43" s="52" t="s">
        <v>2080</v>
      </c>
      <c r="G43" s="36"/>
      <c r="H43" s="36" t="s">
        <v>144</v>
      </c>
      <c r="I43" s="36"/>
      <c r="J43" s="52">
        <f t="shared" si="1"/>
        <v>120</v>
      </c>
      <c r="K43" s="7"/>
    </row>
    <row r="44" spans="1:11" ht="12.75" customHeight="1">
      <c r="A44" s="37" t="s">
        <v>145</v>
      </c>
      <c r="B44" s="38" t="s">
        <v>146</v>
      </c>
      <c r="C44" s="38" t="b">
        <v>0</v>
      </c>
      <c r="D44" s="53" t="s">
        <v>2080</v>
      </c>
      <c r="E44" s="38" t="s">
        <v>2080</v>
      </c>
      <c r="F44" s="53" t="s">
        <v>2080</v>
      </c>
      <c r="G44" s="38"/>
      <c r="H44" s="38" t="s">
        <v>146</v>
      </c>
      <c r="I44" s="38"/>
      <c r="J44" s="53">
        <f t="shared" si="1"/>
        <v>41</v>
      </c>
      <c r="K44" s="7"/>
    </row>
    <row r="45" spans="1:11" ht="12.75" customHeight="1">
      <c r="A45" s="37" t="s">
        <v>147</v>
      </c>
      <c r="B45" s="38" t="s">
        <v>148</v>
      </c>
      <c r="C45" s="38" t="b">
        <v>1</v>
      </c>
      <c r="D45" s="53">
        <v>6304</v>
      </c>
      <c r="E45" s="38" t="s">
        <v>2087</v>
      </c>
      <c r="F45" s="53" t="s">
        <v>2082</v>
      </c>
      <c r="G45" s="38"/>
      <c r="H45" s="38" t="s">
        <v>148</v>
      </c>
      <c r="I45" s="38"/>
      <c r="J45" s="53">
        <f t="shared" si="1"/>
        <v>25</v>
      </c>
      <c r="K45" s="7"/>
    </row>
    <row r="46" spans="1:11" ht="12.75" customHeight="1">
      <c r="A46" s="37" t="s">
        <v>149</v>
      </c>
      <c r="B46" s="38" t="s">
        <v>150</v>
      </c>
      <c r="C46" s="38" t="b">
        <v>1</v>
      </c>
      <c r="D46" s="53">
        <v>6304</v>
      </c>
      <c r="E46" s="38" t="s">
        <v>2087</v>
      </c>
      <c r="F46" s="53" t="s">
        <v>2082</v>
      </c>
      <c r="G46" s="38"/>
      <c r="H46" s="38" t="s">
        <v>150</v>
      </c>
      <c r="I46" s="38"/>
      <c r="J46" s="53">
        <f t="shared" si="1"/>
        <v>26</v>
      </c>
      <c r="K46" s="7"/>
    </row>
    <row r="47" spans="1:11" ht="12.75" customHeight="1">
      <c r="A47" s="37" t="s">
        <v>151</v>
      </c>
      <c r="B47" s="38" t="s">
        <v>152</v>
      </c>
      <c r="C47" s="38" t="b">
        <v>0</v>
      </c>
      <c r="D47" s="53">
        <v>8306</v>
      </c>
      <c r="E47" s="38" t="s">
        <v>2088</v>
      </c>
      <c r="F47" s="53" t="s">
        <v>2082</v>
      </c>
      <c r="G47" s="38"/>
      <c r="H47" s="38" t="s">
        <v>152</v>
      </c>
      <c r="I47" s="38"/>
      <c r="J47" s="53">
        <f t="shared" si="1"/>
        <v>49</v>
      </c>
      <c r="K47" s="7"/>
    </row>
    <row r="48" spans="1:11" ht="12.75" customHeight="1">
      <c r="A48" s="37" t="s">
        <v>153</v>
      </c>
      <c r="B48" s="38" t="s">
        <v>154</v>
      </c>
      <c r="C48" s="38" t="b">
        <v>1</v>
      </c>
      <c r="D48" s="53">
        <v>6304</v>
      </c>
      <c r="E48" s="38" t="s">
        <v>2087</v>
      </c>
      <c r="F48" s="53" t="s">
        <v>2082</v>
      </c>
      <c r="G48" s="38"/>
      <c r="H48" s="38" t="s">
        <v>154</v>
      </c>
      <c r="I48" s="38"/>
      <c r="J48" s="53">
        <f t="shared" si="1"/>
        <v>105</v>
      </c>
      <c r="K48" s="7"/>
    </row>
    <row r="49" spans="1:11" ht="12.75" customHeight="1">
      <c r="A49" s="37" t="s">
        <v>155</v>
      </c>
      <c r="B49" s="38" t="s">
        <v>156</v>
      </c>
      <c r="C49" s="38" t="b">
        <v>0</v>
      </c>
      <c r="D49" s="53">
        <v>6304</v>
      </c>
      <c r="E49" s="38" t="s">
        <v>2087</v>
      </c>
      <c r="F49" s="53" t="s">
        <v>2082</v>
      </c>
      <c r="G49" s="38"/>
      <c r="H49" s="38" t="s">
        <v>156</v>
      </c>
      <c r="I49" s="38"/>
      <c r="J49" s="53">
        <f t="shared" si="1"/>
        <v>36</v>
      </c>
      <c r="K49" s="7"/>
    </row>
    <row r="50" spans="1:11" ht="12.75" customHeight="1">
      <c r="A50" s="37" t="s">
        <v>157</v>
      </c>
      <c r="B50" s="38" t="s">
        <v>158</v>
      </c>
      <c r="C50" s="38" t="b">
        <v>0</v>
      </c>
      <c r="D50" s="53">
        <v>1101</v>
      </c>
      <c r="E50" s="38" t="s">
        <v>2089</v>
      </c>
      <c r="F50" s="53" t="s">
        <v>2080</v>
      </c>
      <c r="G50" s="38"/>
      <c r="H50" s="38" t="s">
        <v>158</v>
      </c>
      <c r="I50" s="38"/>
      <c r="J50" s="53">
        <f t="shared" si="1"/>
        <v>58</v>
      </c>
      <c r="K50" s="7"/>
    </row>
    <row r="51" spans="1:11" ht="12.75" customHeight="1">
      <c r="A51" s="37" t="s">
        <v>159</v>
      </c>
      <c r="B51" s="38" t="s">
        <v>160</v>
      </c>
      <c r="C51" s="38" t="b">
        <v>0</v>
      </c>
      <c r="D51" s="53">
        <v>1121</v>
      </c>
      <c r="E51" s="38" t="s">
        <v>2090</v>
      </c>
      <c r="F51" s="53" t="s">
        <v>2080</v>
      </c>
      <c r="G51" s="38"/>
      <c r="H51" s="38" t="s">
        <v>160</v>
      </c>
      <c r="I51" s="38"/>
      <c r="J51" s="53">
        <f t="shared" si="1"/>
        <v>66</v>
      </c>
      <c r="K51" s="7"/>
    </row>
    <row r="52" spans="1:11" ht="12.75" customHeight="1">
      <c r="A52" s="37" t="s">
        <v>161</v>
      </c>
      <c r="B52" s="38" t="s">
        <v>162</v>
      </c>
      <c r="C52" s="38" t="b">
        <v>0</v>
      </c>
      <c r="D52" s="53">
        <v>3302</v>
      </c>
      <c r="E52" s="38" t="s">
        <v>2091</v>
      </c>
      <c r="F52" s="53" t="s">
        <v>2082</v>
      </c>
      <c r="G52" s="38"/>
      <c r="H52" s="38" t="s">
        <v>162</v>
      </c>
      <c r="I52" s="38"/>
      <c r="J52" s="53">
        <f t="shared" si="1"/>
        <v>19</v>
      </c>
      <c r="K52" s="7"/>
    </row>
    <row r="53" spans="1:11" ht="12.75" customHeight="1">
      <c r="A53" s="37" t="s">
        <v>163</v>
      </c>
      <c r="B53" s="38" t="s">
        <v>112</v>
      </c>
      <c r="C53" s="38" t="b">
        <v>1</v>
      </c>
      <c r="D53" s="53">
        <v>6304</v>
      </c>
      <c r="E53" s="38" t="s">
        <v>2087</v>
      </c>
      <c r="F53" s="53" t="s">
        <v>2082</v>
      </c>
      <c r="G53" s="38"/>
      <c r="H53" s="38" t="s">
        <v>112</v>
      </c>
      <c r="I53" s="38"/>
      <c r="J53" s="53">
        <f t="shared" si="1"/>
        <v>30</v>
      </c>
      <c r="K53" s="7"/>
    </row>
    <row r="54" spans="1:11" ht="12.75" customHeight="1">
      <c r="A54" s="35" t="s">
        <v>164</v>
      </c>
      <c r="B54" s="36" t="s">
        <v>165</v>
      </c>
      <c r="C54" s="36" t="b">
        <v>0</v>
      </c>
      <c r="D54" s="52" t="s">
        <v>2080</v>
      </c>
      <c r="E54" s="36" t="s">
        <v>2080</v>
      </c>
      <c r="F54" s="52" t="s">
        <v>2080</v>
      </c>
      <c r="G54" s="36"/>
      <c r="H54" s="36" t="s">
        <v>165</v>
      </c>
      <c r="I54" s="36"/>
      <c r="J54" s="52">
        <f t="shared" si="1"/>
        <v>123</v>
      </c>
      <c r="K54" s="7"/>
    </row>
    <row r="55" spans="1:11" ht="12.75" customHeight="1">
      <c r="A55" s="37" t="s">
        <v>166</v>
      </c>
      <c r="B55" s="38" t="s">
        <v>146</v>
      </c>
      <c r="C55" s="38" t="b">
        <v>0</v>
      </c>
      <c r="D55" s="53">
        <v>6304</v>
      </c>
      <c r="E55" s="38" t="s">
        <v>2087</v>
      </c>
      <c r="F55" s="53" t="s">
        <v>2082</v>
      </c>
      <c r="G55" s="38"/>
      <c r="H55" s="38" t="s">
        <v>146</v>
      </c>
      <c r="I55" s="38"/>
      <c r="J55" s="53">
        <f t="shared" si="1"/>
        <v>41</v>
      </c>
      <c r="K55" s="7"/>
    </row>
    <row r="56" spans="1:11" ht="12.75" customHeight="1">
      <c r="A56" s="37" t="s">
        <v>167</v>
      </c>
      <c r="B56" s="38" t="s">
        <v>148</v>
      </c>
      <c r="C56" s="38" t="b">
        <v>0</v>
      </c>
      <c r="D56" s="53">
        <v>6304</v>
      </c>
      <c r="E56" s="38" t="s">
        <v>2087</v>
      </c>
      <c r="F56" s="53" t="s">
        <v>2082</v>
      </c>
      <c r="G56" s="38"/>
      <c r="H56" s="38" t="s">
        <v>148</v>
      </c>
      <c r="I56" s="38"/>
      <c r="J56" s="53">
        <f t="shared" si="1"/>
        <v>25</v>
      </c>
      <c r="K56" s="7"/>
    </row>
    <row r="57" spans="1:11" ht="12.75" customHeight="1">
      <c r="A57" s="37" t="s">
        <v>168</v>
      </c>
      <c r="B57" s="38" t="s">
        <v>169</v>
      </c>
      <c r="C57" s="38" t="b">
        <v>1</v>
      </c>
      <c r="D57" s="53">
        <v>6304</v>
      </c>
      <c r="E57" s="38" t="s">
        <v>2087</v>
      </c>
      <c r="F57" s="53" t="s">
        <v>2082</v>
      </c>
      <c r="G57" s="38"/>
      <c r="H57" s="38" t="s">
        <v>169</v>
      </c>
      <c r="I57" s="38"/>
      <c r="J57" s="53">
        <f t="shared" si="1"/>
        <v>59</v>
      </c>
      <c r="K57" s="7"/>
    </row>
    <row r="58" spans="1:11" ht="12.75" customHeight="1">
      <c r="A58" s="37" t="s">
        <v>170</v>
      </c>
      <c r="B58" s="38" t="s">
        <v>171</v>
      </c>
      <c r="C58" s="38" t="b">
        <v>0</v>
      </c>
      <c r="D58" s="53">
        <v>7303</v>
      </c>
      <c r="E58" s="38" t="s">
        <v>2092</v>
      </c>
      <c r="F58" s="53" t="s">
        <v>2082</v>
      </c>
      <c r="G58" s="38"/>
      <c r="H58" s="38" t="s">
        <v>171</v>
      </c>
      <c r="I58" s="38"/>
      <c r="J58" s="53">
        <f t="shared" si="1"/>
        <v>51</v>
      </c>
      <c r="K58" s="7"/>
    </row>
    <row r="59" spans="1:11" ht="12.75" customHeight="1">
      <c r="A59" s="37" t="s">
        <v>172</v>
      </c>
      <c r="B59" s="38" t="s">
        <v>112</v>
      </c>
      <c r="C59" s="38" t="b">
        <v>0</v>
      </c>
      <c r="D59" s="53">
        <v>6304</v>
      </c>
      <c r="E59" s="38" t="s">
        <v>2087</v>
      </c>
      <c r="F59" s="53" t="s">
        <v>2082</v>
      </c>
      <c r="G59" s="38"/>
      <c r="H59" s="38" t="s">
        <v>112</v>
      </c>
      <c r="I59" s="38"/>
      <c r="J59" s="53">
        <f t="shared" si="1"/>
        <v>30</v>
      </c>
      <c r="K59" s="7"/>
    </row>
    <row r="60" spans="1:11" ht="12.75" customHeight="1">
      <c r="A60" s="35" t="s">
        <v>173</v>
      </c>
      <c r="B60" s="36" t="s">
        <v>174</v>
      </c>
      <c r="C60" s="36" t="b">
        <v>0</v>
      </c>
      <c r="D60" s="52" t="s">
        <v>2080</v>
      </c>
      <c r="E60" s="36" t="s">
        <v>2080</v>
      </c>
      <c r="F60" s="52" t="s">
        <v>2080</v>
      </c>
      <c r="G60" s="36"/>
      <c r="H60" s="36" t="s">
        <v>174</v>
      </c>
      <c r="I60" s="36"/>
      <c r="J60" s="52">
        <f t="shared" si="1"/>
        <v>299</v>
      </c>
      <c r="K60" s="7"/>
    </row>
    <row r="61" spans="1:11" ht="12.75" customHeight="1">
      <c r="A61" s="37" t="s">
        <v>175</v>
      </c>
      <c r="B61" s="38" t="s">
        <v>176</v>
      </c>
      <c r="C61" s="38" t="b">
        <v>0</v>
      </c>
      <c r="D61" s="53">
        <v>7303</v>
      </c>
      <c r="E61" s="38" t="s">
        <v>2092</v>
      </c>
      <c r="F61" s="53" t="s">
        <v>2082</v>
      </c>
      <c r="G61" s="38"/>
      <c r="H61" s="38" t="s">
        <v>176</v>
      </c>
      <c r="I61" s="38"/>
      <c r="J61" s="53">
        <f t="shared" si="1"/>
        <v>97</v>
      </c>
      <c r="K61" s="7"/>
    </row>
    <row r="62" spans="1:11" ht="12.75" customHeight="1">
      <c r="A62" s="37" t="s">
        <v>177</v>
      </c>
      <c r="B62" s="38" t="s">
        <v>178</v>
      </c>
      <c r="C62" s="38" t="b">
        <v>0</v>
      </c>
      <c r="D62" s="53">
        <v>6304</v>
      </c>
      <c r="E62" s="38" t="s">
        <v>2087</v>
      </c>
      <c r="F62" s="53" t="s">
        <v>2082</v>
      </c>
      <c r="G62" s="38"/>
      <c r="H62" s="38" t="s">
        <v>178</v>
      </c>
      <c r="I62" s="38"/>
      <c r="J62" s="53">
        <f t="shared" si="1"/>
        <v>32</v>
      </c>
      <c r="K62" s="7"/>
    </row>
    <row r="63" spans="1:11" ht="12.75" customHeight="1">
      <c r="A63" s="37" t="s">
        <v>179</v>
      </c>
      <c r="B63" s="38" t="s">
        <v>180</v>
      </c>
      <c r="C63" s="38" t="b">
        <v>0</v>
      </c>
      <c r="D63" s="53">
        <v>6304</v>
      </c>
      <c r="E63" s="38" t="s">
        <v>2087</v>
      </c>
      <c r="F63" s="53" t="s">
        <v>2082</v>
      </c>
      <c r="G63" s="38"/>
      <c r="H63" s="38" t="s">
        <v>180</v>
      </c>
      <c r="I63" s="38"/>
      <c r="J63" s="53">
        <f t="shared" si="1"/>
        <v>36</v>
      </c>
      <c r="K63" s="7"/>
    </row>
    <row r="64" spans="1:11" ht="12.75" customHeight="1">
      <c r="A64" s="37" t="s">
        <v>181</v>
      </c>
      <c r="B64" s="38" t="s">
        <v>169</v>
      </c>
      <c r="C64" s="38" t="b">
        <v>0</v>
      </c>
      <c r="D64" s="53">
        <v>6304</v>
      </c>
      <c r="E64" s="38" t="s">
        <v>2087</v>
      </c>
      <c r="F64" s="53" t="s">
        <v>2082</v>
      </c>
      <c r="G64" s="38"/>
      <c r="H64" s="38" t="s">
        <v>169</v>
      </c>
      <c r="I64" s="38"/>
      <c r="J64" s="53">
        <f t="shared" si="1"/>
        <v>59</v>
      </c>
      <c r="K64" s="7"/>
    </row>
    <row r="65" spans="1:11" ht="12.75" customHeight="1">
      <c r="A65" s="37" t="s">
        <v>182</v>
      </c>
      <c r="B65" s="38" t="s">
        <v>171</v>
      </c>
      <c r="C65" s="38" t="b">
        <v>0</v>
      </c>
      <c r="D65" s="53">
        <v>7303</v>
      </c>
      <c r="E65" s="38" t="s">
        <v>2092</v>
      </c>
      <c r="F65" s="53" t="s">
        <v>2082</v>
      </c>
      <c r="G65" s="38"/>
      <c r="H65" s="38" t="s">
        <v>171</v>
      </c>
      <c r="I65" s="38"/>
      <c r="J65" s="53">
        <f t="shared" si="1"/>
        <v>51</v>
      </c>
      <c r="K65" s="7"/>
    </row>
    <row r="66" spans="1:11" ht="12.75" customHeight="1">
      <c r="A66" s="37" t="s">
        <v>183</v>
      </c>
      <c r="B66" s="38" t="s">
        <v>112</v>
      </c>
      <c r="C66" s="38" t="b">
        <v>0</v>
      </c>
      <c r="D66" s="53">
        <v>6304</v>
      </c>
      <c r="E66" s="38" t="s">
        <v>2087</v>
      </c>
      <c r="F66" s="53" t="s">
        <v>2082</v>
      </c>
      <c r="G66" s="38"/>
      <c r="H66" s="38" t="s">
        <v>112</v>
      </c>
      <c r="I66" s="38"/>
      <c r="J66" s="53">
        <f t="shared" si="1"/>
        <v>30</v>
      </c>
      <c r="K66" s="7"/>
    </row>
    <row r="67" spans="1:11" ht="12.75" customHeight="1">
      <c r="A67" s="35" t="s">
        <v>184</v>
      </c>
      <c r="B67" s="36" t="s">
        <v>185</v>
      </c>
      <c r="C67" s="36" t="b">
        <v>0</v>
      </c>
      <c r="D67" s="52" t="s">
        <v>2080</v>
      </c>
      <c r="E67" s="36" t="s">
        <v>2080</v>
      </c>
      <c r="F67" s="52" t="s">
        <v>2080</v>
      </c>
      <c r="G67" s="36"/>
      <c r="H67" s="36" t="s">
        <v>185</v>
      </c>
      <c r="I67" s="36"/>
      <c r="J67" s="52">
        <f t="shared" si="1"/>
        <v>37</v>
      </c>
      <c r="K67" s="7"/>
    </row>
    <row r="68" spans="1:11" ht="12.75" customHeight="1">
      <c r="A68" s="37" t="s">
        <v>186</v>
      </c>
      <c r="B68" s="38" t="s">
        <v>187</v>
      </c>
      <c r="C68" s="38" t="b">
        <v>0</v>
      </c>
      <c r="D68" s="53">
        <v>4311</v>
      </c>
      <c r="E68" s="38" t="s">
        <v>2081</v>
      </c>
      <c r="F68" s="53" t="s">
        <v>2082</v>
      </c>
      <c r="G68" s="38"/>
      <c r="H68" s="38" t="s">
        <v>187</v>
      </c>
      <c r="I68" s="38"/>
      <c r="J68" s="53">
        <f t="shared" si="1"/>
        <v>56</v>
      </c>
      <c r="K68" s="7"/>
    </row>
    <row r="69" spans="1:11" ht="12.75" customHeight="1">
      <c r="A69" s="37" t="s">
        <v>188</v>
      </c>
      <c r="B69" s="38" t="s">
        <v>189</v>
      </c>
      <c r="C69" s="38" t="b">
        <v>0</v>
      </c>
      <c r="D69" s="53">
        <v>4311</v>
      </c>
      <c r="E69" s="38" t="s">
        <v>2081</v>
      </c>
      <c r="F69" s="53" t="s">
        <v>2082</v>
      </c>
      <c r="G69" s="38"/>
      <c r="H69" s="38" t="s">
        <v>189</v>
      </c>
      <c r="I69" s="38"/>
      <c r="J69" s="53">
        <f t="shared" si="1"/>
        <v>38</v>
      </c>
      <c r="K69" s="7"/>
    </row>
    <row r="70" spans="1:11" ht="12.75" customHeight="1">
      <c r="A70" s="37" t="s">
        <v>190</v>
      </c>
      <c r="B70" s="38" t="s">
        <v>171</v>
      </c>
      <c r="C70" s="38" t="b">
        <v>0</v>
      </c>
      <c r="D70" s="53">
        <v>7303</v>
      </c>
      <c r="E70" s="38" t="s">
        <v>2092</v>
      </c>
      <c r="F70" s="53" t="s">
        <v>2082</v>
      </c>
      <c r="G70" s="38"/>
      <c r="H70" s="38" t="s">
        <v>171</v>
      </c>
      <c r="I70" s="38"/>
      <c r="J70" s="53">
        <f t="shared" si="1"/>
        <v>51</v>
      </c>
      <c r="K70" s="7"/>
    </row>
    <row r="71" spans="1:11" ht="12.75" customHeight="1">
      <c r="A71" s="37" t="s">
        <v>191</v>
      </c>
      <c r="B71" s="38" t="s">
        <v>112</v>
      </c>
      <c r="C71" s="38" t="b">
        <v>0</v>
      </c>
      <c r="D71" s="53">
        <v>6304</v>
      </c>
      <c r="E71" s="38" t="s">
        <v>2087</v>
      </c>
      <c r="F71" s="53" t="s">
        <v>2082</v>
      </c>
      <c r="G71" s="38"/>
      <c r="H71" s="38" t="s">
        <v>112</v>
      </c>
      <c r="I71" s="38"/>
      <c r="J71" s="53">
        <f t="shared" si="1"/>
        <v>30</v>
      </c>
      <c r="K71" s="7"/>
    </row>
    <row r="72" spans="1:11" ht="12.75" customHeight="1">
      <c r="A72" s="35" t="s">
        <v>192</v>
      </c>
      <c r="B72" s="36" t="s">
        <v>193</v>
      </c>
      <c r="C72" s="36" t="b">
        <v>0</v>
      </c>
      <c r="D72" s="52" t="s">
        <v>2080</v>
      </c>
      <c r="E72" s="36" t="s">
        <v>2080</v>
      </c>
      <c r="F72" s="52" t="s">
        <v>2080</v>
      </c>
      <c r="G72" s="36"/>
      <c r="H72" s="36" t="s">
        <v>193</v>
      </c>
      <c r="I72" s="36"/>
      <c r="J72" s="52">
        <f t="shared" si="1"/>
        <v>54</v>
      </c>
      <c r="K72" s="7"/>
    </row>
    <row r="73" spans="1:11" ht="12.75" customHeight="1">
      <c r="A73" s="37" t="s">
        <v>194</v>
      </c>
      <c r="B73" s="38" t="s">
        <v>169</v>
      </c>
      <c r="C73" s="38" t="b">
        <v>0</v>
      </c>
      <c r="D73" s="53">
        <v>6304</v>
      </c>
      <c r="E73" s="38" t="s">
        <v>2087</v>
      </c>
      <c r="F73" s="53" t="s">
        <v>2082</v>
      </c>
      <c r="G73" s="38"/>
      <c r="H73" s="38" t="s">
        <v>169</v>
      </c>
      <c r="I73" s="38"/>
      <c r="J73" s="53">
        <f t="shared" si="1"/>
        <v>59</v>
      </c>
      <c r="K73" s="7"/>
    </row>
    <row r="74" spans="1:11" ht="12.75" customHeight="1">
      <c r="A74" s="37" t="s">
        <v>195</v>
      </c>
      <c r="B74" s="38" t="s">
        <v>171</v>
      </c>
      <c r="C74" s="38" t="b">
        <v>0</v>
      </c>
      <c r="D74" s="53">
        <v>7303</v>
      </c>
      <c r="E74" s="38" t="s">
        <v>2092</v>
      </c>
      <c r="F74" s="53" t="s">
        <v>2082</v>
      </c>
      <c r="G74" s="38"/>
      <c r="H74" s="38" t="s">
        <v>171</v>
      </c>
      <c r="I74" s="38"/>
      <c r="J74" s="53">
        <f t="shared" si="1"/>
        <v>51</v>
      </c>
      <c r="K74" s="7"/>
    </row>
    <row r="75" spans="1:11" ht="12.75" customHeight="1">
      <c r="A75" s="37" t="s">
        <v>196</v>
      </c>
      <c r="B75" s="38" t="s">
        <v>112</v>
      </c>
      <c r="C75" s="38" t="b">
        <v>0</v>
      </c>
      <c r="D75" s="53">
        <v>6304</v>
      </c>
      <c r="E75" s="38" t="s">
        <v>2087</v>
      </c>
      <c r="F75" s="53" t="s">
        <v>2082</v>
      </c>
      <c r="G75" s="38"/>
      <c r="H75" s="38" t="s">
        <v>112</v>
      </c>
      <c r="I75" s="38"/>
      <c r="J75" s="53">
        <f t="shared" si="1"/>
        <v>30</v>
      </c>
      <c r="K75" s="7"/>
    </row>
    <row r="76" spans="1:11" ht="12.75" customHeight="1">
      <c r="A76" s="35" t="s">
        <v>197</v>
      </c>
      <c r="B76" s="36" t="s">
        <v>198</v>
      </c>
      <c r="C76" s="36" t="b">
        <v>0</v>
      </c>
      <c r="D76" s="52" t="s">
        <v>2080</v>
      </c>
      <c r="E76" s="36" t="s">
        <v>2080</v>
      </c>
      <c r="F76" s="52" t="s">
        <v>2080</v>
      </c>
      <c r="G76" s="36"/>
      <c r="H76" s="36" t="s">
        <v>198</v>
      </c>
      <c r="I76" s="36"/>
      <c r="J76" s="52">
        <f t="shared" si="1"/>
        <v>54</v>
      </c>
      <c r="K76" s="7"/>
    </row>
    <row r="77" spans="1:11" ht="12.75" customHeight="1">
      <c r="A77" s="37" t="s">
        <v>199</v>
      </c>
      <c r="B77" s="38" t="s">
        <v>169</v>
      </c>
      <c r="C77" s="38" t="b">
        <v>1</v>
      </c>
      <c r="D77" s="53">
        <v>6304</v>
      </c>
      <c r="E77" s="38" t="s">
        <v>2087</v>
      </c>
      <c r="F77" s="53" t="s">
        <v>2082</v>
      </c>
      <c r="G77" s="38"/>
      <c r="H77" s="38" t="s">
        <v>169</v>
      </c>
      <c r="I77" s="38"/>
      <c r="J77" s="53">
        <f t="shared" si="1"/>
        <v>59</v>
      </c>
      <c r="K77" s="7"/>
    </row>
    <row r="78" spans="1:11" ht="12.75" customHeight="1">
      <c r="A78" s="37" t="s">
        <v>200</v>
      </c>
      <c r="B78" s="38" t="s">
        <v>178</v>
      </c>
      <c r="C78" s="38" t="b">
        <v>0</v>
      </c>
      <c r="D78" s="53">
        <v>6304</v>
      </c>
      <c r="E78" s="38" t="s">
        <v>2087</v>
      </c>
      <c r="F78" s="53" t="s">
        <v>2082</v>
      </c>
      <c r="G78" s="38"/>
      <c r="H78" s="38" t="s">
        <v>178</v>
      </c>
      <c r="I78" s="38"/>
      <c r="J78" s="53">
        <f t="shared" si="1"/>
        <v>32</v>
      </c>
      <c r="K78" s="7"/>
    </row>
    <row r="79" spans="1:11" ht="12.75" customHeight="1">
      <c r="A79" s="37" t="s">
        <v>201</v>
      </c>
      <c r="B79" s="38" t="s">
        <v>171</v>
      </c>
      <c r="C79" s="38" t="b">
        <v>0</v>
      </c>
      <c r="D79" s="53">
        <v>7303</v>
      </c>
      <c r="E79" s="38" t="s">
        <v>2092</v>
      </c>
      <c r="F79" s="53" t="s">
        <v>2082</v>
      </c>
      <c r="G79" s="38"/>
      <c r="H79" s="38" t="s">
        <v>171</v>
      </c>
      <c r="I79" s="38"/>
      <c r="J79" s="53">
        <f t="shared" ref="J79:J142" si="2">LEN(B79)</f>
        <v>51</v>
      </c>
      <c r="K79" s="7"/>
    </row>
    <row r="80" spans="1:11" ht="12.75" customHeight="1">
      <c r="A80" s="37" t="s">
        <v>202</v>
      </c>
      <c r="B80" s="38" t="s">
        <v>112</v>
      </c>
      <c r="C80" s="38" t="b">
        <v>0</v>
      </c>
      <c r="D80" s="53">
        <v>6304</v>
      </c>
      <c r="E80" s="38" t="s">
        <v>2087</v>
      </c>
      <c r="F80" s="53" t="s">
        <v>2082</v>
      </c>
      <c r="G80" s="38"/>
      <c r="H80" s="38" t="s">
        <v>112</v>
      </c>
      <c r="I80" s="38"/>
      <c r="J80" s="53">
        <f t="shared" si="2"/>
        <v>30</v>
      </c>
      <c r="K80" s="7"/>
    </row>
    <row r="81" spans="1:11" ht="12.75" customHeight="1">
      <c r="A81" s="35" t="s">
        <v>203</v>
      </c>
      <c r="B81" s="36" t="s">
        <v>204</v>
      </c>
      <c r="C81" s="36" t="b">
        <v>0</v>
      </c>
      <c r="D81" s="52" t="s">
        <v>2080</v>
      </c>
      <c r="E81" s="36" t="s">
        <v>2080</v>
      </c>
      <c r="F81" s="52" t="s">
        <v>2080</v>
      </c>
      <c r="G81" s="36"/>
      <c r="H81" s="36" t="s">
        <v>204</v>
      </c>
      <c r="I81" s="36"/>
      <c r="J81" s="52">
        <f t="shared" si="2"/>
        <v>103</v>
      </c>
      <c r="K81" s="7"/>
    </row>
    <row r="82" spans="1:11" ht="12.75" customHeight="1">
      <c r="A82" s="37" t="s">
        <v>205</v>
      </c>
      <c r="B82" s="38" t="s">
        <v>206</v>
      </c>
      <c r="C82" s="38" t="b">
        <v>0</v>
      </c>
      <c r="D82" s="53">
        <v>6304</v>
      </c>
      <c r="E82" s="38" t="s">
        <v>2087</v>
      </c>
      <c r="F82" s="53" t="s">
        <v>2082</v>
      </c>
      <c r="G82" s="38"/>
      <c r="H82" s="38" t="s">
        <v>206</v>
      </c>
      <c r="I82" s="38"/>
      <c r="J82" s="53">
        <f t="shared" si="2"/>
        <v>93</v>
      </c>
      <c r="K82" s="7"/>
    </row>
    <row r="83" spans="1:11" ht="12.75" customHeight="1">
      <c r="A83" s="37" t="s">
        <v>207</v>
      </c>
      <c r="B83" s="38" t="s">
        <v>208</v>
      </c>
      <c r="C83" s="38" t="b">
        <v>0</v>
      </c>
      <c r="D83" s="53">
        <v>6304</v>
      </c>
      <c r="E83" s="38" t="s">
        <v>2087</v>
      </c>
      <c r="F83" s="53" t="s">
        <v>2082</v>
      </c>
      <c r="G83" s="38"/>
      <c r="H83" s="38" t="s">
        <v>208</v>
      </c>
      <c r="I83" s="38"/>
      <c r="J83" s="53">
        <f t="shared" si="2"/>
        <v>38</v>
      </c>
      <c r="K83" s="7"/>
    </row>
    <row r="84" spans="1:11" ht="12.75" customHeight="1">
      <c r="A84" s="37" t="s">
        <v>209</v>
      </c>
      <c r="B84" s="38" t="s">
        <v>210</v>
      </c>
      <c r="C84" s="38" t="b">
        <v>0</v>
      </c>
      <c r="D84" s="53">
        <v>1301</v>
      </c>
      <c r="E84" s="38" t="s">
        <v>2093</v>
      </c>
      <c r="F84" s="53" t="s">
        <v>2082</v>
      </c>
      <c r="G84" s="38"/>
      <c r="H84" s="38" t="s">
        <v>210</v>
      </c>
      <c r="I84" s="38"/>
      <c r="J84" s="53">
        <f t="shared" si="2"/>
        <v>32</v>
      </c>
      <c r="K84" s="7"/>
    </row>
    <row r="85" spans="1:11" ht="12.75" customHeight="1">
      <c r="A85" s="37" t="s">
        <v>211</v>
      </c>
      <c r="B85" s="38" t="s">
        <v>169</v>
      </c>
      <c r="C85" s="38" t="b">
        <v>0</v>
      </c>
      <c r="D85" s="53">
        <v>6304</v>
      </c>
      <c r="E85" s="38" t="s">
        <v>2087</v>
      </c>
      <c r="F85" s="53" t="s">
        <v>2082</v>
      </c>
      <c r="G85" s="38"/>
      <c r="H85" s="38" t="s">
        <v>169</v>
      </c>
      <c r="I85" s="38"/>
      <c r="J85" s="53">
        <f t="shared" si="2"/>
        <v>59</v>
      </c>
      <c r="K85" s="7"/>
    </row>
    <row r="86" spans="1:11" ht="12.75" customHeight="1">
      <c r="A86" s="37" t="s">
        <v>212</v>
      </c>
      <c r="B86" s="38" t="s">
        <v>171</v>
      </c>
      <c r="C86" s="38" t="b">
        <v>0</v>
      </c>
      <c r="D86" s="53">
        <v>7303</v>
      </c>
      <c r="E86" s="38" t="s">
        <v>2092</v>
      </c>
      <c r="F86" s="53" t="s">
        <v>2082</v>
      </c>
      <c r="G86" s="38"/>
      <c r="H86" s="38" t="s">
        <v>171</v>
      </c>
      <c r="I86" s="38"/>
      <c r="J86" s="53">
        <f t="shared" si="2"/>
        <v>51</v>
      </c>
      <c r="K86" s="7"/>
    </row>
    <row r="87" spans="1:11" ht="12.75" customHeight="1">
      <c r="A87" s="37" t="s">
        <v>213</v>
      </c>
      <c r="B87" s="38" t="s">
        <v>112</v>
      </c>
      <c r="C87" s="38" t="b">
        <v>0</v>
      </c>
      <c r="D87" s="53">
        <v>6304</v>
      </c>
      <c r="E87" s="38" t="s">
        <v>2087</v>
      </c>
      <c r="F87" s="53" t="s">
        <v>2082</v>
      </c>
      <c r="G87" s="38"/>
      <c r="H87" s="38" t="s">
        <v>112</v>
      </c>
      <c r="I87" s="38"/>
      <c r="J87" s="53">
        <f t="shared" si="2"/>
        <v>30</v>
      </c>
      <c r="K87" s="7"/>
    </row>
    <row r="88" spans="1:11" ht="12.75" customHeight="1">
      <c r="A88" s="35" t="s">
        <v>214</v>
      </c>
      <c r="B88" s="36" t="s">
        <v>215</v>
      </c>
      <c r="C88" s="36" t="b">
        <v>0</v>
      </c>
      <c r="D88" s="52" t="s">
        <v>2080</v>
      </c>
      <c r="E88" s="36" t="s">
        <v>2080</v>
      </c>
      <c r="F88" s="52" t="s">
        <v>2080</v>
      </c>
      <c r="G88" s="36"/>
      <c r="H88" s="36" t="s">
        <v>215</v>
      </c>
      <c r="I88" s="36"/>
      <c r="J88" s="52">
        <f t="shared" si="2"/>
        <v>93</v>
      </c>
      <c r="K88" s="7"/>
    </row>
    <row r="89" spans="1:11" ht="12.75" customHeight="1">
      <c r="A89" s="37" t="s">
        <v>216</v>
      </c>
      <c r="B89" s="38" t="s">
        <v>217</v>
      </c>
      <c r="C89" s="38" t="b">
        <v>0</v>
      </c>
      <c r="D89" s="53">
        <v>6301</v>
      </c>
      <c r="E89" s="38" t="s">
        <v>2094</v>
      </c>
      <c r="F89" s="53" t="s">
        <v>2082</v>
      </c>
      <c r="G89" s="38"/>
      <c r="H89" s="38" t="s">
        <v>217</v>
      </c>
      <c r="I89" s="38"/>
      <c r="J89" s="53">
        <f t="shared" si="2"/>
        <v>28</v>
      </c>
      <c r="K89" s="7"/>
    </row>
    <row r="90" spans="1:11" ht="12.75" customHeight="1">
      <c r="A90" s="37" t="s">
        <v>218</v>
      </c>
      <c r="B90" s="38" t="s">
        <v>219</v>
      </c>
      <c r="C90" s="38" t="b">
        <v>1</v>
      </c>
      <c r="D90" s="53">
        <v>6101</v>
      </c>
      <c r="E90" s="38" t="s">
        <v>2095</v>
      </c>
      <c r="F90" s="53" t="s">
        <v>2084</v>
      </c>
      <c r="G90" s="38"/>
      <c r="H90" s="38" t="s">
        <v>219</v>
      </c>
      <c r="I90" s="38"/>
      <c r="J90" s="53">
        <f t="shared" si="2"/>
        <v>30</v>
      </c>
      <c r="K90" s="7"/>
    </row>
    <row r="91" spans="1:11" ht="12.75" customHeight="1">
      <c r="A91" s="37" t="s">
        <v>220</v>
      </c>
      <c r="B91" s="38" t="s">
        <v>221</v>
      </c>
      <c r="C91" s="38" t="b">
        <v>0</v>
      </c>
      <c r="D91" s="53">
        <v>6302</v>
      </c>
      <c r="E91" s="38" t="s">
        <v>2096</v>
      </c>
      <c r="F91" s="53" t="s">
        <v>2082</v>
      </c>
      <c r="G91" s="38"/>
      <c r="H91" s="38" t="s">
        <v>221</v>
      </c>
      <c r="I91" s="38"/>
      <c r="J91" s="53">
        <f t="shared" si="2"/>
        <v>39</v>
      </c>
      <c r="K91" s="7"/>
    </row>
    <row r="92" spans="1:11" ht="12.75" customHeight="1">
      <c r="A92" s="37" t="s">
        <v>222</v>
      </c>
      <c r="B92" s="38" t="s">
        <v>223</v>
      </c>
      <c r="C92" s="38" t="b">
        <v>1</v>
      </c>
      <c r="D92" s="53">
        <v>6202</v>
      </c>
      <c r="E92" s="38" t="s">
        <v>2097</v>
      </c>
      <c r="F92" s="53" t="s">
        <v>2098</v>
      </c>
      <c r="G92" s="38"/>
      <c r="H92" s="38" t="s">
        <v>223</v>
      </c>
      <c r="I92" s="38"/>
      <c r="J92" s="53">
        <f t="shared" si="2"/>
        <v>72</v>
      </c>
      <c r="K92" s="7"/>
    </row>
    <row r="93" spans="1:11" ht="12.75" customHeight="1">
      <c r="A93" s="37" t="s">
        <v>224</v>
      </c>
      <c r="B93" s="38" t="s">
        <v>225</v>
      </c>
      <c r="C93" s="38" t="b">
        <v>0</v>
      </c>
      <c r="D93" s="53">
        <v>1301</v>
      </c>
      <c r="E93" s="38" t="s">
        <v>2093</v>
      </c>
      <c r="F93" s="53" t="s">
        <v>2082</v>
      </c>
      <c r="G93" s="38"/>
      <c r="H93" s="38" t="s">
        <v>225</v>
      </c>
      <c r="I93" s="38"/>
      <c r="J93" s="53">
        <f t="shared" si="2"/>
        <v>37</v>
      </c>
      <c r="K93" s="7"/>
    </row>
    <row r="94" spans="1:11" ht="12.75" customHeight="1">
      <c r="A94" s="35" t="s">
        <v>226</v>
      </c>
      <c r="B94" s="36" t="s">
        <v>227</v>
      </c>
      <c r="C94" s="36" t="b">
        <v>0</v>
      </c>
      <c r="D94" s="52" t="s">
        <v>2080</v>
      </c>
      <c r="E94" s="36" t="s">
        <v>2080</v>
      </c>
      <c r="F94" s="52" t="s">
        <v>2080</v>
      </c>
      <c r="G94" s="36"/>
      <c r="H94" s="36" t="s">
        <v>227</v>
      </c>
      <c r="I94" s="36"/>
      <c r="J94" s="52">
        <f t="shared" si="2"/>
        <v>42</v>
      </c>
      <c r="K94" s="7"/>
    </row>
    <row r="95" spans="1:11" ht="12.75" customHeight="1">
      <c r="A95" s="37" t="s">
        <v>228</v>
      </c>
      <c r="B95" s="38" t="s">
        <v>229</v>
      </c>
      <c r="C95" s="38" t="b">
        <v>0</v>
      </c>
      <c r="D95" s="53">
        <v>1120</v>
      </c>
      <c r="E95" s="38" t="s">
        <v>2099</v>
      </c>
      <c r="F95" s="53" t="s">
        <v>2084</v>
      </c>
      <c r="G95" s="38"/>
      <c r="H95" s="38" t="s">
        <v>229</v>
      </c>
      <c r="I95" s="38"/>
      <c r="J95" s="53">
        <f t="shared" si="2"/>
        <v>55</v>
      </c>
      <c r="K95" s="7"/>
    </row>
    <row r="96" spans="1:11" ht="12.75" customHeight="1">
      <c r="A96" s="37" t="s">
        <v>230</v>
      </c>
      <c r="B96" s="38" t="s">
        <v>231</v>
      </c>
      <c r="C96" s="38" t="b">
        <v>0</v>
      </c>
      <c r="D96" s="53">
        <v>1120</v>
      </c>
      <c r="E96" s="38" t="s">
        <v>2099</v>
      </c>
      <c r="F96" s="53" t="s">
        <v>2084</v>
      </c>
      <c r="G96" s="38"/>
      <c r="H96" s="38" t="s">
        <v>231</v>
      </c>
      <c r="I96" s="38"/>
      <c r="J96" s="53">
        <f t="shared" si="2"/>
        <v>44</v>
      </c>
      <c r="K96" s="7"/>
    </row>
    <row r="97" spans="1:11" ht="12.75" customHeight="1">
      <c r="A97" s="37" t="s">
        <v>232</v>
      </c>
      <c r="B97" s="38" t="s">
        <v>233</v>
      </c>
      <c r="C97" s="38" t="b">
        <v>0</v>
      </c>
      <c r="D97" s="53">
        <v>1120</v>
      </c>
      <c r="E97" s="38" t="s">
        <v>2099</v>
      </c>
      <c r="F97" s="53" t="s">
        <v>2084</v>
      </c>
      <c r="G97" s="38"/>
      <c r="H97" s="38" t="s">
        <v>233</v>
      </c>
      <c r="I97" s="38"/>
      <c r="J97" s="53">
        <f t="shared" si="2"/>
        <v>48</v>
      </c>
      <c r="K97" s="7"/>
    </row>
    <row r="98" spans="1:11" ht="12.75" customHeight="1">
      <c r="A98" s="37" t="s">
        <v>234</v>
      </c>
      <c r="B98" s="38" t="s">
        <v>235</v>
      </c>
      <c r="C98" s="38" t="b">
        <v>0</v>
      </c>
      <c r="D98" s="53">
        <v>1120</v>
      </c>
      <c r="E98" s="38" t="s">
        <v>2099</v>
      </c>
      <c r="F98" s="53" t="s">
        <v>2084</v>
      </c>
      <c r="G98" s="38"/>
      <c r="H98" s="38" t="s">
        <v>235</v>
      </c>
      <c r="I98" s="38"/>
      <c r="J98" s="53">
        <f t="shared" si="2"/>
        <v>43</v>
      </c>
      <c r="K98" s="7"/>
    </row>
    <row r="99" spans="1:11" ht="12.75" customHeight="1">
      <c r="A99" s="37" t="s">
        <v>236</v>
      </c>
      <c r="B99" s="38" t="s">
        <v>237</v>
      </c>
      <c r="C99" s="38" t="b">
        <v>0</v>
      </c>
      <c r="D99" s="53">
        <v>1120</v>
      </c>
      <c r="E99" s="38" t="s">
        <v>2099</v>
      </c>
      <c r="F99" s="53" t="s">
        <v>2084</v>
      </c>
      <c r="G99" s="38"/>
      <c r="H99" s="38" t="s">
        <v>237</v>
      </c>
      <c r="I99" s="38"/>
      <c r="J99" s="53">
        <f t="shared" si="2"/>
        <v>74</v>
      </c>
      <c r="K99" s="7"/>
    </row>
    <row r="100" spans="1:11" ht="12.75" customHeight="1">
      <c r="A100" s="37" t="s">
        <v>238</v>
      </c>
      <c r="B100" s="38" t="s">
        <v>239</v>
      </c>
      <c r="C100" s="38" t="b">
        <v>0</v>
      </c>
      <c r="D100" s="53">
        <v>1301</v>
      </c>
      <c r="E100" s="38" t="s">
        <v>2093</v>
      </c>
      <c r="F100" s="53" t="s">
        <v>2082</v>
      </c>
      <c r="G100" s="38"/>
      <c r="H100" s="38" t="s">
        <v>239</v>
      </c>
      <c r="I100" s="38"/>
      <c r="J100" s="53">
        <f t="shared" si="2"/>
        <v>53</v>
      </c>
      <c r="K100" s="7"/>
    </row>
    <row r="101" spans="1:11" ht="12.75" customHeight="1">
      <c r="A101" s="35" t="s">
        <v>240</v>
      </c>
      <c r="B101" s="36" t="s">
        <v>241</v>
      </c>
      <c r="C101" s="36" t="b">
        <v>0</v>
      </c>
      <c r="D101" s="52" t="s">
        <v>2080</v>
      </c>
      <c r="E101" s="36" t="s">
        <v>2080</v>
      </c>
      <c r="F101" s="52" t="s">
        <v>2080</v>
      </c>
      <c r="G101" s="36"/>
      <c r="H101" s="36" t="s">
        <v>241</v>
      </c>
      <c r="I101" s="36"/>
      <c r="J101" s="52">
        <f t="shared" si="2"/>
        <v>100</v>
      </c>
      <c r="K101" s="7"/>
    </row>
    <row r="102" spans="1:11" ht="12.75" customHeight="1">
      <c r="A102" s="37" t="s">
        <v>242</v>
      </c>
      <c r="B102" s="38" t="s">
        <v>243</v>
      </c>
      <c r="C102" s="38" t="b">
        <v>0</v>
      </c>
      <c r="D102" s="53">
        <v>6301</v>
      </c>
      <c r="E102" s="38" t="s">
        <v>2094</v>
      </c>
      <c r="F102" s="53" t="s">
        <v>2082</v>
      </c>
      <c r="G102" s="38"/>
      <c r="H102" s="38" t="s">
        <v>243</v>
      </c>
      <c r="I102" s="38"/>
      <c r="J102" s="53">
        <f t="shared" si="2"/>
        <v>27</v>
      </c>
      <c r="K102" s="7"/>
    </row>
    <row r="103" spans="1:11" ht="12.75" customHeight="1">
      <c r="A103" s="37" t="s">
        <v>244</v>
      </c>
      <c r="B103" s="38" t="s">
        <v>245</v>
      </c>
      <c r="C103" s="38" t="b">
        <v>0</v>
      </c>
      <c r="D103" s="53">
        <v>1301</v>
      </c>
      <c r="E103" s="38" t="s">
        <v>2093</v>
      </c>
      <c r="F103" s="53" t="s">
        <v>2082</v>
      </c>
      <c r="G103" s="38"/>
      <c r="H103" s="38" t="s">
        <v>245</v>
      </c>
      <c r="I103" s="38"/>
      <c r="J103" s="53">
        <f t="shared" si="2"/>
        <v>69</v>
      </c>
      <c r="K103" s="7"/>
    </row>
    <row r="104" spans="1:11" ht="12.75" customHeight="1">
      <c r="A104" s="37" t="s">
        <v>246</v>
      </c>
      <c r="B104" s="38" t="s">
        <v>247</v>
      </c>
      <c r="C104" s="38" t="b">
        <v>0</v>
      </c>
      <c r="D104" s="53">
        <v>7303</v>
      </c>
      <c r="E104" s="38" t="s">
        <v>2092</v>
      </c>
      <c r="F104" s="53" t="s">
        <v>2082</v>
      </c>
      <c r="G104" s="38"/>
      <c r="H104" s="38" t="s">
        <v>247</v>
      </c>
      <c r="I104" s="38"/>
      <c r="J104" s="53">
        <f t="shared" si="2"/>
        <v>52</v>
      </c>
      <c r="K104" s="7"/>
    </row>
    <row r="105" spans="1:11" ht="12.75" customHeight="1">
      <c r="A105" s="37" t="s">
        <v>248</v>
      </c>
      <c r="B105" s="38" t="s">
        <v>249</v>
      </c>
      <c r="C105" s="38" t="b">
        <v>0</v>
      </c>
      <c r="D105" s="53">
        <v>7303</v>
      </c>
      <c r="E105" s="38" t="s">
        <v>2092</v>
      </c>
      <c r="F105" s="53" t="s">
        <v>2082</v>
      </c>
      <c r="G105" s="38"/>
      <c r="H105" s="38" t="s">
        <v>249</v>
      </c>
      <c r="I105" s="38"/>
      <c r="J105" s="53">
        <f t="shared" si="2"/>
        <v>85</v>
      </c>
      <c r="K105" s="7"/>
    </row>
    <row r="106" spans="1:11" ht="12.75" customHeight="1">
      <c r="A106" s="37" t="s">
        <v>250</v>
      </c>
      <c r="B106" s="38" t="s">
        <v>251</v>
      </c>
      <c r="C106" s="38" t="b">
        <v>1</v>
      </c>
      <c r="D106" s="53">
        <v>7303</v>
      </c>
      <c r="E106" s="38" t="s">
        <v>2092</v>
      </c>
      <c r="F106" s="53" t="s">
        <v>2082</v>
      </c>
      <c r="G106" s="38"/>
      <c r="H106" s="38" t="s">
        <v>251</v>
      </c>
      <c r="I106" s="38"/>
      <c r="J106" s="53">
        <f t="shared" si="2"/>
        <v>69</v>
      </c>
      <c r="K106" s="7"/>
    </row>
    <row r="107" spans="1:11" ht="12.75" customHeight="1">
      <c r="A107" s="37" t="s">
        <v>252</v>
      </c>
      <c r="B107" s="38" t="s">
        <v>253</v>
      </c>
      <c r="C107" s="38" t="b">
        <v>0</v>
      </c>
      <c r="D107" s="53">
        <v>7302</v>
      </c>
      <c r="E107" s="38" t="s">
        <v>2085</v>
      </c>
      <c r="F107" s="53" t="s">
        <v>2082</v>
      </c>
      <c r="G107" s="38"/>
      <c r="H107" s="38" t="s">
        <v>253</v>
      </c>
      <c r="I107" s="38"/>
      <c r="J107" s="53">
        <f t="shared" si="2"/>
        <v>37</v>
      </c>
      <c r="K107" s="7"/>
    </row>
    <row r="108" spans="1:11" ht="12.75" customHeight="1">
      <c r="A108" s="37" t="s">
        <v>254</v>
      </c>
      <c r="B108" s="38" t="s">
        <v>255</v>
      </c>
      <c r="C108" s="38" t="b">
        <v>0</v>
      </c>
      <c r="D108" s="53">
        <v>7303</v>
      </c>
      <c r="E108" s="38" t="s">
        <v>2092</v>
      </c>
      <c r="F108" s="53" t="s">
        <v>2082</v>
      </c>
      <c r="G108" s="38"/>
      <c r="H108" s="38" t="s">
        <v>255</v>
      </c>
      <c r="I108" s="38"/>
      <c r="J108" s="53">
        <f t="shared" si="2"/>
        <v>93</v>
      </c>
      <c r="K108" s="7"/>
    </row>
    <row r="109" spans="1:11" ht="12.75" customHeight="1">
      <c r="A109" s="37" t="s">
        <v>256</v>
      </c>
      <c r="B109" s="38" t="s">
        <v>257</v>
      </c>
      <c r="C109" s="38" t="b">
        <v>0</v>
      </c>
      <c r="D109" s="53">
        <v>7303</v>
      </c>
      <c r="E109" s="38" t="s">
        <v>2092</v>
      </c>
      <c r="F109" s="53" t="s">
        <v>2082</v>
      </c>
      <c r="G109" s="38"/>
      <c r="H109" s="38" t="s">
        <v>257</v>
      </c>
      <c r="I109" s="38"/>
      <c r="J109" s="53">
        <f t="shared" si="2"/>
        <v>100</v>
      </c>
      <c r="K109" s="7"/>
    </row>
    <row r="110" spans="1:11" ht="12.75" customHeight="1">
      <c r="A110" s="37" t="s">
        <v>258</v>
      </c>
      <c r="B110" s="38" t="s">
        <v>225</v>
      </c>
      <c r="C110" s="38" t="b">
        <v>0</v>
      </c>
      <c r="D110" s="53">
        <v>8304</v>
      </c>
      <c r="E110" s="38" t="s">
        <v>2100</v>
      </c>
      <c r="F110" s="53" t="s">
        <v>2082</v>
      </c>
      <c r="G110" s="38"/>
      <c r="H110" s="38" t="s">
        <v>225</v>
      </c>
      <c r="I110" s="38"/>
      <c r="J110" s="53">
        <f t="shared" si="2"/>
        <v>37</v>
      </c>
      <c r="K110" s="7"/>
    </row>
    <row r="111" spans="1:11" ht="12.75" customHeight="1">
      <c r="A111" s="35" t="s">
        <v>259</v>
      </c>
      <c r="B111" s="36" t="s">
        <v>260</v>
      </c>
      <c r="C111" s="36" t="b">
        <v>0</v>
      </c>
      <c r="D111" s="52" t="s">
        <v>2080</v>
      </c>
      <c r="E111" s="36" t="s">
        <v>2080</v>
      </c>
      <c r="F111" s="52" t="s">
        <v>2080</v>
      </c>
      <c r="G111" s="36"/>
      <c r="H111" s="36" t="s">
        <v>260</v>
      </c>
      <c r="I111" s="36"/>
      <c r="J111" s="52">
        <f t="shared" si="2"/>
        <v>58</v>
      </c>
      <c r="K111" s="7"/>
    </row>
    <row r="112" spans="1:11" ht="12.75" customHeight="1">
      <c r="A112" s="37" t="s">
        <v>261</v>
      </c>
      <c r="B112" s="38" t="s">
        <v>262</v>
      </c>
      <c r="C112" s="38" t="b">
        <v>0</v>
      </c>
      <c r="D112" s="53">
        <v>7303</v>
      </c>
      <c r="E112" s="38" t="s">
        <v>2092</v>
      </c>
      <c r="F112" s="53" t="s">
        <v>2082</v>
      </c>
      <c r="G112" s="38"/>
      <c r="H112" s="38" t="s">
        <v>262</v>
      </c>
      <c r="I112" s="38"/>
      <c r="J112" s="53">
        <f t="shared" si="2"/>
        <v>31</v>
      </c>
      <c r="K112" s="7"/>
    </row>
    <row r="113" spans="1:11" ht="12.75" customHeight="1">
      <c r="A113" s="37" t="s">
        <v>263</v>
      </c>
      <c r="B113" s="38" t="s">
        <v>264</v>
      </c>
      <c r="C113" s="38" t="b">
        <v>0</v>
      </c>
      <c r="D113" s="53">
        <v>7303</v>
      </c>
      <c r="E113" s="38" t="s">
        <v>2092</v>
      </c>
      <c r="F113" s="53" t="s">
        <v>2082</v>
      </c>
      <c r="G113" s="38"/>
      <c r="H113" s="38" t="s">
        <v>264</v>
      </c>
      <c r="I113" s="38"/>
      <c r="J113" s="53">
        <f t="shared" si="2"/>
        <v>19</v>
      </c>
      <c r="K113" s="7"/>
    </row>
    <row r="114" spans="1:11" ht="12.75" customHeight="1">
      <c r="A114" s="37" t="s">
        <v>265</v>
      </c>
      <c r="B114" s="38" t="s">
        <v>266</v>
      </c>
      <c r="C114" s="38" t="b">
        <v>0</v>
      </c>
      <c r="D114" s="53">
        <v>1103</v>
      </c>
      <c r="E114" s="38" t="s">
        <v>2101</v>
      </c>
      <c r="F114" s="53" t="s">
        <v>2084</v>
      </c>
      <c r="G114" s="38"/>
      <c r="H114" s="38" t="s">
        <v>266</v>
      </c>
      <c r="I114" s="38"/>
      <c r="J114" s="53">
        <f t="shared" si="2"/>
        <v>64</v>
      </c>
      <c r="K114" s="7"/>
    </row>
    <row r="115" spans="1:11" ht="12.75" customHeight="1">
      <c r="A115" s="37" t="s">
        <v>267</v>
      </c>
      <c r="B115" s="38" t="s">
        <v>268</v>
      </c>
      <c r="C115" s="38" t="b">
        <v>0</v>
      </c>
      <c r="D115" s="53">
        <v>1103</v>
      </c>
      <c r="E115" s="38" t="s">
        <v>2101</v>
      </c>
      <c r="F115" s="53" t="s">
        <v>2084</v>
      </c>
      <c r="G115" s="38"/>
      <c r="H115" s="38" t="s">
        <v>268</v>
      </c>
      <c r="I115" s="38"/>
      <c r="J115" s="53">
        <f t="shared" si="2"/>
        <v>39</v>
      </c>
      <c r="K115" s="7"/>
    </row>
    <row r="116" spans="1:11" ht="12.75" customHeight="1">
      <c r="A116" s="37" t="s">
        <v>269</v>
      </c>
      <c r="B116" s="38" t="s">
        <v>270</v>
      </c>
      <c r="C116" s="38" t="b">
        <v>0</v>
      </c>
      <c r="D116" s="53">
        <v>1301</v>
      </c>
      <c r="E116" s="38" t="s">
        <v>2093</v>
      </c>
      <c r="F116" s="53" t="s">
        <v>2082</v>
      </c>
      <c r="G116" s="38"/>
      <c r="H116" s="38" t="s">
        <v>270</v>
      </c>
      <c r="I116" s="38"/>
      <c r="J116" s="53">
        <f t="shared" si="2"/>
        <v>31</v>
      </c>
      <c r="K116" s="7"/>
    </row>
    <row r="117" spans="1:11" ht="12.75" customHeight="1">
      <c r="A117" s="37" t="s">
        <v>271</v>
      </c>
      <c r="B117" s="38" t="s">
        <v>272</v>
      </c>
      <c r="C117" s="38" t="b">
        <v>0</v>
      </c>
      <c r="D117" s="53">
        <v>7106</v>
      </c>
      <c r="E117" s="38" t="s">
        <v>2102</v>
      </c>
      <c r="F117" s="53" t="s">
        <v>2084</v>
      </c>
      <c r="G117" s="38"/>
      <c r="H117" s="38" t="s">
        <v>272</v>
      </c>
      <c r="I117" s="38"/>
      <c r="J117" s="53">
        <f t="shared" si="2"/>
        <v>84</v>
      </c>
      <c r="K117" s="7"/>
    </row>
    <row r="118" spans="1:11" ht="12.75" customHeight="1">
      <c r="A118" s="37" t="s">
        <v>273</v>
      </c>
      <c r="B118" s="38" t="s">
        <v>274</v>
      </c>
      <c r="C118" s="38" t="b">
        <v>0</v>
      </c>
      <c r="D118" s="53">
        <v>7303</v>
      </c>
      <c r="E118" s="38" t="s">
        <v>2092</v>
      </c>
      <c r="F118" s="53" t="s">
        <v>2082</v>
      </c>
      <c r="G118" s="38"/>
      <c r="H118" s="38" t="s">
        <v>274</v>
      </c>
      <c r="I118" s="38"/>
      <c r="J118" s="53">
        <f t="shared" si="2"/>
        <v>91</v>
      </c>
      <c r="K118" s="7"/>
    </row>
    <row r="119" spans="1:11" ht="12.75" customHeight="1">
      <c r="A119" s="37" t="s">
        <v>275</v>
      </c>
      <c r="B119" s="38" t="s">
        <v>276</v>
      </c>
      <c r="C119" s="38" t="b">
        <v>0</v>
      </c>
      <c r="D119" s="53">
        <v>7303</v>
      </c>
      <c r="E119" s="38" t="s">
        <v>2092</v>
      </c>
      <c r="F119" s="53" t="s">
        <v>2082</v>
      </c>
      <c r="G119" s="38"/>
      <c r="H119" s="38" t="s">
        <v>276</v>
      </c>
      <c r="I119" s="38"/>
      <c r="J119" s="53">
        <f t="shared" si="2"/>
        <v>114</v>
      </c>
      <c r="K119" s="7"/>
    </row>
    <row r="120" spans="1:11" ht="12.75" customHeight="1">
      <c r="A120" s="37" t="s">
        <v>277</v>
      </c>
      <c r="B120" s="38" t="s">
        <v>278</v>
      </c>
      <c r="C120" s="38" t="b">
        <v>0</v>
      </c>
      <c r="D120" s="53">
        <v>1301</v>
      </c>
      <c r="E120" s="38" t="s">
        <v>2093</v>
      </c>
      <c r="F120" s="53" t="s">
        <v>2082</v>
      </c>
      <c r="G120" s="38"/>
      <c r="H120" s="38" t="s">
        <v>278</v>
      </c>
      <c r="I120" s="38"/>
      <c r="J120" s="53">
        <f t="shared" si="2"/>
        <v>49</v>
      </c>
      <c r="K120" s="7"/>
    </row>
    <row r="121" spans="1:11" ht="12.75" customHeight="1">
      <c r="A121" s="37" t="s">
        <v>279</v>
      </c>
      <c r="B121" s="38" t="s">
        <v>112</v>
      </c>
      <c r="C121" s="38" t="b">
        <v>0</v>
      </c>
      <c r="D121" s="53">
        <v>7303</v>
      </c>
      <c r="E121" s="38" t="s">
        <v>2092</v>
      </c>
      <c r="F121" s="53" t="s">
        <v>2082</v>
      </c>
      <c r="G121" s="38"/>
      <c r="H121" s="38" t="s">
        <v>112</v>
      </c>
      <c r="I121" s="38"/>
      <c r="J121" s="53">
        <f t="shared" si="2"/>
        <v>30</v>
      </c>
      <c r="K121" s="7"/>
    </row>
    <row r="122" spans="1:11" ht="12.75" customHeight="1">
      <c r="A122" s="35" t="s">
        <v>280</v>
      </c>
      <c r="B122" s="36" t="s">
        <v>281</v>
      </c>
      <c r="C122" s="36" t="b">
        <v>0</v>
      </c>
      <c r="D122" s="52" t="s">
        <v>2080</v>
      </c>
      <c r="E122" s="36" t="s">
        <v>2080</v>
      </c>
      <c r="F122" s="52" t="s">
        <v>2080</v>
      </c>
      <c r="G122" s="36"/>
      <c r="H122" s="36" t="s">
        <v>281</v>
      </c>
      <c r="I122" s="36"/>
      <c r="J122" s="52">
        <f t="shared" si="2"/>
        <v>30</v>
      </c>
      <c r="K122" s="7"/>
    </row>
    <row r="123" spans="1:11" ht="12.75" customHeight="1">
      <c r="A123" s="37" t="s">
        <v>282</v>
      </c>
      <c r="B123" s="38" t="s">
        <v>283</v>
      </c>
      <c r="C123" s="38" t="b">
        <v>0</v>
      </c>
      <c r="D123" s="53">
        <v>8308</v>
      </c>
      <c r="E123" s="38" t="s">
        <v>2103</v>
      </c>
      <c r="F123" s="53" t="s">
        <v>2082</v>
      </c>
      <c r="G123" s="38"/>
      <c r="H123" s="38" t="s">
        <v>283</v>
      </c>
      <c r="I123" s="38"/>
      <c r="J123" s="53">
        <f t="shared" si="2"/>
        <v>74</v>
      </c>
      <c r="K123" s="7"/>
    </row>
    <row r="124" spans="1:11" ht="12.75" customHeight="1">
      <c r="A124" s="37" t="s">
        <v>284</v>
      </c>
      <c r="B124" s="38" t="s">
        <v>285</v>
      </c>
      <c r="C124" s="38" t="b">
        <v>0</v>
      </c>
      <c r="D124" s="53">
        <v>6304</v>
      </c>
      <c r="E124" s="38" t="s">
        <v>2087</v>
      </c>
      <c r="F124" s="53" t="s">
        <v>2082</v>
      </c>
      <c r="G124" s="38"/>
      <c r="H124" s="38" t="s">
        <v>285</v>
      </c>
      <c r="I124" s="38"/>
      <c r="J124" s="53">
        <f t="shared" si="2"/>
        <v>75</v>
      </c>
      <c r="K124" s="7"/>
    </row>
    <row r="125" spans="1:11" ht="12.75" customHeight="1">
      <c r="A125" s="37" t="s">
        <v>286</v>
      </c>
      <c r="B125" s="38" t="s">
        <v>287</v>
      </c>
      <c r="C125" s="38" t="b">
        <v>0</v>
      </c>
      <c r="D125" s="53">
        <v>1121</v>
      </c>
      <c r="E125" s="38" t="s">
        <v>2090</v>
      </c>
      <c r="F125" s="53" t="s">
        <v>2084</v>
      </c>
      <c r="G125" s="38"/>
      <c r="H125" s="38" t="s">
        <v>287</v>
      </c>
      <c r="I125" s="38"/>
      <c r="J125" s="53">
        <f t="shared" si="2"/>
        <v>68</v>
      </c>
      <c r="K125" s="7"/>
    </row>
    <row r="126" spans="1:11" ht="12.75" customHeight="1">
      <c r="A126" s="37" t="s">
        <v>288</v>
      </c>
      <c r="B126" s="38" t="s">
        <v>289</v>
      </c>
      <c r="C126" s="38" t="b">
        <v>0</v>
      </c>
      <c r="D126" s="53">
        <v>1301</v>
      </c>
      <c r="E126" s="38" t="s">
        <v>2093</v>
      </c>
      <c r="F126" s="53" t="s">
        <v>2082</v>
      </c>
      <c r="G126" s="38"/>
      <c r="H126" s="38" t="s">
        <v>289</v>
      </c>
      <c r="I126" s="38"/>
      <c r="J126" s="53">
        <f t="shared" si="2"/>
        <v>77</v>
      </c>
      <c r="K126" s="7"/>
    </row>
    <row r="127" spans="1:11" ht="12.75" customHeight="1">
      <c r="A127" s="37" t="s">
        <v>290</v>
      </c>
      <c r="B127" s="38" t="s">
        <v>291</v>
      </c>
      <c r="C127" s="38" t="b">
        <v>0</v>
      </c>
      <c r="D127" s="53">
        <v>1110</v>
      </c>
      <c r="E127" s="38" t="s">
        <v>2104</v>
      </c>
      <c r="F127" s="53" t="s">
        <v>2084</v>
      </c>
      <c r="G127" s="38"/>
      <c r="H127" s="38" t="s">
        <v>291</v>
      </c>
      <c r="I127" s="38"/>
      <c r="J127" s="53">
        <f t="shared" si="2"/>
        <v>58</v>
      </c>
      <c r="K127" s="7"/>
    </row>
    <row r="128" spans="1:11" ht="12.75" customHeight="1">
      <c r="A128" s="37" t="s">
        <v>292</v>
      </c>
      <c r="B128" s="38" t="s">
        <v>293</v>
      </c>
      <c r="C128" s="38" t="b">
        <v>0</v>
      </c>
      <c r="D128" s="53">
        <v>1301</v>
      </c>
      <c r="E128" s="38" t="s">
        <v>2093</v>
      </c>
      <c r="F128" s="53" t="s">
        <v>2082</v>
      </c>
      <c r="G128" s="38"/>
      <c r="H128" s="38" t="s">
        <v>293</v>
      </c>
      <c r="I128" s="38"/>
      <c r="J128" s="53">
        <f t="shared" si="2"/>
        <v>66</v>
      </c>
      <c r="K128" s="7"/>
    </row>
    <row r="129" spans="1:11" ht="12.75" customHeight="1">
      <c r="A129" s="37" t="s">
        <v>294</v>
      </c>
      <c r="B129" s="38" t="s">
        <v>295</v>
      </c>
      <c r="C129" s="38" t="b">
        <v>0</v>
      </c>
      <c r="D129" s="53">
        <v>7106</v>
      </c>
      <c r="E129" s="38" t="s">
        <v>2102</v>
      </c>
      <c r="F129" s="53" t="s">
        <v>2084</v>
      </c>
      <c r="G129" s="38"/>
      <c r="H129" s="38" t="s">
        <v>295</v>
      </c>
      <c r="I129" s="38"/>
      <c r="J129" s="53">
        <f t="shared" si="2"/>
        <v>91</v>
      </c>
      <c r="K129" s="7"/>
    </row>
    <row r="130" spans="1:11" ht="12.75" customHeight="1">
      <c r="A130" s="37" t="s">
        <v>296</v>
      </c>
      <c r="B130" s="38" t="s">
        <v>297</v>
      </c>
      <c r="C130" s="38" t="b">
        <v>0</v>
      </c>
      <c r="D130" s="53">
        <v>7303</v>
      </c>
      <c r="E130" s="38" t="s">
        <v>2092</v>
      </c>
      <c r="F130" s="53" t="s">
        <v>2082</v>
      </c>
      <c r="G130" s="38"/>
      <c r="H130" s="38" t="s">
        <v>297</v>
      </c>
      <c r="I130" s="38"/>
      <c r="J130" s="53">
        <f t="shared" si="2"/>
        <v>100</v>
      </c>
      <c r="K130" s="7"/>
    </row>
    <row r="131" spans="1:11" ht="12.75" customHeight="1">
      <c r="A131" s="37" t="s">
        <v>298</v>
      </c>
      <c r="B131" s="38" t="s">
        <v>299</v>
      </c>
      <c r="C131" s="38" t="b">
        <v>0</v>
      </c>
      <c r="D131" s="53">
        <v>8308</v>
      </c>
      <c r="E131" s="38" t="s">
        <v>2103</v>
      </c>
      <c r="F131" s="53" t="s">
        <v>2082</v>
      </c>
      <c r="G131" s="38"/>
      <c r="H131" s="38" t="s">
        <v>299</v>
      </c>
      <c r="I131" s="38"/>
      <c r="J131" s="53">
        <f t="shared" si="2"/>
        <v>38</v>
      </c>
      <c r="K131" s="7"/>
    </row>
    <row r="132" spans="1:11" ht="12.75" customHeight="1">
      <c r="A132" s="37" t="s">
        <v>300</v>
      </c>
      <c r="B132" s="38" t="s">
        <v>301</v>
      </c>
      <c r="C132" s="38" t="b">
        <v>0</v>
      </c>
      <c r="D132" s="53">
        <v>8308</v>
      </c>
      <c r="E132" s="38" t="s">
        <v>2103</v>
      </c>
      <c r="F132" s="53" t="s">
        <v>2082</v>
      </c>
      <c r="G132" s="38"/>
      <c r="H132" s="38" t="s">
        <v>301</v>
      </c>
      <c r="I132" s="38"/>
      <c r="J132" s="53">
        <f t="shared" si="2"/>
        <v>34</v>
      </c>
      <c r="K132" s="7"/>
    </row>
    <row r="133" spans="1:11" ht="12.75" customHeight="1">
      <c r="A133" s="37" t="s">
        <v>302</v>
      </c>
      <c r="B133" s="38" t="s">
        <v>112</v>
      </c>
      <c r="C133" s="38" t="b">
        <v>0</v>
      </c>
      <c r="D133" s="53">
        <v>1301</v>
      </c>
      <c r="E133" s="38" t="s">
        <v>2093</v>
      </c>
      <c r="F133" s="53" t="s">
        <v>2082</v>
      </c>
      <c r="G133" s="38"/>
      <c r="H133" s="38" t="s">
        <v>112</v>
      </c>
      <c r="I133" s="38"/>
      <c r="J133" s="53">
        <f t="shared" si="2"/>
        <v>30</v>
      </c>
      <c r="K133" s="7"/>
    </row>
    <row r="134" spans="1:11" ht="12.75" customHeight="1">
      <c r="A134" s="35" t="s">
        <v>303</v>
      </c>
      <c r="B134" s="36" t="s">
        <v>304</v>
      </c>
      <c r="C134" s="36" t="b">
        <v>0</v>
      </c>
      <c r="D134" s="52" t="s">
        <v>2080</v>
      </c>
      <c r="E134" s="36" t="s">
        <v>2080</v>
      </c>
      <c r="F134" s="52" t="s">
        <v>2080</v>
      </c>
      <c r="G134" s="36"/>
      <c r="H134" s="36" t="s">
        <v>304</v>
      </c>
      <c r="I134" s="36"/>
      <c r="J134" s="52">
        <f t="shared" si="2"/>
        <v>41</v>
      </c>
      <c r="K134" s="7"/>
    </row>
    <row r="135" spans="1:11" ht="12.75" customHeight="1">
      <c r="A135" s="37" t="s">
        <v>305</v>
      </c>
      <c r="B135" s="38" t="s">
        <v>306</v>
      </c>
      <c r="C135" s="38" t="b">
        <v>0</v>
      </c>
      <c r="D135" s="53">
        <v>7107</v>
      </c>
      <c r="E135" s="38" t="s">
        <v>2086</v>
      </c>
      <c r="F135" s="53" t="s">
        <v>2084</v>
      </c>
      <c r="G135" s="38"/>
      <c r="H135" s="38" t="s">
        <v>306</v>
      </c>
      <c r="I135" s="38"/>
      <c r="J135" s="53">
        <f t="shared" si="2"/>
        <v>18</v>
      </c>
      <c r="K135" s="7"/>
    </row>
    <row r="136" spans="1:11" ht="12.75" customHeight="1">
      <c r="A136" s="37" t="s">
        <v>307</v>
      </c>
      <c r="B136" s="38" t="s">
        <v>308</v>
      </c>
      <c r="C136" s="38" t="b">
        <v>0</v>
      </c>
      <c r="D136" s="53">
        <v>7107</v>
      </c>
      <c r="E136" s="38" t="s">
        <v>2086</v>
      </c>
      <c r="F136" s="53" t="s">
        <v>2084</v>
      </c>
      <c r="G136" s="38"/>
      <c r="H136" s="38" t="s">
        <v>308</v>
      </c>
      <c r="I136" s="38"/>
      <c r="J136" s="53">
        <f t="shared" si="2"/>
        <v>23</v>
      </c>
      <c r="K136" s="7"/>
    </row>
    <row r="137" spans="1:11" ht="12.75" customHeight="1">
      <c r="A137" s="37" t="s">
        <v>309</v>
      </c>
      <c r="B137" s="38" t="s">
        <v>310</v>
      </c>
      <c r="C137" s="38" t="b">
        <v>0</v>
      </c>
      <c r="D137" s="53">
        <v>7107</v>
      </c>
      <c r="E137" s="38" t="s">
        <v>2086</v>
      </c>
      <c r="F137" s="53" t="s">
        <v>2084</v>
      </c>
      <c r="G137" s="38"/>
      <c r="H137" s="38" t="s">
        <v>310</v>
      </c>
      <c r="I137" s="38"/>
      <c r="J137" s="53">
        <f t="shared" si="2"/>
        <v>22</v>
      </c>
      <c r="K137" s="7"/>
    </row>
    <row r="138" spans="1:11" ht="12.75" customHeight="1">
      <c r="A138" s="37" t="s">
        <v>311</v>
      </c>
      <c r="B138" s="38" t="s">
        <v>312</v>
      </c>
      <c r="C138" s="38" t="b">
        <v>0</v>
      </c>
      <c r="D138" s="53">
        <v>1105</v>
      </c>
      <c r="E138" s="38" t="s">
        <v>2105</v>
      </c>
      <c r="F138" s="53" t="s">
        <v>2084</v>
      </c>
      <c r="G138" s="38"/>
      <c r="H138" s="38" t="s">
        <v>312</v>
      </c>
      <c r="I138" s="38"/>
      <c r="J138" s="53">
        <f t="shared" si="2"/>
        <v>39</v>
      </c>
      <c r="K138" s="7"/>
    </row>
    <row r="139" spans="1:11" ht="12.75" customHeight="1">
      <c r="A139" s="37" t="s">
        <v>313</v>
      </c>
      <c r="B139" s="38" t="s">
        <v>314</v>
      </c>
      <c r="C139" s="38" t="b">
        <v>0</v>
      </c>
      <c r="D139" s="53">
        <v>7107</v>
      </c>
      <c r="E139" s="38" t="s">
        <v>2086</v>
      </c>
      <c r="F139" s="53" t="s">
        <v>2084</v>
      </c>
      <c r="G139" s="38"/>
      <c r="H139" s="38" t="s">
        <v>314</v>
      </c>
      <c r="I139" s="38"/>
      <c r="J139" s="53">
        <f t="shared" si="2"/>
        <v>122</v>
      </c>
      <c r="K139" s="7"/>
    </row>
    <row r="140" spans="1:11" ht="12.75" customHeight="1">
      <c r="A140" s="37" t="s">
        <v>315</v>
      </c>
      <c r="B140" s="38" t="s">
        <v>316</v>
      </c>
      <c r="C140" s="38" t="b">
        <v>0</v>
      </c>
      <c r="D140" s="53">
        <v>1107</v>
      </c>
      <c r="E140" s="38" t="s">
        <v>2106</v>
      </c>
      <c r="F140" s="53" t="s">
        <v>2084</v>
      </c>
      <c r="G140" s="38"/>
      <c r="H140" s="38" t="s">
        <v>316</v>
      </c>
      <c r="I140" s="38"/>
      <c r="J140" s="53">
        <f t="shared" si="2"/>
        <v>15</v>
      </c>
      <c r="K140" s="7"/>
    </row>
    <row r="141" spans="1:11" ht="12.75" customHeight="1">
      <c r="A141" s="37" t="s">
        <v>317</v>
      </c>
      <c r="B141" s="38" t="s">
        <v>318</v>
      </c>
      <c r="C141" s="38" t="b">
        <v>0</v>
      </c>
      <c r="D141" s="53">
        <v>1107</v>
      </c>
      <c r="E141" s="38" t="s">
        <v>2106</v>
      </c>
      <c r="F141" s="53" t="s">
        <v>2084</v>
      </c>
      <c r="G141" s="38"/>
      <c r="H141" s="38" t="s">
        <v>318</v>
      </c>
      <c r="I141" s="38"/>
      <c r="J141" s="53">
        <f t="shared" si="2"/>
        <v>15</v>
      </c>
      <c r="K141" s="7"/>
    </row>
    <row r="142" spans="1:11" ht="12.75" customHeight="1">
      <c r="A142" s="37" t="s">
        <v>319</v>
      </c>
      <c r="B142" s="38" t="s">
        <v>295</v>
      </c>
      <c r="C142" s="38" t="b">
        <v>0</v>
      </c>
      <c r="D142" s="53">
        <v>7106</v>
      </c>
      <c r="E142" s="38" t="s">
        <v>2102</v>
      </c>
      <c r="F142" s="53" t="s">
        <v>2084</v>
      </c>
      <c r="G142" s="38"/>
      <c r="H142" s="38" t="s">
        <v>295</v>
      </c>
      <c r="I142" s="38"/>
      <c r="J142" s="53">
        <f t="shared" si="2"/>
        <v>91</v>
      </c>
      <c r="K142" s="7"/>
    </row>
    <row r="143" spans="1:11" ht="12.75" customHeight="1">
      <c r="A143" s="37" t="s">
        <v>320</v>
      </c>
      <c r="B143" s="38" t="s">
        <v>321</v>
      </c>
      <c r="C143" s="38" t="b">
        <v>0</v>
      </c>
      <c r="D143" s="53">
        <v>7303</v>
      </c>
      <c r="E143" s="38" t="s">
        <v>2092</v>
      </c>
      <c r="F143" s="53" t="s">
        <v>2082</v>
      </c>
      <c r="G143" s="38"/>
      <c r="H143" s="38" t="s">
        <v>321</v>
      </c>
      <c r="I143" s="38"/>
      <c r="J143" s="53">
        <f t="shared" ref="J143:J206" si="3">LEN(B143)</f>
        <v>100</v>
      </c>
      <c r="K143" s="7"/>
    </row>
    <row r="144" spans="1:11" ht="12.75" customHeight="1">
      <c r="A144" s="37" t="s">
        <v>322</v>
      </c>
      <c r="B144" s="38" t="s">
        <v>323</v>
      </c>
      <c r="C144" s="38" t="b">
        <v>0</v>
      </c>
      <c r="D144" s="53">
        <v>1108</v>
      </c>
      <c r="E144" s="38" t="s">
        <v>2107</v>
      </c>
      <c r="F144" s="53" t="s">
        <v>2084</v>
      </c>
      <c r="G144" s="38"/>
      <c r="H144" s="38" t="s">
        <v>323</v>
      </c>
      <c r="I144" s="38"/>
      <c r="J144" s="53">
        <f t="shared" si="3"/>
        <v>61</v>
      </c>
      <c r="K144" s="7"/>
    </row>
    <row r="145" spans="1:11" ht="12.75" customHeight="1">
      <c r="A145" s="37" t="s">
        <v>324</v>
      </c>
      <c r="B145" s="38" t="s">
        <v>325</v>
      </c>
      <c r="C145" s="38" t="b">
        <v>0</v>
      </c>
      <c r="D145" s="53">
        <v>1105</v>
      </c>
      <c r="E145" s="38" t="s">
        <v>2105</v>
      </c>
      <c r="F145" s="53" t="s">
        <v>2084</v>
      </c>
      <c r="G145" s="38"/>
      <c r="H145" s="38" t="s">
        <v>325</v>
      </c>
      <c r="I145" s="38"/>
      <c r="J145" s="53">
        <f t="shared" si="3"/>
        <v>34</v>
      </c>
      <c r="K145" s="7"/>
    </row>
    <row r="146" spans="1:11" ht="12.75" customHeight="1">
      <c r="A146" s="37" t="s">
        <v>326</v>
      </c>
      <c r="B146" s="38" t="s">
        <v>327</v>
      </c>
      <c r="C146" s="38" t="b">
        <v>0</v>
      </c>
      <c r="D146" s="53">
        <v>7302</v>
      </c>
      <c r="E146" s="38" t="s">
        <v>2085</v>
      </c>
      <c r="F146" s="53" t="s">
        <v>2082</v>
      </c>
      <c r="G146" s="38"/>
      <c r="H146" s="38" t="s">
        <v>327</v>
      </c>
      <c r="I146" s="38"/>
      <c r="J146" s="53">
        <f t="shared" si="3"/>
        <v>58</v>
      </c>
      <c r="K146" s="7"/>
    </row>
    <row r="147" spans="1:11" ht="12.75" customHeight="1">
      <c r="A147" s="37" t="s">
        <v>328</v>
      </c>
      <c r="B147" s="38" t="s">
        <v>329</v>
      </c>
      <c r="C147" s="38" t="b">
        <v>0</v>
      </c>
      <c r="D147" s="53">
        <v>7302</v>
      </c>
      <c r="E147" s="38" t="s">
        <v>2085</v>
      </c>
      <c r="F147" s="53" t="s">
        <v>2082</v>
      </c>
      <c r="G147" s="38"/>
      <c r="H147" s="38" t="s">
        <v>329</v>
      </c>
      <c r="I147" s="38"/>
      <c r="J147" s="53">
        <f t="shared" si="3"/>
        <v>49</v>
      </c>
      <c r="K147" s="7"/>
    </row>
    <row r="148" spans="1:11" ht="12.75" customHeight="1">
      <c r="A148" s="37" t="s">
        <v>330</v>
      </c>
      <c r="B148" s="38" t="s">
        <v>331</v>
      </c>
      <c r="C148" s="38" t="b">
        <v>0</v>
      </c>
      <c r="D148" s="53">
        <v>7104</v>
      </c>
      <c r="E148" s="38" t="s">
        <v>2108</v>
      </c>
      <c r="F148" s="53" t="s">
        <v>2084</v>
      </c>
      <c r="G148" s="38"/>
      <c r="H148" s="38" t="s">
        <v>331</v>
      </c>
      <c r="I148" s="38"/>
      <c r="J148" s="53">
        <f t="shared" si="3"/>
        <v>27</v>
      </c>
      <c r="K148" s="7"/>
    </row>
    <row r="149" spans="1:11" ht="12.75" customHeight="1">
      <c r="A149" s="37" t="s">
        <v>332</v>
      </c>
      <c r="B149" s="38" t="s">
        <v>333</v>
      </c>
      <c r="C149" s="38" t="b">
        <v>0</v>
      </c>
      <c r="D149" s="53">
        <v>1301</v>
      </c>
      <c r="E149" s="38" t="s">
        <v>2093</v>
      </c>
      <c r="F149" s="53" t="s">
        <v>2082</v>
      </c>
      <c r="G149" s="38"/>
      <c r="H149" s="38" t="s">
        <v>333</v>
      </c>
      <c r="I149" s="38"/>
      <c r="J149" s="53">
        <f t="shared" si="3"/>
        <v>71</v>
      </c>
      <c r="K149" s="7"/>
    </row>
    <row r="150" spans="1:11" ht="12.75" customHeight="1">
      <c r="A150" s="37" t="s">
        <v>334</v>
      </c>
      <c r="B150" s="38" t="s">
        <v>335</v>
      </c>
      <c r="C150" s="38" t="b">
        <v>0</v>
      </c>
      <c r="D150" s="53">
        <v>1301</v>
      </c>
      <c r="E150" s="38" t="s">
        <v>2093</v>
      </c>
      <c r="F150" s="53" t="s">
        <v>2082</v>
      </c>
      <c r="G150" s="38"/>
      <c r="H150" s="38" t="s">
        <v>335</v>
      </c>
      <c r="I150" s="38"/>
      <c r="J150" s="53">
        <f t="shared" si="3"/>
        <v>19</v>
      </c>
      <c r="K150" s="7"/>
    </row>
    <row r="151" spans="1:11" ht="12.75" customHeight="1">
      <c r="A151" s="37" t="s">
        <v>336</v>
      </c>
      <c r="B151" s="38" t="s">
        <v>112</v>
      </c>
      <c r="C151" s="38" t="b">
        <v>0</v>
      </c>
      <c r="D151" s="53">
        <v>7302</v>
      </c>
      <c r="E151" s="38" t="s">
        <v>2085</v>
      </c>
      <c r="F151" s="53" t="s">
        <v>2082</v>
      </c>
      <c r="G151" s="38"/>
      <c r="H151" s="38" t="s">
        <v>112</v>
      </c>
      <c r="I151" s="38"/>
      <c r="J151" s="53">
        <f t="shared" si="3"/>
        <v>30</v>
      </c>
      <c r="K151" s="7"/>
    </row>
    <row r="152" spans="1:11" ht="12.75" customHeight="1">
      <c r="A152" s="35" t="s">
        <v>337</v>
      </c>
      <c r="B152" s="36" t="s">
        <v>338</v>
      </c>
      <c r="C152" s="36" t="b">
        <v>0</v>
      </c>
      <c r="D152" s="52" t="s">
        <v>2080</v>
      </c>
      <c r="E152" s="36" t="s">
        <v>2080</v>
      </c>
      <c r="F152" s="52" t="s">
        <v>2080</v>
      </c>
      <c r="G152" s="36"/>
      <c r="H152" s="36" t="s">
        <v>338</v>
      </c>
      <c r="I152" s="36"/>
      <c r="J152" s="52">
        <f t="shared" si="3"/>
        <v>54</v>
      </c>
      <c r="K152" s="7"/>
    </row>
    <row r="153" spans="1:11" ht="12.75" customHeight="1">
      <c r="A153" s="37" t="s">
        <v>339</v>
      </c>
      <c r="B153" s="38" t="s">
        <v>316</v>
      </c>
      <c r="C153" s="38" t="b">
        <v>0</v>
      </c>
      <c r="D153" s="53">
        <v>1107</v>
      </c>
      <c r="E153" s="38" t="s">
        <v>2106</v>
      </c>
      <c r="F153" s="53" t="s">
        <v>2084</v>
      </c>
      <c r="G153" s="38"/>
      <c r="H153" s="38" t="s">
        <v>316</v>
      </c>
      <c r="I153" s="38"/>
      <c r="J153" s="53">
        <f t="shared" si="3"/>
        <v>15</v>
      </c>
      <c r="K153" s="7"/>
    </row>
    <row r="154" spans="1:11" ht="12.75" customHeight="1">
      <c r="A154" s="37" t="s">
        <v>340</v>
      </c>
      <c r="B154" s="38" t="s">
        <v>318</v>
      </c>
      <c r="C154" s="38" t="b">
        <v>0</v>
      </c>
      <c r="D154" s="53">
        <v>1107</v>
      </c>
      <c r="E154" s="38" t="s">
        <v>2106</v>
      </c>
      <c r="F154" s="53" t="s">
        <v>2084</v>
      </c>
      <c r="G154" s="38"/>
      <c r="H154" s="38" t="s">
        <v>318</v>
      </c>
      <c r="I154" s="38"/>
      <c r="J154" s="53">
        <f t="shared" si="3"/>
        <v>15</v>
      </c>
      <c r="K154" s="7"/>
    </row>
    <row r="155" spans="1:11" ht="12.75" customHeight="1">
      <c r="A155" s="37" t="s">
        <v>341</v>
      </c>
      <c r="B155" s="38" t="s">
        <v>329</v>
      </c>
      <c r="C155" s="38" t="b">
        <v>0</v>
      </c>
      <c r="D155" s="53">
        <v>7302</v>
      </c>
      <c r="E155" s="38" t="s">
        <v>2085</v>
      </c>
      <c r="F155" s="53" t="s">
        <v>2082</v>
      </c>
      <c r="G155" s="38"/>
      <c r="H155" s="38" t="s">
        <v>329</v>
      </c>
      <c r="I155" s="38"/>
      <c r="J155" s="53">
        <f t="shared" si="3"/>
        <v>49</v>
      </c>
      <c r="K155" s="7"/>
    </row>
    <row r="156" spans="1:11" ht="12.75" customHeight="1">
      <c r="A156" s="37" t="s">
        <v>342</v>
      </c>
      <c r="B156" s="38" t="s">
        <v>112</v>
      </c>
      <c r="C156" s="38" t="b">
        <v>0</v>
      </c>
      <c r="D156" s="53">
        <v>1301</v>
      </c>
      <c r="E156" s="38" t="s">
        <v>2093</v>
      </c>
      <c r="F156" s="53" t="s">
        <v>2082</v>
      </c>
      <c r="G156" s="38"/>
      <c r="H156" s="38" t="s">
        <v>112</v>
      </c>
      <c r="I156" s="38"/>
      <c r="J156" s="53">
        <f t="shared" si="3"/>
        <v>30</v>
      </c>
      <c r="K156" s="7"/>
    </row>
    <row r="157" spans="1:11" ht="12.75" customHeight="1">
      <c r="A157" s="35" t="s">
        <v>343</v>
      </c>
      <c r="B157" s="36" t="s">
        <v>344</v>
      </c>
      <c r="C157" s="36" t="b">
        <v>0</v>
      </c>
      <c r="D157" s="52" t="s">
        <v>2080</v>
      </c>
      <c r="E157" s="36" t="s">
        <v>2080</v>
      </c>
      <c r="F157" s="52" t="s">
        <v>2080</v>
      </c>
      <c r="G157" s="36"/>
      <c r="H157" s="36" t="s">
        <v>344</v>
      </c>
      <c r="I157" s="36"/>
      <c r="J157" s="52">
        <f t="shared" si="3"/>
        <v>67</v>
      </c>
      <c r="K157" s="7"/>
    </row>
    <row r="158" spans="1:11" ht="12.75" customHeight="1">
      <c r="A158" s="37" t="s">
        <v>345</v>
      </c>
      <c r="B158" s="38" t="s">
        <v>346</v>
      </c>
      <c r="C158" s="38" t="b">
        <v>0</v>
      </c>
      <c r="D158" s="53">
        <v>1121</v>
      </c>
      <c r="E158" s="38" t="s">
        <v>2090</v>
      </c>
      <c r="F158" s="53" t="s">
        <v>2084</v>
      </c>
      <c r="G158" s="38"/>
      <c r="H158" s="38" t="s">
        <v>346</v>
      </c>
      <c r="I158" s="38"/>
      <c r="J158" s="53">
        <f t="shared" si="3"/>
        <v>28</v>
      </c>
      <c r="K158" s="7"/>
    </row>
    <row r="159" spans="1:11" ht="12.75" customHeight="1">
      <c r="A159" s="37" t="s">
        <v>347</v>
      </c>
      <c r="B159" s="38" t="s">
        <v>348</v>
      </c>
      <c r="C159" s="38" t="b">
        <v>0</v>
      </c>
      <c r="D159" s="53">
        <v>1301</v>
      </c>
      <c r="E159" s="38" t="s">
        <v>2093</v>
      </c>
      <c r="F159" s="53" t="s">
        <v>2082</v>
      </c>
      <c r="G159" s="38"/>
      <c r="H159" s="38" t="s">
        <v>348</v>
      </c>
      <c r="I159" s="38"/>
      <c r="J159" s="53">
        <f t="shared" si="3"/>
        <v>27</v>
      </c>
      <c r="K159" s="7"/>
    </row>
    <row r="160" spans="1:11" ht="12.75" customHeight="1">
      <c r="A160" s="37" t="s">
        <v>349</v>
      </c>
      <c r="B160" s="38" t="s">
        <v>112</v>
      </c>
      <c r="C160" s="38" t="b">
        <v>0</v>
      </c>
      <c r="D160" s="53">
        <v>7302</v>
      </c>
      <c r="E160" s="38" t="s">
        <v>2085</v>
      </c>
      <c r="F160" s="53" t="s">
        <v>2082</v>
      </c>
      <c r="G160" s="38"/>
      <c r="H160" s="38" t="s">
        <v>112</v>
      </c>
      <c r="I160" s="38"/>
      <c r="J160" s="53">
        <f t="shared" si="3"/>
        <v>30</v>
      </c>
      <c r="K160" s="7"/>
    </row>
    <row r="161" spans="1:11" ht="12.75" customHeight="1">
      <c r="A161" s="35" t="s">
        <v>350</v>
      </c>
      <c r="B161" s="36" t="s">
        <v>351</v>
      </c>
      <c r="C161" s="36" t="b">
        <v>0</v>
      </c>
      <c r="D161" s="52" t="s">
        <v>2080</v>
      </c>
      <c r="E161" s="36" t="s">
        <v>2080</v>
      </c>
      <c r="F161" s="52" t="s">
        <v>2080</v>
      </c>
      <c r="G161" s="36"/>
      <c r="H161" s="36" t="s">
        <v>351</v>
      </c>
      <c r="I161" s="36"/>
      <c r="J161" s="52">
        <f t="shared" si="3"/>
        <v>103</v>
      </c>
      <c r="K161" s="7"/>
    </row>
    <row r="162" spans="1:11" ht="12.75" customHeight="1">
      <c r="A162" s="37" t="s">
        <v>352</v>
      </c>
      <c r="B162" s="38" t="s">
        <v>353</v>
      </c>
      <c r="C162" s="38" t="b">
        <v>0</v>
      </c>
      <c r="D162" s="53">
        <v>1108</v>
      </c>
      <c r="E162" s="38" t="s">
        <v>2107</v>
      </c>
      <c r="F162" s="53" t="s">
        <v>2084</v>
      </c>
      <c r="G162" s="38"/>
      <c r="H162" s="38" t="s">
        <v>353</v>
      </c>
      <c r="I162" s="38"/>
      <c r="J162" s="53">
        <f t="shared" si="3"/>
        <v>35</v>
      </c>
      <c r="K162" s="7"/>
    </row>
    <row r="163" spans="1:11" ht="12.75" customHeight="1">
      <c r="A163" s="37" t="s">
        <v>354</v>
      </c>
      <c r="B163" s="38" t="s">
        <v>355</v>
      </c>
      <c r="C163" s="38" t="b">
        <v>0</v>
      </c>
      <c r="D163" s="53">
        <v>1108</v>
      </c>
      <c r="E163" s="38" t="s">
        <v>2107</v>
      </c>
      <c r="F163" s="53" t="s">
        <v>2084</v>
      </c>
      <c r="G163" s="38"/>
      <c r="H163" s="38" t="s">
        <v>355</v>
      </c>
      <c r="I163" s="38"/>
      <c r="J163" s="53">
        <f t="shared" si="3"/>
        <v>19</v>
      </c>
      <c r="K163" s="7"/>
    </row>
    <row r="164" spans="1:11" ht="12.75" customHeight="1">
      <c r="A164" s="37" t="s">
        <v>356</v>
      </c>
      <c r="B164" s="38" t="s">
        <v>357</v>
      </c>
      <c r="C164" s="38" t="b">
        <v>0</v>
      </c>
      <c r="D164" s="53">
        <v>1108</v>
      </c>
      <c r="E164" s="38" t="s">
        <v>2107</v>
      </c>
      <c r="F164" s="53" t="s">
        <v>2084</v>
      </c>
      <c r="G164" s="38"/>
      <c r="H164" s="38" t="s">
        <v>357</v>
      </c>
      <c r="I164" s="38"/>
      <c r="J164" s="53">
        <f t="shared" si="3"/>
        <v>19</v>
      </c>
      <c r="K164" s="7"/>
    </row>
    <row r="165" spans="1:11" ht="12.75" customHeight="1">
      <c r="A165" s="37" t="s">
        <v>358</v>
      </c>
      <c r="B165" s="38" t="s">
        <v>359</v>
      </c>
      <c r="C165" s="38" t="b">
        <v>0</v>
      </c>
      <c r="D165" s="53">
        <v>1108</v>
      </c>
      <c r="E165" s="38" t="s">
        <v>2107</v>
      </c>
      <c r="F165" s="53" t="s">
        <v>2084</v>
      </c>
      <c r="G165" s="38"/>
      <c r="H165" s="38" t="s">
        <v>359</v>
      </c>
      <c r="I165" s="38"/>
      <c r="J165" s="53">
        <f t="shared" si="3"/>
        <v>39</v>
      </c>
      <c r="K165" s="7"/>
    </row>
    <row r="166" spans="1:11" ht="12.75" customHeight="1">
      <c r="A166" s="37" t="s">
        <v>360</v>
      </c>
      <c r="B166" s="38" t="s">
        <v>361</v>
      </c>
      <c r="C166" s="38" t="b">
        <v>0</v>
      </c>
      <c r="D166" s="53">
        <v>1108</v>
      </c>
      <c r="E166" s="38" t="s">
        <v>2107</v>
      </c>
      <c r="F166" s="53" t="s">
        <v>2084</v>
      </c>
      <c r="G166" s="38"/>
      <c r="H166" s="38" t="s">
        <v>361</v>
      </c>
      <c r="I166" s="38"/>
      <c r="J166" s="53">
        <f t="shared" si="3"/>
        <v>31</v>
      </c>
      <c r="K166" s="7"/>
    </row>
    <row r="167" spans="1:11" ht="12.75" customHeight="1">
      <c r="A167" s="37" t="s">
        <v>362</v>
      </c>
      <c r="B167" s="38" t="s">
        <v>363</v>
      </c>
      <c r="C167" s="38" t="b">
        <v>0</v>
      </c>
      <c r="D167" s="53">
        <v>1108</v>
      </c>
      <c r="E167" s="38" t="s">
        <v>2107</v>
      </c>
      <c r="F167" s="53" t="s">
        <v>2084</v>
      </c>
      <c r="G167" s="38"/>
      <c r="H167" s="38" t="s">
        <v>363</v>
      </c>
      <c r="I167" s="38"/>
      <c r="J167" s="53">
        <f t="shared" si="3"/>
        <v>13</v>
      </c>
      <c r="K167" s="7"/>
    </row>
    <row r="168" spans="1:11" ht="12.75" customHeight="1">
      <c r="A168" s="37" t="s">
        <v>364</v>
      </c>
      <c r="B168" s="38" t="s">
        <v>112</v>
      </c>
      <c r="C168" s="38" t="b">
        <v>0</v>
      </c>
      <c r="D168" s="53">
        <v>1301</v>
      </c>
      <c r="E168" s="38" t="s">
        <v>2093</v>
      </c>
      <c r="F168" s="53" t="s">
        <v>2082</v>
      </c>
      <c r="G168" s="38"/>
      <c r="H168" s="38" t="s">
        <v>112</v>
      </c>
      <c r="I168" s="38"/>
      <c r="J168" s="53">
        <f t="shared" si="3"/>
        <v>30</v>
      </c>
      <c r="K168" s="7"/>
    </row>
    <row r="169" spans="1:11" ht="12.75" customHeight="1">
      <c r="A169" s="35" t="s">
        <v>365</v>
      </c>
      <c r="B169" s="36" t="s">
        <v>366</v>
      </c>
      <c r="C169" s="36" t="b">
        <v>0</v>
      </c>
      <c r="D169" s="52" t="s">
        <v>2080</v>
      </c>
      <c r="E169" s="36" t="s">
        <v>2080</v>
      </c>
      <c r="F169" s="52" t="s">
        <v>2080</v>
      </c>
      <c r="G169" s="36"/>
      <c r="H169" s="36" t="s">
        <v>366</v>
      </c>
      <c r="I169" s="36"/>
      <c r="J169" s="52">
        <f t="shared" si="3"/>
        <v>103</v>
      </c>
      <c r="K169" s="7"/>
    </row>
    <row r="170" spans="1:11" ht="12.75" customHeight="1">
      <c r="A170" s="37" t="s">
        <v>367</v>
      </c>
      <c r="B170" s="38" t="s">
        <v>368</v>
      </c>
      <c r="C170" s="38" t="b">
        <v>0</v>
      </c>
      <c r="D170" s="53">
        <v>1108</v>
      </c>
      <c r="E170" s="38" t="s">
        <v>2107</v>
      </c>
      <c r="F170" s="53" t="s">
        <v>2084</v>
      </c>
      <c r="G170" s="38"/>
      <c r="H170" s="38" t="s">
        <v>368</v>
      </c>
      <c r="I170" s="38"/>
      <c r="J170" s="53">
        <f t="shared" si="3"/>
        <v>20</v>
      </c>
      <c r="K170" s="7"/>
    </row>
    <row r="171" spans="1:11" ht="12.75" customHeight="1">
      <c r="A171" s="37" t="s">
        <v>369</v>
      </c>
      <c r="B171" s="38" t="s">
        <v>370</v>
      </c>
      <c r="C171" s="38" t="b">
        <v>0</v>
      </c>
      <c r="D171" s="53">
        <v>1108</v>
      </c>
      <c r="E171" s="38" t="s">
        <v>2107</v>
      </c>
      <c r="F171" s="53" t="s">
        <v>2084</v>
      </c>
      <c r="G171" s="38"/>
      <c r="H171" s="38" t="s">
        <v>370</v>
      </c>
      <c r="I171" s="38"/>
      <c r="J171" s="53">
        <f t="shared" si="3"/>
        <v>20</v>
      </c>
      <c r="K171" s="7"/>
    </row>
    <row r="172" spans="1:11" ht="12.75" customHeight="1">
      <c r="A172" s="37" t="s">
        <v>371</v>
      </c>
      <c r="B172" s="38" t="s">
        <v>372</v>
      </c>
      <c r="C172" s="38" t="b">
        <v>0</v>
      </c>
      <c r="D172" s="53">
        <v>1108</v>
      </c>
      <c r="E172" s="38" t="s">
        <v>2107</v>
      </c>
      <c r="F172" s="53" t="s">
        <v>2084</v>
      </c>
      <c r="G172" s="38"/>
      <c r="H172" s="38" t="s">
        <v>372</v>
      </c>
      <c r="I172" s="38"/>
      <c r="J172" s="53">
        <f t="shared" si="3"/>
        <v>45</v>
      </c>
      <c r="K172" s="7"/>
    </row>
    <row r="173" spans="1:11" ht="12.75" customHeight="1">
      <c r="A173" s="37" t="s">
        <v>373</v>
      </c>
      <c r="B173" s="38" t="s">
        <v>374</v>
      </c>
      <c r="C173" s="38" t="b">
        <v>0</v>
      </c>
      <c r="D173" s="53">
        <v>1108</v>
      </c>
      <c r="E173" s="38" t="s">
        <v>2107</v>
      </c>
      <c r="F173" s="53" t="s">
        <v>2084</v>
      </c>
      <c r="G173" s="38"/>
      <c r="H173" s="38" t="s">
        <v>374</v>
      </c>
      <c r="I173" s="38"/>
      <c r="J173" s="53">
        <f t="shared" si="3"/>
        <v>12</v>
      </c>
      <c r="K173" s="7"/>
    </row>
    <row r="174" spans="1:11" ht="12.75" customHeight="1">
      <c r="A174" s="37" t="s">
        <v>375</v>
      </c>
      <c r="B174" s="38" t="s">
        <v>112</v>
      </c>
      <c r="C174" s="38" t="b">
        <v>0</v>
      </c>
      <c r="D174" s="53">
        <v>1301</v>
      </c>
      <c r="E174" s="38" t="s">
        <v>2093</v>
      </c>
      <c r="F174" s="53" t="s">
        <v>2082</v>
      </c>
      <c r="G174" s="38"/>
      <c r="H174" s="38" t="s">
        <v>112</v>
      </c>
      <c r="I174" s="38"/>
      <c r="J174" s="53">
        <f t="shared" si="3"/>
        <v>30</v>
      </c>
      <c r="K174" s="7"/>
    </row>
    <row r="175" spans="1:11" ht="12.75" customHeight="1">
      <c r="A175" s="35" t="s">
        <v>376</v>
      </c>
      <c r="B175" s="36" t="s">
        <v>377</v>
      </c>
      <c r="C175" s="36" t="b">
        <v>0</v>
      </c>
      <c r="D175" s="52" t="s">
        <v>2080</v>
      </c>
      <c r="E175" s="36" t="s">
        <v>2080</v>
      </c>
      <c r="F175" s="52" t="s">
        <v>2080</v>
      </c>
      <c r="G175" s="36"/>
      <c r="H175" s="36" t="s">
        <v>377</v>
      </c>
      <c r="I175" s="36"/>
      <c r="J175" s="52">
        <f t="shared" si="3"/>
        <v>146</v>
      </c>
      <c r="K175" s="7"/>
    </row>
    <row r="176" spans="1:11" ht="12.75" customHeight="1">
      <c r="A176" s="37" t="s">
        <v>378</v>
      </c>
      <c r="B176" s="38" t="s">
        <v>379</v>
      </c>
      <c r="C176" s="38" t="b">
        <v>0</v>
      </c>
      <c r="D176" s="53">
        <v>1113</v>
      </c>
      <c r="E176" s="38" t="s">
        <v>2109</v>
      </c>
      <c r="F176" s="53" t="s">
        <v>2084</v>
      </c>
      <c r="G176" s="38"/>
      <c r="H176" s="38" t="s">
        <v>379</v>
      </c>
      <c r="I176" s="38"/>
      <c r="J176" s="53">
        <f t="shared" si="3"/>
        <v>48</v>
      </c>
      <c r="K176" s="7"/>
    </row>
    <row r="177" spans="1:11" ht="12.75" customHeight="1">
      <c r="A177" s="37" t="s">
        <v>380</v>
      </c>
      <c r="B177" s="38" t="s">
        <v>381</v>
      </c>
      <c r="C177" s="38" t="b">
        <v>0</v>
      </c>
      <c r="D177" s="53">
        <v>1113</v>
      </c>
      <c r="E177" s="38" t="s">
        <v>2109</v>
      </c>
      <c r="F177" s="53" t="s">
        <v>2084</v>
      </c>
      <c r="G177" s="38"/>
      <c r="H177" s="38" t="s">
        <v>381</v>
      </c>
      <c r="I177" s="38"/>
      <c r="J177" s="53">
        <f t="shared" si="3"/>
        <v>53</v>
      </c>
      <c r="K177" s="7"/>
    </row>
    <row r="178" spans="1:11" ht="12.75" customHeight="1">
      <c r="A178" s="37" t="s">
        <v>382</v>
      </c>
      <c r="B178" s="38" t="s">
        <v>383</v>
      </c>
      <c r="C178" s="38" t="b">
        <v>0</v>
      </c>
      <c r="D178" s="53">
        <v>1301</v>
      </c>
      <c r="E178" s="38" t="s">
        <v>2093</v>
      </c>
      <c r="F178" s="53" t="s">
        <v>2082</v>
      </c>
      <c r="G178" s="38"/>
      <c r="H178" s="38" t="s">
        <v>383</v>
      </c>
      <c r="I178" s="38"/>
      <c r="J178" s="53">
        <f t="shared" si="3"/>
        <v>82</v>
      </c>
      <c r="K178" s="7"/>
    </row>
    <row r="179" spans="1:11" ht="12.75" customHeight="1">
      <c r="A179" s="37" t="s">
        <v>384</v>
      </c>
      <c r="B179" s="38" t="s">
        <v>385</v>
      </c>
      <c r="C179" s="38" t="b">
        <v>0</v>
      </c>
      <c r="D179" s="53">
        <v>1113</v>
      </c>
      <c r="E179" s="38" t="s">
        <v>2109</v>
      </c>
      <c r="F179" s="53" t="s">
        <v>2084</v>
      </c>
      <c r="G179" s="38"/>
      <c r="H179" s="38" t="s">
        <v>385</v>
      </c>
      <c r="I179" s="38"/>
      <c r="J179" s="53">
        <f t="shared" si="3"/>
        <v>46</v>
      </c>
      <c r="K179" s="7"/>
    </row>
    <row r="180" spans="1:11" ht="12.75" customHeight="1">
      <c r="A180" s="37" t="s">
        <v>386</v>
      </c>
      <c r="B180" s="38" t="s">
        <v>387</v>
      </c>
      <c r="C180" s="38" t="b">
        <v>0</v>
      </c>
      <c r="D180" s="53">
        <v>1301</v>
      </c>
      <c r="E180" s="38" t="s">
        <v>2093</v>
      </c>
      <c r="F180" s="53" t="s">
        <v>2082</v>
      </c>
      <c r="G180" s="38"/>
      <c r="H180" s="38" t="s">
        <v>387</v>
      </c>
      <c r="I180" s="38"/>
      <c r="J180" s="53">
        <f t="shared" si="3"/>
        <v>63</v>
      </c>
      <c r="K180" s="7"/>
    </row>
    <row r="181" spans="1:11" ht="12.75" customHeight="1">
      <c r="A181" s="37" t="s">
        <v>388</v>
      </c>
      <c r="B181" s="38" t="s">
        <v>112</v>
      </c>
      <c r="C181" s="38" t="b">
        <v>0</v>
      </c>
      <c r="D181" s="53">
        <v>1301</v>
      </c>
      <c r="E181" s="38" t="s">
        <v>2093</v>
      </c>
      <c r="F181" s="53" t="s">
        <v>2082</v>
      </c>
      <c r="G181" s="38"/>
      <c r="H181" s="38" t="s">
        <v>112</v>
      </c>
      <c r="I181" s="38"/>
      <c r="J181" s="53">
        <f t="shared" si="3"/>
        <v>30</v>
      </c>
      <c r="K181" s="7"/>
    </row>
    <row r="182" spans="1:11" ht="12.75" customHeight="1">
      <c r="A182" s="35" t="s">
        <v>389</v>
      </c>
      <c r="B182" s="36" t="s">
        <v>390</v>
      </c>
      <c r="C182" s="36" t="b">
        <v>0</v>
      </c>
      <c r="D182" s="52" t="s">
        <v>2080</v>
      </c>
      <c r="E182" s="36" t="s">
        <v>2080</v>
      </c>
      <c r="F182" s="52" t="s">
        <v>2080</v>
      </c>
      <c r="G182" s="36"/>
      <c r="H182" s="36" t="s">
        <v>390</v>
      </c>
      <c r="I182" s="36"/>
      <c r="J182" s="52">
        <f t="shared" si="3"/>
        <v>71</v>
      </c>
      <c r="K182" s="7"/>
    </row>
    <row r="183" spans="1:11" ht="12.75" customHeight="1">
      <c r="A183" s="37" t="s">
        <v>391</v>
      </c>
      <c r="B183" s="38" t="s">
        <v>392</v>
      </c>
      <c r="C183" s="38" t="b">
        <v>0</v>
      </c>
      <c r="D183" s="53">
        <v>1113</v>
      </c>
      <c r="E183" s="38" t="s">
        <v>2109</v>
      </c>
      <c r="F183" s="53" t="s">
        <v>2084</v>
      </c>
      <c r="G183" s="38"/>
      <c r="H183" s="38" t="s">
        <v>392</v>
      </c>
      <c r="I183" s="38"/>
      <c r="J183" s="53">
        <f t="shared" si="3"/>
        <v>30</v>
      </c>
      <c r="K183" s="7"/>
    </row>
    <row r="184" spans="1:11" ht="12.75" customHeight="1">
      <c r="A184" s="37" t="s">
        <v>393</v>
      </c>
      <c r="B184" s="38" t="s">
        <v>346</v>
      </c>
      <c r="C184" s="38" t="b">
        <v>0</v>
      </c>
      <c r="D184" s="53">
        <v>1113</v>
      </c>
      <c r="E184" s="38" t="s">
        <v>2109</v>
      </c>
      <c r="F184" s="53" t="s">
        <v>2084</v>
      </c>
      <c r="G184" s="38"/>
      <c r="H184" s="38" t="s">
        <v>346</v>
      </c>
      <c r="I184" s="38"/>
      <c r="J184" s="53">
        <f t="shared" si="3"/>
        <v>28</v>
      </c>
      <c r="K184" s="7"/>
    </row>
    <row r="185" spans="1:11" ht="12.75" customHeight="1">
      <c r="A185" s="37" t="s">
        <v>394</v>
      </c>
      <c r="B185" s="38" t="s">
        <v>395</v>
      </c>
      <c r="C185" s="38" t="b">
        <v>0</v>
      </c>
      <c r="D185" s="53">
        <v>1113</v>
      </c>
      <c r="E185" s="38" t="s">
        <v>2109</v>
      </c>
      <c r="F185" s="53" t="s">
        <v>2084</v>
      </c>
      <c r="G185" s="38"/>
      <c r="H185" s="38" t="s">
        <v>395</v>
      </c>
      <c r="I185" s="38"/>
      <c r="J185" s="53">
        <f t="shared" si="3"/>
        <v>40</v>
      </c>
      <c r="K185" s="7"/>
    </row>
    <row r="186" spans="1:11" ht="12.75" customHeight="1">
      <c r="A186" s="37" t="s">
        <v>396</v>
      </c>
      <c r="B186" s="38" t="s">
        <v>112</v>
      </c>
      <c r="C186" s="38" t="b">
        <v>0</v>
      </c>
      <c r="D186" s="53">
        <v>1301</v>
      </c>
      <c r="E186" s="38" t="s">
        <v>2093</v>
      </c>
      <c r="F186" s="53" t="s">
        <v>2082</v>
      </c>
      <c r="G186" s="38"/>
      <c r="H186" s="38" t="s">
        <v>112</v>
      </c>
      <c r="I186" s="38"/>
      <c r="J186" s="53">
        <f t="shared" si="3"/>
        <v>30</v>
      </c>
      <c r="K186" s="7"/>
    </row>
    <row r="187" spans="1:11" ht="12.75" customHeight="1">
      <c r="A187" s="35" t="s">
        <v>397</v>
      </c>
      <c r="B187" s="36" t="s">
        <v>171</v>
      </c>
      <c r="C187" s="36" t="b">
        <v>0</v>
      </c>
      <c r="D187" s="52" t="s">
        <v>2080</v>
      </c>
      <c r="E187" s="36" t="s">
        <v>2080</v>
      </c>
      <c r="F187" s="52" t="s">
        <v>2080</v>
      </c>
      <c r="G187" s="36"/>
      <c r="H187" s="36" t="s">
        <v>171</v>
      </c>
      <c r="I187" s="36"/>
      <c r="J187" s="52">
        <f t="shared" si="3"/>
        <v>51</v>
      </c>
      <c r="K187" s="7"/>
    </row>
    <row r="188" spans="1:11" ht="12.75" customHeight="1">
      <c r="A188" s="37" t="s">
        <v>398</v>
      </c>
      <c r="B188" s="38" t="s">
        <v>295</v>
      </c>
      <c r="C188" s="38" t="b">
        <v>0</v>
      </c>
      <c r="D188" s="53">
        <v>7106</v>
      </c>
      <c r="E188" s="38" t="s">
        <v>2102</v>
      </c>
      <c r="F188" s="53" t="s">
        <v>2084</v>
      </c>
      <c r="G188" s="38"/>
      <c r="H188" s="38" t="s">
        <v>295</v>
      </c>
      <c r="I188" s="38"/>
      <c r="J188" s="53">
        <f t="shared" si="3"/>
        <v>91</v>
      </c>
      <c r="K188" s="7"/>
    </row>
    <row r="189" spans="1:11" ht="12.75" customHeight="1">
      <c r="A189" s="37" t="s">
        <v>399</v>
      </c>
      <c r="B189" s="38" t="s">
        <v>400</v>
      </c>
      <c r="C189" s="38" t="b">
        <v>0</v>
      </c>
      <c r="D189" s="53">
        <v>7302</v>
      </c>
      <c r="E189" s="38" t="s">
        <v>2085</v>
      </c>
      <c r="F189" s="53" t="s">
        <v>2082</v>
      </c>
      <c r="G189" s="38"/>
      <c r="H189" s="38" t="s">
        <v>400</v>
      </c>
      <c r="I189" s="38"/>
      <c r="J189" s="53">
        <f t="shared" si="3"/>
        <v>100</v>
      </c>
      <c r="K189" s="7"/>
    </row>
    <row r="190" spans="1:11" ht="12.75" customHeight="1">
      <c r="A190" s="35" t="s">
        <v>401</v>
      </c>
      <c r="B190" s="36" t="s">
        <v>402</v>
      </c>
      <c r="C190" s="36" t="b">
        <v>0</v>
      </c>
      <c r="D190" s="52" t="s">
        <v>2080</v>
      </c>
      <c r="E190" s="36" t="s">
        <v>2080</v>
      </c>
      <c r="F190" s="52" t="s">
        <v>2080</v>
      </c>
      <c r="G190" s="36"/>
      <c r="H190" s="36" t="s">
        <v>402</v>
      </c>
      <c r="I190" s="36"/>
      <c r="J190" s="52">
        <f t="shared" si="3"/>
        <v>196</v>
      </c>
      <c r="K190" s="7"/>
    </row>
    <row r="191" spans="1:11" ht="12.75" customHeight="1">
      <c r="A191" s="37" t="s">
        <v>403</v>
      </c>
      <c r="B191" s="38" t="s">
        <v>404</v>
      </c>
      <c r="C191" s="38" t="b">
        <v>0</v>
      </c>
      <c r="D191" s="53">
        <v>1113</v>
      </c>
      <c r="E191" s="38" t="s">
        <v>2109</v>
      </c>
      <c r="F191" s="53" t="s">
        <v>2084</v>
      </c>
      <c r="G191" s="38"/>
      <c r="H191" s="38" t="s">
        <v>404</v>
      </c>
      <c r="I191" s="38"/>
      <c r="J191" s="53">
        <f t="shared" si="3"/>
        <v>40</v>
      </c>
      <c r="K191" s="7"/>
    </row>
    <row r="192" spans="1:11" ht="12.75" customHeight="1">
      <c r="A192" s="37" t="s">
        <v>405</v>
      </c>
      <c r="B192" s="38" t="s">
        <v>406</v>
      </c>
      <c r="C192" s="38" t="b">
        <v>0</v>
      </c>
      <c r="D192" s="53">
        <v>1301</v>
      </c>
      <c r="E192" s="38" t="s">
        <v>2093</v>
      </c>
      <c r="F192" s="53" t="s">
        <v>2082</v>
      </c>
      <c r="G192" s="38"/>
      <c r="H192" s="38" t="s">
        <v>406</v>
      </c>
      <c r="I192" s="38"/>
      <c r="J192" s="53">
        <f t="shared" si="3"/>
        <v>76</v>
      </c>
      <c r="K192" s="7"/>
    </row>
    <row r="193" spans="1:11" ht="12.75" customHeight="1">
      <c r="A193" s="37" t="s">
        <v>407</v>
      </c>
      <c r="B193" s="38" t="s">
        <v>112</v>
      </c>
      <c r="C193" s="38" t="b">
        <v>0</v>
      </c>
      <c r="D193" s="53">
        <v>1301</v>
      </c>
      <c r="E193" s="38" t="s">
        <v>2093</v>
      </c>
      <c r="F193" s="53" t="s">
        <v>2082</v>
      </c>
      <c r="G193" s="38"/>
      <c r="H193" s="38" t="s">
        <v>112</v>
      </c>
      <c r="I193" s="38"/>
      <c r="J193" s="53">
        <f t="shared" si="3"/>
        <v>30</v>
      </c>
      <c r="K193" s="7"/>
    </row>
    <row r="194" spans="1:11" ht="12.75" customHeight="1">
      <c r="A194" s="35" t="s">
        <v>408</v>
      </c>
      <c r="B194" s="36" t="s">
        <v>409</v>
      </c>
      <c r="C194" s="36" t="b">
        <v>0</v>
      </c>
      <c r="D194" s="52" t="s">
        <v>2080</v>
      </c>
      <c r="E194" s="36" t="s">
        <v>2080</v>
      </c>
      <c r="F194" s="52" t="s">
        <v>2080</v>
      </c>
      <c r="G194" s="36"/>
      <c r="H194" s="36" t="s">
        <v>409</v>
      </c>
      <c r="I194" s="36"/>
      <c r="J194" s="52">
        <f t="shared" si="3"/>
        <v>139</v>
      </c>
      <c r="K194" s="7"/>
    </row>
    <row r="195" spans="1:11" ht="12.75" customHeight="1">
      <c r="A195" s="37" t="s">
        <v>410</v>
      </c>
      <c r="B195" s="38" t="s">
        <v>411</v>
      </c>
      <c r="C195" s="38" t="b">
        <v>0</v>
      </c>
      <c r="D195" s="53">
        <v>4105</v>
      </c>
      <c r="E195" s="38" t="s">
        <v>2110</v>
      </c>
      <c r="F195" s="53" t="s">
        <v>2084</v>
      </c>
      <c r="G195" s="38"/>
      <c r="H195" s="38" t="s">
        <v>411</v>
      </c>
      <c r="I195" s="38"/>
      <c r="J195" s="53">
        <f t="shared" si="3"/>
        <v>60</v>
      </c>
      <c r="K195" s="7"/>
    </row>
    <row r="196" spans="1:11" ht="12.75" customHeight="1">
      <c r="A196" s="37" t="s">
        <v>412</v>
      </c>
      <c r="B196" s="38" t="s">
        <v>413</v>
      </c>
      <c r="C196" s="38" t="b">
        <v>0</v>
      </c>
      <c r="D196" s="53">
        <v>7104</v>
      </c>
      <c r="E196" s="38" t="s">
        <v>2108</v>
      </c>
      <c r="F196" s="53" t="s">
        <v>2084</v>
      </c>
      <c r="G196" s="38"/>
      <c r="H196" s="38" t="s">
        <v>413</v>
      </c>
      <c r="I196" s="38"/>
      <c r="J196" s="53">
        <f t="shared" si="3"/>
        <v>51</v>
      </c>
      <c r="K196" s="7"/>
    </row>
    <row r="197" spans="1:11" ht="12.75" customHeight="1">
      <c r="A197" s="37" t="s">
        <v>414</v>
      </c>
      <c r="B197" s="38" t="s">
        <v>415</v>
      </c>
      <c r="C197" s="38" t="b">
        <v>0</v>
      </c>
      <c r="D197" s="53">
        <v>1103</v>
      </c>
      <c r="E197" s="38" t="s">
        <v>2101</v>
      </c>
      <c r="F197" s="53" t="s">
        <v>2084</v>
      </c>
      <c r="G197" s="38"/>
      <c r="H197" s="38" t="s">
        <v>415</v>
      </c>
      <c r="I197" s="38"/>
      <c r="J197" s="53">
        <f t="shared" si="3"/>
        <v>47</v>
      </c>
      <c r="K197" s="7"/>
    </row>
    <row r="198" spans="1:11" ht="12.75" customHeight="1">
      <c r="A198" s="37" t="s">
        <v>416</v>
      </c>
      <c r="B198" s="38" t="s">
        <v>417</v>
      </c>
      <c r="C198" s="38" t="b">
        <v>0</v>
      </c>
      <c r="D198" s="53">
        <v>1108</v>
      </c>
      <c r="E198" s="38" t="s">
        <v>2107</v>
      </c>
      <c r="F198" s="53" t="s">
        <v>2084</v>
      </c>
      <c r="G198" s="38"/>
      <c r="H198" s="38" t="s">
        <v>417</v>
      </c>
      <c r="I198" s="38"/>
      <c r="J198" s="53">
        <f t="shared" si="3"/>
        <v>49</v>
      </c>
      <c r="K198" s="7"/>
    </row>
    <row r="199" spans="1:11" ht="12.75" customHeight="1">
      <c r="A199" s="37" t="s">
        <v>418</v>
      </c>
      <c r="B199" s="38" t="s">
        <v>112</v>
      </c>
      <c r="C199" s="38" t="b">
        <v>0</v>
      </c>
      <c r="D199" s="53">
        <v>1301</v>
      </c>
      <c r="E199" s="38" t="s">
        <v>2093</v>
      </c>
      <c r="F199" s="53" t="s">
        <v>2082</v>
      </c>
      <c r="G199" s="38"/>
      <c r="H199" s="38" t="s">
        <v>112</v>
      </c>
      <c r="I199" s="38"/>
      <c r="J199" s="53">
        <f t="shared" si="3"/>
        <v>30</v>
      </c>
      <c r="K199" s="7"/>
    </row>
    <row r="200" spans="1:11" ht="12.75" customHeight="1">
      <c r="A200" s="35" t="s">
        <v>419</v>
      </c>
      <c r="B200" s="36" t="s">
        <v>420</v>
      </c>
      <c r="C200" s="36" t="b">
        <v>0</v>
      </c>
      <c r="D200" s="52" t="s">
        <v>2080</v>
      </c>
      <c r="E200" s="36" t="s">
        <v>2080</v>
      </c>
      <c r="F200" s="52" t="s">
        <v>2080</v>
      </c>
      <c r="G200" s="36"/>
      <c r="H200" s="36" t="s">
        <v>420</v>
      </c>
      <c r="I200" s="36"/>
      <c r="J200" s="52">
        <f t="shared" si="3"/>
        <v>133</v>
      </c>
      <c r="K200" s="7"/>
    </row>
    <row r="201" spans="1:11" ht="12.75" customHeight="1">
      <c r="A201" s="37" t="s">
        <v>421</v>
      </c>
      <c r="B201" s="38" t="s">
        <v>422</v>
      </c>
      <c r="C201" s="38" t="b">
        <v>0</v>
      </c>
      <c r="D201" s="53">
        <v>1121</v>
      </c>
      <c r="E201" s="38" t="s">
        <v>2090</v>
      </c>
      <c r="F201" s="53" t="s">
        <v>2084</v>
      </c>
      <c r="G201" s="38"/>
      <c r="H201" s="38" t="s">
        <v>422</v>
      </c>
      <c r="I201" s="38"/>
      <c r="J201" s="53">
        <f t="shared" si="3"/>
        <v>45</v>
      </c>
      <c r="K201" s="7"/>
    </row>
    <row r="202" spans="1:11" ht="12.75" customHeight="1">
      <c r="A202" s="37" t="s">
        <v>423</v>
      </c>
      <c r="B202" s="38" t="s">
        <v>112</v>
      </c>
      <c r="C202" s="38" t="b">
        <v>0</v>
      </c>
      <c r="D202" s="53">
        <v>1301</v>
      </c>
      <c r="E202" s="38" t="s">
        <v>2093</v>
      </c>
      <c r="F202" s="53" t="s">
        <v>2082</v>
      </c>
      <c r="G202" s="38"/>
      <c r="H202" s="38" t="s">
        <v>112</v>
      </c>
      <c r="I202" s="38"/>
      <c r="J202" s="53">
        <f t="shared" si="3"/>
        <v>30</v>
      </c>
      <c r="K202" s="7"/>
    </row>
    <row r="203" spans="1:11" ht="12.75" customHeight="1">
      <c r="A203" s="35" t="s">
        <v>424</v>
      </c>
      <c r="B203" s="36" t="s">
        <v>425</v>
      </c>
      <c r="C203" s="36" t="b">
        <v>0</v>
      </c>
      <c r="D203" s="52" t="s">
        <v>2080</v>
      </c>
      <c r="E203" s="36" t="s">
        <v>2080</v>
      </c>
      <c r="F203" s="52" t="s">
        <v>2080</v>
      </c>
      <c r="G203" s="36"/>
      <c r="H203" s="36" t="s">
        <v>425</v>
      </c>
      <c r="I203" s="36"/>
      <c r="J203" s="52">
        <f t="shared" si="3"/>
        <v>169</v>
      </c>
      <c r="K203" s="7"/>
    </row>
    <row r="204" spans="1:11" ht="12.75" customHeight="1">
      <c r="A204" s="37" t="s">
        <v>426</v>
      </c>
      <c r="B204" s="38" t="s">
        <v>427</v>
      </c>
      <c r="C204" s="38" t="b">
        <v>0</v>
      </c>
      <c r="D204" s="53">
        <v>7302</v>
      </c>
      <c r="E204" s="38" t="s">
        <v>2085</v>
      </c>
      <c r="F204" s="53" t="s">
        <v>2082</v>
      </c>
      <c r="G204" s="38"/>
      <c r="H204" s="38" t="s">
        <v>427</v>
      </c>
      <c r="I204" s="38"/>
      <c r="J204" s="53">
        <f t="shared" si="3"/>
        <v>21</v>
      </c>
      <c r="K204" s="7"/>
    </row>
    <row r="205" spans="1:11" ht="12.75" customHeight="1">
      <c r="A205" s="37" t="s">
        <v>428</v>
      </c>
      <c r="B205" s="38" t="s">
        <v>429</v>
      </c>
      <c r="C205" s="38" t="b">
        <v>0</v>
      </c>
      <c r="D205" s="53">
        <v>4106</v>
      </c>
      <c r="E205" s="38" t="s">
        <v>2111</v>
      </c>
      <c r="F205" s="53" t="s">
        <v>2084</v>
      </c>
      <c r="G205" s="38"/>
      <c r="H205" s="38" t="s">
        <v>429</v>
      </c>
      <c r="I205" s="38"/>
      <c r="J205" s="53">
        <f t="shared" si="3"/>
        <v>88</v>
      </c>
      <c r="K205" s="7"/>
    </row>
    <row r="206" spans="1:11" ht="12.75" customHeight="1">
      <c r="A206" s="37" t="s">
        <v>430</v>
      </c>
      <c r="B206" s="38" t="s">
        <v>431</v>
      </c>
      <c r="C206" s="38" t="b">
        <v>0</v>
      </c>
      <c r="D206" s="53">
        <v>4311</v>
      </c>
      <c r="E206" s="38" t="s">
        <v>2081</v>
      </c>
      <c r="F206" s="53" t="s">
        <v>2082</v>
      </c>
      <c r="G206" s="38"/>
      <c r="H206" s="38" t="s">
        <v>431</v>
      </c>
      <c r="I206" s="38"/>
      <c r="J206" s="53">
        <f t="shared" si="3"/>
        <v>94</v>
      </c>
      <c r="K206" s="7"/>
    </row>
    <row r="207" spans="1:11" ht="12.75" customHeight="1">
      <c r="A207" s="37" t="s">
        <v>432</v>
      </c>
      <c r="B207" s="38" t="s">
        <v>112</v>
      </c>
      <c r="C207" s="38" t="b">
        <v>0</v>
      </c>
      <c r="D207" s="53">
        <v>1301</v>
      </c>
      <c r="E207" s="38" t="s">
        <v>2093</v>
      </c>
      <c r="F207" s="53" t="s">
        <v>2082</v>
      </c>
      <c r="G207" s="38"/>
      <c r="H207" s="38" t="s">
        <v>112</v>
      </c>
      <c r="I207" s="38"/>
      <c r="J207" s="53">
        <f t="shared" ref="J207:J270" si="4">LEN(B207)</f>
        <v>30</v>
      </c>
      <c r="K207" s="7"/>
    </row>
    <row r="208" spans="1:11" ht="12.75" customHeight="1">
      <c r="A208" s="35" t="s">
        <v>433</v>
      </c>
      <c r="B208" s="36" t="s">
        <v>434</v>
      </c>
      <c r="C208" s="36" t="b">
        <v>0</v>
      </c>
      <c r="D208" s="52" t="s">
        <v>2080</v>
      </c>
      <c r="E208" s="36" t="s">
        <v>2080</v>
      </c>
      <c r="F208" s="52" t="s">
        <v>2080</v>
      </c>
      <c r="G208" s="36"/>
      <c r="H208" s="36" t="s">
        <v>434</v>
      </c>
      <c r="I208" s="36"/>
      <c r="J208" s="52">
        <f t="shared" si="4"/>
        <v>196</v>
      </c>
      <c r="K208" s="7"/>
    </row>
    <row r="209" spans="1:11" ht="12.75" customHeight="1">
      <c r="A209" s="37" t="s">
        <v>435</v>
      </c>
      <c r="B209" s="38" t="s">
        <v>436</v>
      </c>
      <c r="C209" s="38" t="b">
        <v>0</v>
      </c>
      <c r="D209" s="53">
        <v>1121</v>
      </c>
      <c r="E209" s="38" t="s">
        <v>2090</v>
      </c>
      <c r="F209" s="53" t="s">
        <v>2084</v>
      </c>
      <c r="G209" s="38"/>
      <c r="H209" s="38" t="s">
        <v>436</v>
      </c>
      <c r="I209" s="38"/>
      <c r="J209" s="53">
        <f t="shared" si="4"/>
        <v>44</v>
      </c>
      <c r="K209" s="7"/>
    </row>
    <row r="210" spans="1:11" ht="12.75" customHeight="1">
      <c r="A210" s="37" t="s">
        <v>437</v>
      </c>
      <c r="B210" s="38" t="s">
        <v>112</v>
      </c>
      <c r="C210" s="38" t="b">
        <v>0</v>
      </c>
      <c r="D210" s="53">
        <v>1301</v>
      </c>
      <c r="E210" s="38" t="s">
        <v>2093</v>
      </c>
      <c r="F210" s="53" t="s">
        <v>2082</v>
      </c>
      <c r="G210" s="38"/>
      <c r="H210" s="38" t="s">
        <v>112</v>
      </c>
      <c r="I210" s="38"/>
      <c r="J210" s="53">
        <f t="shared" si="4"/>
        <v>30</v>
      </c>
      <c r="K210" s="7"/>
    </row>
    <row r="211" spans="1:11" ht="12.75" customHeight="1">
      <c r="A211" s="35" t="s">
        <v>438</v>
      </c>
      <c r="B211" s="36" t="s">
        <v>439</v>
      </c>
      <c r="C211" s="36" t="b">
        <v>0</v>
      </c>
      <c r="D211" s="52" t="s">
        <v>2080</v>
      </c>
      <c r="E211" s="36" t="s">
        <v>2080</v>
      </c>
      <c r="F211" s="52" t="s">
        <v>2080</v>
      </c>
      <c r="G211" s="36"/>
      <c r="H211" s="36" t="s">
        <v>439</v>
      </c>
      <c r="I211" s="36"/>
      <c r="J211" s="52">
        <f t="shared" si="4"/>
        <v>77</v>
      </c>
      <c r="K211" s="7"/>
    </row>
    <row r="212" spans="1:11" ht="12.75" customHeight="1">
      <c r="A212" s="37" t="s">
        <v>440</v>
      </c>
      <c r="B212" s="38" t="s">
        <v>441</v>
      </c>
      <c r="C212" s="38" t="b">
        <v>0</v>
      </c>
      <c r="D212" s="53">
        <v>4311</v>
      </c>
      <c r="E212" s="38" t="s">
        <v>2081</v>
      </c>
      <c r="F212" s="53" t="s">
        <v>2082</v>
      </c>
      <c r="G212" s="38"/>
      <c r="H212" s="38" t="s">
        <v>441</v>
      </c>
      <c r="I212" s="38"/>
      <c r="J212" s="53">
        <f t="shared" si="4"/>
        <v>100</v>
      </c>
      <c r="K212" s="7"/>
    </row>
    <row r="213" spans="1:11" ht="12.75" customHeight="1">
      <c r="A213" s="37" t="s">
        <v>442</v>
      </c>
      <c r="B213" s="38" t="s">
        <v>112</v>
      </c>
      <c r="C213" s="38" t="b">
        <v>0</v>
      </c>
      <c r="D213" s="53">
        <v>1301</v>
      </c>
      <c r="E213" s="38" t="s">
        <v>2093</v>
      </c>
      <c r="F213" s="53" t="s">
        <v>2082</v>
      </c>
      <c r="G213" s="38"/>
      <c r="H213" s="38" t="s">
        <v>112</v>
      </c>
      <c r="I213" s="38"/>
      <c r="J213" s="53">
        <f t="shared" si="4"/>
        <v>30</v>
      </c>
      <c r="K213" s="7"/>
    </row>
    <row r="214" spans="1:11" ht="12.75" customHeight="1">
      <c r="A214" s="35" t="s">
        <v>443</v>
      </c>
      <c r="B214" s="36" t="s">
        <v>444</v>
      </c>
      <c r="C214" s="36" t="b">
        <v>0</v>
      </c>
      <c r="D214" s="52" t="s">
        <v>2080</v>
      </c>
      <c r="E214" s="36" t="s">
        <v>2080</v>
      </c>
      <c r="F214" s="52" t="s">
        <v>2080</v>
      </c>
      <c r="G214" s="36"/>
      <c r="H214" s="36" t="s">
        <v>444</v>
      </c>
      <c r="I214" s="36"/>
      <c r="J214" s="52">
        <f t="shared" si="4"/>
        <v>65</v>
      </c>
      <c r="K214" s="7"/>
    </row>
    <row r="215" spans="1:11" ht="12.75" customHeight="1">
      <c r="A215" s="37" t="s">
        <v>445</v>
      </c>
      <c r="B215" s="38" t="s">
        <v>446</v>
      </c>
      <c r="C215" s="38" t="b">
        <v>0</v>
      </c>
      <c r="D215" s="53">
        <v>1120</v>
      </c>
      <c r="E215" s="38" t="s">
        <v>2099</v>
      </c>
      <c r="F215" s="53" t="s">
        <v>2084</v>
      </c>
      <c r="G215" s="38"/>
      <c r="H215" s="38" t="s">
        <v>446</v>
      </c>
      <c r="I215" s="38"/>
      <c r="J215" s="53">
        <f t="shared" si="4"/>
        <v>88</v>
      </c>
      <c r="K215" s="7"/>
    </row>
    <row r="216" spans="1:11" ht="12.75" customHeight="1">
      <c r="A216" s="37" t="s">
        <v>447</v>
      </c>
      <c r="B216" s="38" t="s">
        <v>448</v>
      </c>
      <c r="C216" s="38" t="b">
        <v>0</v>
      </c>
      <c r="D216" s="53">
        <v>7104</v>
      </c>
      <c r="E216" s="38" t="s">
        <v>2108</v>
      </c>
      <c r="F216" s="53" t="s">
        <v>2084</v>
      </c>
      <c r="G216" s="38"/>
      <c r="H216" s="38" t="s">
        <v>448</v>
      </c>
      <c r="I216" s="38"/>
      <c r="J216" s="53">
        <f t="shared" si="4"/>
        <v>63</v>
      </c>
      <c r="K216" s="7"/>
    </row>
    <row r="217" spans="1:11" ht="12.75" customHeight="1">
      <c r="A217" s="37" t="s">
        <v>449</v>
      </c>
      <c r="B217" s="38" t="s">
        <v>450</v>
      </c>
      <c r="C217" s="38" t="b">
        <v>0</v>
      </c>
      <c r="D217" s="53">
        <v>1301</v>
      </c>
      <c r="E217" s="38" t="s">
        <v>2093</v>
      </c>
      <c r="F217" s="53" t="s">
        <v>2082</v>
      </c>
      <c r="G217" s="38"/>
      <c r="H217" s="38" t="s">
        <v>450</v>
      </c>
      <c r="I217" s="38"/>
      <c r="J217" s="53">
        <f t="shared" si="4"/>
        <v>15</v>
      </c>
      <c r="K217" s="7"/>
    </row>
    <row r="218" spans="1:11" ht="12.75" customHeight="1">
      <c r="A218" s="37" t="s">
        <v>451</v>
      </c>
      <c r="B218" s="38" t="s">
        <v>452</v>
      </c>
      <c r="C218" s="38" t="b">
        <v>0</v>
      </c>
      <c r="D218" s="53">
        <v>4105</v>
      </c>
      <c r="E218" s="38" t="s">
        <v>2110</v>
      </c>
      <c r="F218" s="53" t="s">
        <v>2084</v>
      </c>
      <c r="G218" s="38"/>
      <c r="H218" s="38" t="s">
        <v>452</v>
      </c>
      <c r="I218" s="38"/>
      <c r="J218" s="53">
        <f t="shared" si="4"/>
        <v>51</v>
      </c>
      <c r="K218" s="7"/>
    </row>
    <row r="219" spans="1:11" ht="12.75" customHeight="1">
      <c r="A219" s="37" t="s">
        <v>453</v>
      </c>
      <c r="B219" s="38" t="s">
        <v>454</v>
      </c>
      <c r="C219" s="38" t="b">
        <v>0</v>
      </c>
      <c r="D219" s="53">
        <v>1107</v>
      </c>
      <c r="E219" s="38" t="s">
        <v>2106</v>
      </c>
      <c r="F219" s="53" t="s">
        <v>2084</v>
      </c>
      <c r="G219" s="38"/>
      <c r="H219" s="38" t="s">
        <v>454</v>
      </c>
      <c r="I219" s="38"/>
      <c r="J219" s="53">
        <f t="shared" si="4"/>
        <v>5</v>
      </c>
      <c r="K219" s="7"/>
    </row>
    <row r="220" spans="1:11" ht="12.75" customHeight="1">
      <c r="A220" s="37" t="s">
        <v>455</v>
      </c>
      <c r="B220" s="38" t="s">
        <v>112</v>
      </c>
      <c r="C220" s="38" t="b">
        <v>0</v>
      </c>
      <c r="D220" s="53">
        <v>1301</v>
      </c>
      <c r="E220" s="38" t="s">
        <v>2093</v>
      </c>
      <c r="F220" s="53" t="s">
        <v>2082</v>
      </c>
      <c r="G220" s="38"/>
      <c r="H220" s="38" t="s">
        <v>112</v>
      </c>
      <c r="I220" s="38"/>
      <c r="J220" s="53">
        <f t="shared" si="4"/>
        <v>30</v>
      </c>
      <c r="K220" s="7"/>
    </row>
    <row r="221" spans="1:11" ht="12.75" customHeight="1">
      <c r="A221" s="35" t="s">
        <v>456</v>
      </c>
      <c r="B221" s="36" t="s">
        <v>457</v>
      </c>
      <c r="C221" s="36" t="b">
        <v>0</v>
      </c>
      <c r="D221" s="52" t="s">
        <v>2080</v>
      </c>
      <c r="E221" s="36" t="s">
        <v>2080</v>
      </c>
      <c r="F221" s="52" t="s">
        <v>2080</v>
      </c>
      <c r="G221" s="36"/>
      <c r="H221" s="36" t="s">
        <v>457</v>
      </c>
      <c r="I221" s="36"/>
      <c r="J221" s="52">
        <f t="shared" si="4"/>
        <v>125</v>
      </c>
      <c r="K221" s="7"/>
    </row>
    <row r="222" spans="1:11" ht="12.75" customHeight="1">
      <c r="A222" s="37" t="s">
        <v>458</v>
      </c>
      <c r="B222" s="38" t="s">
        <v>459</v>
      </c>
      <c r="C222" s="38" t="b">
        <v>0</v>
      </c>
      <c r="D222" s="53">
        <v>1103</v>
      </c>
      <c r="E222" s="38" t="s">
        <v>2101</v>
      </c>
      <c r="F222" s="53" t="s">
        <v>2084</v>
      </c>
      <c r="G222" s="38"/>
      <c r="H222" s="38" t="s">
        <v>459</v>
      </c>
      <c r="I222" s="38"/>
      <c r="J222" s="53">
        <f t="shared" si="4"/>
        <v>41</v>
      </c>
      <c r="K222" s="7"/>
    </row>
    <row r="223" spans="1:11" ht="12.75" customHeight="1">
      <c r="A223" s="37" t="s">
        <v>460</v>
      </c>
      <c r="B223" s="38" t="s">
        <v>461</v>
      </c>
      <c r="C223" s="38" t="b">
        <v>0</v>
      </c>
      <c r="D223" s="53">
        <v>1102</v>
      </c>
      <c r="E223" s="38" t="s">
        <v>2112</v>
      </c>
      <c r="F223" s="53" t="s">
        <v>2084</v>
      </c>
      <c r="G223" s="38"/>
      <c r="H223" s="38" t="s">
        <v>461</v>
      </c>
      <c r="I223" s="38"/>
      <c r="J223" s="53">
        <f t="shared" si="4"/>
        <v>67</v>
      </c>
      <c r="K223" s="7"/>
    </row>
    <row r="224" spans="1:11" ht="12.75" customHeight="1">
      <c r="A224" s="37" t="s">
        <v>462</v>
      </c>
      <c r="B224" s="38" t="s">
        <v>463</v>
      </c>
      <c r="C224" s="38" t="b">
        <v>0</v>
      </c>
      <c r="D224" s="53">
        <v>1101</v>
      </c>
      <c r="E224" s="38" t="s">
        <v>2089</v>
      </c>
      <c r="F224" s="53" t="s">
        <v>2084</v>
      </c>
      <c r="G224" s="38"/>
      <c r="H224" s="38" t="s">
        <v>463</v>
      </c>
      <c r="I224" s="38"/>
      <c r="J224" s="53">
        <f t="shared" si="4"/>
        <v>64</v>
      </c>
      <c r="K224" s="7"/>
    </row>
    <row r="225" spans="1:11" ht="12.75" customHeight="1">
      <c r="A225" s="37" t="s">
        <v>464</v>
      </c>
      <c r="B225" s="38" t="s">
        <v>465</v>
      </c>
      <c r="C225" s="38" t="b">
        <v>0</v>
      </c>
      <c r="D225" s="53">
        <v>1103</v>
      </c>
      <c r="E225" s="38" t="s">
        <v>2101</v>
      </c>
      <c r="F225" s="53" t="s">
        <v>2084</v>
      </c>
      <c r="G225" s="38"/>
      <c r="H225" s="38" t="s">
        <v>465</v>
      </c>
      <c r="I225" s="38"/>
      <c r="J225" s="53">
        <f t="shared" si="4"/>
        <v>48</v>
      </c>
      <c r="K225" s="7"/>
    </row>
    <row r="226" spans="1:11" ht="12.75" customHeight="1">
      <c r="A226" s="37" t="s">
        <v>466</v>
      </c>
      <c r="B226" s="38" t="s">
        <v>467</v>
      </c>
      <c r="C226" s="38" t="b">
        <v>0</v>
      </c>
      <c r="D226" s="53">
        <v>1103</v>
      </c>
      <c r="E226" s="38" t="s">
        <v>2101</v>
      </c>
      <c r="F226" s="53" t="s">
        <v>2084</v>
      </c>
      <c r="G226" s="38"/>
      <c r="H226" s="38" t="s">
        <v>467</v>
      </c>
      <c r="I226" s="38"/>
      <c r="J226" s="53">
        <f t="shared" si="4"/>
        <v>45</v>
      </c>
      <c r="K226" s="7"/>
    </row>
    <row r="227" spans="1:11" ht="12.75" customHeight="1">
      <c r="A227" s="37" t="s">
        <v>468</v>
      </c>
      <c r="B227" s="38" t="s">
        <v>469</v>
      </c>
      <c r="C227" s="38" t="b">
        <v>0</v>
      </c>
      <c r="D227" s="53">
        <v>7104</v>
      </c>
      <c r="E227" s="38" t="s">
        <v>2108</v>
      </c>
      <c r="F227" s="53" t="s">
        <v>2084</v>
      </c>
      <c r="G227" s="38"/>
      <c r="H227" s="38" t="s">
        <v>469</v>
      </c>
      <c r="I227" s="38"/>
      <c r="J227" s="53">
        <f t="shared" si="4"/>
        <v>50</v>
      </c>
      <c r="K227" s="7"/>
    </row>
    <row r="228" spans="1:11" ht="12.75" customHeight="1">
      <c r="A228" s="37" t="s">
        <v>470</v>
      </c>
      <c r="B228" s="38" t="s">
        <v>471</v>
      </c>
      <c r="C228" s="38" t="b">
        <v>0</v>
      </c>
      <c r="D228" s="53">
        <v>7104</v>
      </c>
      <c r="E228" s="38" t="s">
        <v>2108</v>
      </c>
      <c r="F228" s="53" t="s">
        <v>2084</v>
      </c>
      <c r="G228" s="38"/>
      <c r="H228" s="38" t="s">
        <v>471</v>
      </c>
      <c r="I228" s="38"/>
      <c r="J228" s="53">
        <f t="shared" si="4"/>
        <v>47</v>
      </c>
      <c r="K228" s="7"/>
    </row>
    <row r="229" spans="1:11" ht="12.75" customHeight="1">
      <c r="A229" s="37" t="s">
        <v>472</v>
      </c>
      <c r="B229" s="38" t="s">
        <v>295</v>
      </c>
      <c r="C229" s="38" t="b">
        <v>0</v>
      </c>
      <c r="D229" s="53">
        <v>7106</v>
      </c>
      <c r="E229" s="38" t="s">
        <v>2102</v>
      </c>
      <c r="F229" s="53" t="s">
        <v>2084</v>
      </c>
      <c r="G229" s="38"/>
      <c r="H229" s="38" t="s">
        <v>295</v>
      </c>
      <c r="I229" s="38"/>
      <c r="J229" s="53">
        <f t="shared" si="4"/>
        <v>91</v>
      </c>
      <c r="K229" s="7"/>
    </row>
    <row r="230" spans="1:11" ht="12.75" customHeight="1">
      <c r="A230" s="37" t="s">
        <v>473</v>
      </c>
      <c r="B230" s="38" t="s">
        <v>474</v>
      </c>
      <c r="C230" s="38" t="b">
        <v>0</v>
      </c>
      <c r="D230" s="53">
        <v>7303</v>
      </c>
      <c r="E230" s="38" t="s">
        <v>2092</v>
      </c>
      <c r="F230" s="53" t="s">
        <v>2082</v>
      </c>
      <c r="G230" s="38"/>
      <c r="H230" s="38" t="s">
        <v>474</v>
      </c>
      <c r="I230" s="38"/>
      <c r="J230" s="53">
        <f t="shared" si="4"/>
        <v>100</v>
      </c>
      <c r="K230" s="7"/>
    </row>
    <row r="231" spans="1:11" ht="12.75" customHeight="1">
      <c r="A231" s="37" t="s">
        <v>475</v>
      </c>
      <c r="B231" s="38" t="s">
        <v>112</v>
      </c>
      <c r="C231" s="38" t="b">
        <v>0</v>
      </c>
      <c r="D231" s="53">
        <v>1301</v>
      </c>
      <c r="E231" s="38" t="s">
        <v>2093</v>
      </c>
      <c r="F231" s="53" t="s">
        <v>2082</v>
      </c>
      <c r="G231" s="38"/>
      <c r="H231" s="38" t="s">
        <v>112</v>
      </c>
      <c r="I231" s="38"/>
      <c r="J231" s="53">
        <f t="shared" si="4"/>
        <v>30</v>
      </c>
      <c r="K231" s="7"/>
    </row>
    <row r="232" spans="1:11" ht="12.75" customHeight="1">
      <c r="A232" s="35" t="s">
        <v>476</v>
      </c>
      <c r="B232" s="36" t="s">
        <v>477</v>
      </c>
      <c r="C232" s="36" t="b">
        <v>0</v>
      </c>
      <c r="D232" s="52" t="s">
        <v>2080</v>
      </c>
      <c r="E232" s="36" t="s">
        <v>2080</v>
      </c>
      <c r="F232" s="52" t="s">
        <v>2080</v>
      </c>
      <c r="G232" s="36"/>
      <c r="H232" s="36" t="s">
        <v>477</v>
      </c>
      <c r="I232" s="36"/>
      <c r="J232" s="52">
        <f t="shared" si="4"/>
        <v>158</v>
      </c>
      <c r="K232" s="7"/>
    </row>
    <row r="233" spans="1:11" ht="12.75" customHeight="1">
      <c r="A233" s="37" t="s">
        <v>478</v>
      </c>
      <c r="B233" s="38" t="s">
        <v>459</v>
      </c>
      <c r="C233" s="38" t="b">
        <v>0</v>
      </c>
      <c r="D233" s="53">
        <v>1103</v>
      </c>
      <c r="E233" s="38" t="s">
        <v>2101</v>
      </c>
      <c r="F233" s="53" t="s">
        <v>2084</v>
      </c>
      <c r="G233" s="38"/>
      <c r="H233" s="38" t="s">
        <v>459</v>
      </c>
      <c r="I233" s="38"/>
      <c r="J233" s="53">
        <f t="shared" si="4"/>
        <v>41</v>
      </c>
      <c r="K233" s="7"/>
    </row>
    <row r="234" spans="1:11" ht="12.75" customHeight="1">
      <c r="A234" s="37" t="s">
        <v>479</v>
      </c>
      <c r="B234" s="38" t="s">
        <v>461</v>
      </c>
      <c r="C234" s="38" t="b">
        <v>0</v>
      </c>
      <c r="D234" s="53">
        <v>1102</v>
      </c>
      <c r="E234" s="38" t="s">
        <v>2112</v>
      </c>
      <c r="F234" s="53" t="s">
        <v>2084</v>
      </c>
      <c r="G234" s="38"/>
      <c r="H234" s="38" t="s">
        <v>461</v>
      </c>
      <c r="I234" s="38"/>
      <c r="J234" s="53">
        <f t="shared" si="4"/>
        <v>67</v>
      </c>
      <c r="K234" s="7"/>
    </row>
    <row r="235" spans="1:11" ht="12.75" customHeight="1">
      <c r="A235" s="37" t="s">
        <v>480</v>
      </c>
      <c r="B235" s="38" t="s">
        <v>463</v>
      </c>
      <c r="C235" s="38" t="b">
        <v>0</v>
      </c>
      <c r="D235" s="53">
        <v>1101</v>
      </c>
      <c r="E235" s="38" t="s">
        <v>2089</v>
      </c>
      <c r="F235" s="53" t="s">
        <v>2084</v>
      </c>
      <c r="G235" s="38"/>
      <c r="H235" s="38" t="s">
        <v>463</v>
      </c>
      <c r="I235" s="38"/>
      <c r="J235" s="53">
        <f t="shared" si="4"/>
        <v>64</v>
      </c>
      <c r="K235" s="7"/>
    </row>
    <row r="236" spans="1:11" ht="12.75" customHeight="1">
      <c r="A236" s="37" t="s">
        <v>481</v>
      </c>
      <c r="B236" s="38" t="s">
        <v>465</v>
      </c>
      <c r="C236" s="38" t="b">
        <v>0</v>
      </c>
      <c r="D236" s="53">
        <v>1103</v>
      </c>
      <c r="E236" s="38" t="s">
        <v>2101</v>
      </c>
      <c r="F236" s="53" t="s">
        <v>2084</v>
      </c>
      <c r="G236" s="38"/>
      <c r="H236" s="38" t="s">
        <v>465</v>
      </c>
      <c r="I236" s="38"/>
      <c r="J236" s="53">
        <f t="shared" si="4"/>
        <v>48</v>
      </c>
      <c r="K236" s="7"/>
    </row>
    <row r="237" spans="1:11" ht="12.75" customHeight="1">
      <c r="A237" s="37" t="s">
        <v>482</v>
      </c>
      <c r="B237" s="38" t="s">
        <v>467</v>
      </c>
      <c r="C237" s="38" t="b">
        <v>0</v>
      </c>
      <c r="D237" s="53">
        <v>1103</v>
      </c>
      <c r="E237" s="38" t="s">
        <v>2101</v>
      </c>
      <c r="F237" s="53" t="s">
        <v>2084</v>
      </c>
      <c r="G237" s="38"/>
      <c r="H237" s="38" t="s">
        <v>467</v>
      </c>
      <c r="I237" s="38"/>
      <c r="J237" s="53">
        <f t="shared" si="4"/>
        <v>45</v>
      </c>
      <c r="K237" s="7"/>
    </row>
    <row r="238" spans="1:11" ht="12.75" customHeight="1">
      <c r="A238" s="37" t="s">
        <v>483</v>
      </c>
      <c r="B238" s="38" t="s">
        <v>469</v>
      </c>
      <c r="C238" s="38" t="b">
        <v>0</v>
      </c>
      <c r="D238" s="53">
        <v>7104</v>
      </c>
      <c r="E238" s="38" t="s">
        <v>2108</v>
      </c>
      <c r="F238" s="53" t="s">
        <v>2084</v>
      </c>
      <c r="G238" s="38"/>
      <c r="H238" s="38" t="s">
        <v>469</v>
      </c>
      <c r="I238" s="38"/>
      <c r="J238" s="53">
        <f t="shared" si="4"/>
        <v>50</v>
      </c>
      <c r="K238" s="7"/>
    </row>
    <row r="239" spans="1:11" ht="12.75" customHeight="1">
      <c r="A239" s="37" t="s">
        <v>484</v>
      </c>
      <c r="B239" s="38" t="s">
        <v>471</v>
      </c>
      <c r="C239" s="38" t="b">
        <v>0</v>
      </c>
      <c r="D239" s="53">
        <v>7104</v>
      </c>
      <c r="E239" s="38" t="s">
        <v>2108</v>
      </c>
      <c r="F239" s="53" t="s">
        <v>2084</v>
      </c>
      <c r="G239" s="38"/>
      <c r="H239" s="38" t="s">
        <v>471</v>
      </c>
      <c r="I239" s="38"/>
      <c r="J239" s="53">
        <f t="shared" si="4"/>
        <v>47</v>
      </c>
      <c r="K239" s="7"/>
    </row>
    <row r="240" spans="1:11" ht="12.75" customHeight="1">
      <c r="A240" s="37" t="s">
        <v>485</v>
      </c>
      <c r="B240" s="38" t="s">
        <v>295</v>
      </c>
      <c r="C240" s="38" t="b">
        <v>0</v>
      </c>
      <c r="D240" s="53">
        <v>7106</v>
      </c>
      <c r="E240" s="38" t="s">
        <v>2102</v>
      </c>
      <c r="F240" s="53" t="s">
        <v>2084</v>
      </c>
      <c r="G240" s="38"/>
      <c r="H240" s="38" t="s">
        <v>295</v>
      </c>
      <c r="I240" s="38"/>
      <c r="J240" s="53">
        <f t="shared" si="4"/>
        <v>91</v>
      </c>
      <c r="K240" s="7"/>
    </row>
    <row r="241" spans="1:11" ht="12.75" customHeight="1">
      <c r="A241" s="37" t="s">
        <v>486</v>
      </c>
      <c r="B241" s="38" t="s">
        <v>487</v>
      </c>
      <c r="C241" s="38" t="b">
        <v>0</v>
      </c>
      <c r="D241" s="53">
        <v>7303</v>
      </c>
      <c r="E241" s="38" t="s">
        <v>2092</v>
      </c>
      <c r="F241" s="53" t="s">
        <v>2082</v>
      </c>
      <c r="G241" s="38"/>
      <c r="H241" s="38" t="s">
        <v>487</v>
      </c>
      <c r="I241" s="38"/>
      <c r="J241" s="53">
        <f t="shared" si="4"/>
        <v>100</v>
      </c>
      <c r="K241" s="7"/>
    </row>
    <row r="242" spans="1:11" ht="12.75" customHeight="1">
      <c r="A242" s="37" t="s">
        <v>488</v>
      </c>
      <c r="B242" s="38" t="s">
        <v>489</v>
      </c>
      <c r="C242" s="38" t="b">
        <v>1</v>
      </c>
      <c r="D242" s="53">
        <v>8306</v>
      </c>
      <c r="E242" s="38" t="s">
        <v>2088</v>
      </c>
      <c r="F242" s="53" t="s">
        <v>2082</v>
      </c>
      <c r="G242" s="38"/>
      <c r="H242" s="38" t="s">
        <v>489</v>
      </c>
      <c r="I242" s="38"/>
      <c r="J242" s="53">
        <f t="shared" si="4"/>
        <v>18</v>
      </c>
      <c r="K242" s="7"/>
    </row>
    <row r="243" spans="1:11" ht="12.75" customHeight="1">
      <c r="A243" s="37" t="s">
        <v>490</v>
      </c>
      <c r="B243" s="38" t="s">
        <v>491</v>
      </c>
      <c r="C243" s="38" t="b">
        <v>0</v>
      </c>
      <c r="D243" s="53">
        <v>1121</v>
      </c>
      <c r="E243" s="38" t="s">
        <v>2090</v>
      </c>
      <c r="F243" s="53" t="s">
        <v>2084</v>
      </c>
      <c r="G243" s="38"/>
      <c r="H243" s="38" t="s">
        <v>491</v>
      </c>
      <c r="I243" s="38"/>
      <c r="J243" s="53">
        <f t="shared" si="4"/>
        <v>68</v>
      </c>
      <c r="K243" s="7"/>
    </row>
    <row r="244" spans="1:11" ht="12.75" customHeight="1">
      <c r="A244" s="37" t="s">
        <v>492</v>
      </c>
      <c r="B244" s="38" t="s">
        <v>493</v>
      </c>
      <c r="C244" s="38" t="b">
        <v>0</v>
      </c>
      <c r="D244" s="53">
        <v>1301</v>
      </c>
      <c r="E244" s="38" t="s">
        <v>2093</v>
      </c>
      <c r="F244" s="53" t="s">
        <v>2082</v>
      </c>
      <c r="G244" s="38"/>
      <c r="H244" s="38" t="s">
        <v>493</v>
      </c>
      <c r="I244" s="38"/>
      <c r="J244" s="53">
        <f t="shared" si="4"/>
        <v>74</v>
      </c>
      <c r="K244" s="7"/>
    </row>
    <row r="245" spans="1:11" ht="12.75" customHeight="1">
      <c r="A245" s="37" t="s">
        <v>494</v>
      </c>
      <c r="B245" s="38" t="s">
        <v>495</v>
      </c>
      <c r="C245" s="38" t="b">
        <v>0</v>
      </c>
      <c r="D245" s="53">
        <v>1121</v>
      </c>
      <c r="E245" s="38" t="s">
        <v>2090</v>
      </c>
      <c r="F245" s="53" t="s">
        <v>2084</v>
      </c>
      <c r="G245" s="38"/>
      <c r="H245" s="38" t="s">
        <v>495</v>
      </c>
      <c r="I245" s="38"/>
      <c r="J245" s="53">
        <f t="shared" si="4"/>
        <v>41</v>
      </c>
      <c r="K245" s="7"/>
    </row>
    <row r="246" spans="1:11" ht="12.75" customHeight="1">
      <c r="A246" s="37" t="s">
        <v>496</v>
      </c>
      <c r="B246" s="38" t="s">
        <v>497</v>
      </c>
      <c r="C246" s="38" t="b">
        <v>0</v>
      </c>
      <c r="D246" s="53">
        <v>1301</v>
      </c>
      <c r="E246" s="38" t="s">
        <v>2093</v>
      </c>
      <c r="F246" s="53" t="s">
        <v>2082</v>
      </c>
      <c r="G246" s="38"/>
      <c r="H246" s="38" t="s">
        <v>497</v>
      </c>
      <c r="I246" s="38"/>
      <c r="J246" s="53">
        <f t="shared" si="4"/>
        <v>76</v>
      </c>
      <c r="K246" s="7"/>
    </row>
    <row r="247" spans="1:11" ht="12.75" customHeight="1">
      <c r="A247" s="37" t="s">
        <v>498</v>
      </c>
      <c r="B247" s="38" t="s">
        <v>112</v>
      </c>
      <c r="C247" s="38" t="b">
        <v>0</v>
      </c>
      <c r="D247" s="53">
        <v>1301</v>
      </c>
      <c r="E247" s="38" t="s">
        <v>2093</v>
      </c>
      <c r="F247" s="53" t="s">
        <v>2082</v>
      </c>
      <c r="G247" s="38"/>
      <c r="H247" s="38" t="s">
        <v>112</v>
      </c>
      <c r="I247" s="38"/>
      <c r="J247" s="53">
        <f t="shared" si="4"/>
        <v>30</v>
      </c>
      <c r="K247" s="7"/>
    </row>
    <row r="248" spans="1:11" ht="12.75" customHeight="1">
      <c r="A248" s="35" t="s">
        <v>499</v>
      </c>
      <c r="B248" s="36" t="s">
        <v>500</v>
      </c>
      <c r="C248" s="36" t="b">
        <v>0</v>
      </c>
      <c r="D248" s="52" t="s">
        <v>2080</v>
      </c>
      <c r="E248" s="36" t="s">
        <v>2080</v>
      </c>
      <c r="F248" s="52" t="s">
        <v>2080</v>
      </c>
      <c r="G248" s="36"/>
      <c r="H248" s="36" t="s">
        <v>500</v>
      </c>
      <c r="I248" s="36"/>
      <c r="J248" s="52">
        <f t="shared" si="4"/>
        <v>177</v>
      </c>
      <c r="K248" s="7"/>
    </row>
    <row r="249" spans="1:11" ht="12.75" customHeight="1">
      <c r="A249" s="37" t="s">
        <v>501</v>
      </c>
      <c r="B249" s="38" t="s">
        <v>459</v>
      </c>
      <c r="C249" s="38" t="b">
        <v>0</v>
      </c>
      <c r="D249" s="53">
        <v>1103</v>
      </c>
      <c r="E249" s="38" t="s">
        <v>2101</v>
      </c>
      <c r="F249" s="53" t="s">
        <v>2084</v>
      </c>
      <c r="G249" s="38"/>
      <c r="H249" s="38" t="s">
        <v>459</v>
      </c>
      <c r="I249" s="38"/>
      <c r="J249" s="53">
        <f t="shared" si="4"/>
        <v>41</v>
      </c>
      <c r="K249" s="7"/>
    </row>
    <row r="250" spans="1:11" ht="12.75" customHeight="1">
      <c r="A250" s="37" t="s">
        <v>502</v>
      </c>
      <c r="B250" s="38" t="s">
        <v>461</v>
      </c>
      <c r="C250" s="38" t="b">
        <v>0</v>
      </c>
      <c r="D250" s="53">
        <v>1102</v>
      </c>
      <c r="E250" s="38" t="s">
        <v>2112</v>
      </c>
      <c r="F250" s="53" t="s">
        <v>2084</v>
      </c>
      <c r="G250" s="38"/>
      <c r="H250" s="38" t="s">
        <v>461</v>
      </c>
      <c r="I250" s="38"/>
      <c r="J250" s="53">
        <f t="shared" si="4"/>
        <v>67</v>
      </c>
      <c r="K250" s="7"/>
    </row>
    <row r="251" spans="1:11" ht="12.75" customHeight="1">
      <c r="A251" s="37" t="s">
        <v>503</v>
      </c>
      <c r="B251" s="38" t="s">
        <v>463</v>
      </c>
      <c r="C251" s="38" t="b">
        <v>0</v>
      </c>
      <c r="D251" s="53">
        <v>1101</v>
      </c>
      <c r="E251" s="38" t="s">
        <v>2089</v>
      </c>
      <c r="F251" s="53" t="s">
        <v>2084</v>
      </c>
      <c r="G251" s="38"/>
      <c r="H251" s="38" t="s">
        <v>463</v>
      </c>
      <c r="I251" s="38"/>
      <c r="J251" s="53">
        <f t="shared" si="4"/>
        <v>64</v>
      </c>
      <c r="K251" s="7"/>
    </row>
    <row r="252" spans="1:11" ht="12.75" customHeight="1">
      <c r="A252" s="37" t="s">
        <v>504</v>
      </c>
      <c r="B252" s="38" t="s">
        <v>465</v>
      </c>
      <c r="C252" s="38" t="b">
        <v>0</v>
      </c>
      <c r="D252" s="53">
        <v>1103</v>
      </c>
      <c r="E252" s="38" t="s">
        <v>2101</v>
      </c>
      <c r="F252" s="53" t="s">
        <v>2084</v>
      </c>
      <c r="G252" s="38"/>
      <c r="H252" s="38" t="s">
        <v>465</v>
      </c>
      <c r="I252" s="38"/>
      <c r="J252" s="53">
        <f t="shared" si="4"/>
        <v>48</v>
      </c>
      <c r="K252" s="7"/>
    </row>
    <row r="253" spans="1:11" ht="12.75" customHeight="1">
      <c r="A253" s="37" t="s">
        <v>505</v>
      </c>
      <c r="B253" s="38" t="s">
        <v>467</v>
      </c>
      <c r="C253" s="38" t="b">
        <v>0</v>
      </c>
      <c r="D253" s="53">
        <v>1103</v>
      </c>
      <c r="E253" s="38" t="s">
        <v>2101</v>
      </c>
      <c r="F253" s="53" t="s">
        <v>2084</v>
      </c>
      <c r="G253" s="38"/>
      <c r="H253" s="38" t="s">
        <v>467</v>
      </c>
      <c r="I253" s="38"/>
      <c r="J253" s="53">
        <f t="shared" si="4"/>
        <v>45</v>
      </c>
      <c r="K253" s="7"/>
    </row>
    <row r="254" spans="1:11" ht="12.75" customHeight="1">
      <c r="A254" s="37" t="s">
        <v>506</v>
      </c>
      <c r="B254" s="38" t="s">
        <v>469</v>
      </c>
      <c r="C254" s="38" t="b">
        <v>0</v>
      </c>
      <c r="D254" s="53">
        <v>7104</v>
      </c>
      <c r="E254" s="38" t="s">
        <v>2108</v>
      </c>
      <c r="F254" s="53" t="s">
        <v>2084</v>
      </c>
      <c r="G254" s="38"/>
      <c r="H254" s="38" t="s">
        <v>469</v>
      </c>
      <c r="I254" s="38"/>
      <c r="J254" s="53">
        <f t="shared" si="4"/>
        <v>50</v>
      </c>
      <c r="K254" s="7"/>
    </row>
    <row r="255" spans="1:11" ht="12.75" customHeight="1">
      <c r="A255" s="37" t="s">
        <v>507</v>
      </c>
      <c r="B255" s="38" t="s">
        <v>471</v>
      </c>
      <c r="C255" s="38" t="b">
        <v>0</v>
      </c>
      <c r="D255" s="53">
        <v>7104</v>
      </c>
      <c r="E255" s="38" t="s">
        <v>2108</v>
      </c>
      <c r="F255" s="53" t="s">
        <v>2084</v>
      </c>
      <c r="G255" s="38"/>
      <c r="H255" s="38" t="s">
        <v>471</v>
      </c>
      <c r="I255" s="38"/>
      <c r="J255" s="53">
        <f t="shared" si="4"/>
        <v>47</v>
      </c>
      <c r="K255" s="7"/>
    </row>
    <row r="256" spans="1:11" ht="12.75" customHeight="1">
      <c r="A256" s="37" t="s">
        <v>508</v>
      </c>
      <c r="B256" s="38" t="s">
        <v>295</v>
      </c>
      <c r="C256" s="38" t="b">
        <v>0</v>
      </c>
      <c r="D256" s="53">
        <v>7106</v>
      </c>
      <c r="E256" s="38" t="s">
        <v>2102</v>
      </c>
      <c r="F256" s="53" t="s">
        <v>2084</v>
      </c>
      <c r="G256" s="38"/>
      <c r="H256" s="38" t="s">
        <v>295</v>
      </c>
      <c r="I256" s="38"/>
      <c r="J256" s="53">
        <f t="shared" si="4"/>
        <v>91</v>
      </c>
      <c r="K256" s="7"/>
    </row>
    <row r="257" spans="1:11" ht="12.75" customHeight="1">
      <c r="A257" s="37" t="s">
        <v>509</v>
      </c>
      <c r="B257" s="38" t="s">
        <v>510</v>
      </c>
      <c r="C257" s="38" t="b">
        <v>0</v>
      </c>
      <c r="D257" s="53">
        <v>7303</v>
      </c>
      <c r="E257" s="38" t="s">
        <v>2092</v>
      </c>
      <c r="F257" s="53" t="s">
        <v>2082</v>
      </c>
      <c r="G257" s="38"/>
      <c r="H257" s="38" t="s">
        <v>510</v>
      </c>
      <c r="I257" s="38"/>
      <c r="J257" s="53">
        <f t="shared" si="4"/>
        <v>100</v>
      </c>
      <c r="K257" s="7"/>
    </row>
    <row r="258" spans="1:11" ht="12.75" customHeight="1">
      <c r="A258" s="37" t="s">
        <v>511</v>
      </c>
      <c r="B258" s="38" t="s">
        <v>112</v>
      </c>
      <c r="C258" s="38" t="b">
        <v>0</v>
      </c>
      <c r="D258" s="53">
        <v>1301</v>
      </c>
      <c r="E258" s="38" t="s">
        <v>2093</v>
      </c>
      <c r="F258" s="53" t="s">
        <v>2082</v>
      </c>
      <c r="G258" s="38"/>
      <c r="H258" s="38" t="s">
        <v>112</v>
      </c>
      <c r="I258" s="38"/>
      <c r="J258" s="53">
        <f t="shared" si="4"/>
        <v>30</v>
      </c>
      <c r="K258" s="7"/>
    </row>
    <row r="259" spans="1:11" ht="12.75" customHeight="1">
      <c r="A259" s="35" t="s">
        <v>512</v>
      </c>
      <c r="B259" s="36" t="s">
        <v>513</v>
      </c>
      <c r="C259" s="36" t="b">
        <v>0</v>
      </c>
      <c r="D259" s="52" t="s">
        <v>2080</v>
      </c>
      <c r="E259" s="36" t="s">
        <v>2080</v>
      </c>
      <c r="F259" s="52" t="s">
        <v>2080</v>
      </c>
      <c r="G259" s="36"/>
      <c r="H259" s="36" t="s">
        <v>513</v>
      </c>
      <c r="I259" s="36"/>
      <c r="J259" s="52">
        <f t="shared" si="4"/>
        <v>292</v>
      </c>
      <c r="K259" s="7"/>
    </row>
    <row r="260" spans="1:11" ht="12.75" customHeight="1">
      <c r="A260" s="37" t="s">
        <v>514</v>
      </c>
      <c r="B260" s="38" t="s">
        <v>459</v>
      </c>
      <c r="C260" s="38" t="b">
        <v>0</v>
      </c>
      <c r="D260" s="53">
        <v>1103</v>
      </c>
      <c r="E260" s="38" t="s">
        <v>2101</v>
      </c>
      <c r="F260" s="53" t="s">
        <v>2084</v>
      </c>
      <c r="G260" s="38"/>
      <c r="H260" s="38" t="s">
        <v>459</v>
      </c>
      <c r="I260" s="38"/>
      <c r="J260" s="53">
        <f t="shared" si="4"/>
        <v>41</v>
      </c>
      <c r="K260" s="7"/>
    </row>
    <row r="261" spans="1:11" ht="12.75" customHeight="1">
      <c r="A261" s="37" t="s">
        <v>515</v>
      </c>
      <c r="B261" s="38" t="s">
        <v>461</v>
      </c>
      <c r="C261" s="38" t="b">
        <v>0</v>
      </c>
      <c r="D261" s="53">
        <v>1102</v>
      </c>
      <c r="E261" s="38" t="s">
        <v>2112</v>
      </c>
      <c r="F261" s="53" t="s">
        <v>2084</v>
      </c>
      <c r="G261" s="38"/>
      <c r="H261" s="38" t="s">
        <v>461</v>
      </c>
      <c r="I261" s="38"/>
      <c r="J261" s="53">
        <f t="shared" si="4"/>
        <v>67</v>
      </c>
      <c r="K261" s="7"/>
    </row>
    <row r="262" spans="1:11" ht="12.75" customHeight="1">
      <c r="A262" s="37" t="s">
        <v>516</v>
      </c>
      <c r="B262" s="38" t="s">
        <v>463</v>
      </c>
      <c r="C262" s="38" t="b">
        <v>0</v>
      </c>
      <c r="D262" s="53">
        <v>1101</v>
      </c>
      <c r="E262" s="38" t="s">
        <v>2089</v>
      </c>
      <c r="F262" s="53" t="s">
        <v>2084</v>
      </c>
      <c r="G262" s="38"/>
      <c r="H262" s="38" t="s">
        <v>463</v>
      </c>
      <c r="I262" s="38"/>
      <c r="J262" s="53">
        <f t="shared" si="4"/>
        <v>64</v>
      </c>
      <c r="K262" s="7"/>
    </row>
    <row r="263" spans="1:11" ht="12.75" customHeight="1">
      <c r="A263" s="37" t="s">
        <v>517</v>
      </c>
      <c r="B263" s="38" t="s">
        <v>465</v>
      </c>
      <c r="C263" s="38" t="b">
        <v>0</v>
      </c>
      <c r="D263" s="53">
        <v>1103</v>
      </c>
      <c r="E263" s="38" t="s">
        <v>2101</v>
      </c>
      <c r="F263" s="53" t="s">
        <v>2084</v>
      </c>
      <c r="G263" s="38"/>
      <c r="H263" s="38" t="s">
        <v>465</v>
      </c>
      <c r="I263" s="38"/>
      <c r="J263" s="53">
        <f t="shared" si="4"/>
        <v>48</v>
      </c>
      <c r="K263" s="7"/>
    </row>
    <row r="264" spans="1:11" ht="12.75" customHeight="1">
      <c r="A264" s="37" t="s">
        <v>518</v>
      </c>
      <c r="B264" s="38" t="s">
        <v>467</v>
      </c>
      <c r="C264" s="38" t="b">
        <v>0</v>
      </c>
      <c r="D264" s="53">
        <v>1103</v>
      </c>
      <c r="E264" s="38" t="s">
        <v>2101</v>
      </c>
      <c r="F264" s="53" t="s">
        <v>2084</v>
      </c>
      <c r="G264" s="38"/>
      <c r="H264" s="38" t="s">
        <v>467</v>
      </c>
      <c r="I264" s="38"/>
      <c r="J264" s="53">
        <f t="shared" si="4"/>
        <v>45</v>
      </c>
      <c r="K264" s="7"/>
    </row>
    <row r="265" spans="1:11" ht="12.75" customHeight="1">
      <c r="A265" s="37" t="s">
        <v>519</v>
      </c>
      <c r="B265" s="38" t="s">
        <v>469</v>
      </c>
      <c r="C265" s="38" t="b">
        <v>0</v>
      </c>
      <c r="D265" s="53">
        <v>7104</v>
      </c>
      <c r="E265" s="38" t="s">
        <v>2108</v>
      </c>
      <c r="F265" s="53" t="s">
        <v>2084</v>
      </c>
      <c r="G265" s="38"/>
      <c r="H265" s="38" t="s">
        <v>469</v>
      </c>
      <c r="I265" s="38"/>
      <c r="J265" s="53">
        <f t="shared" si="4"/>
        <v>50</v>
      </c>
      <c r="K265" s="7"/>
    </row>
    <row r="266" spans="1:11" ht="12.75" customHeight="1">
      <c r="A266" s="37" t="s">
        <v>520</v>
      </c>
      <c r="B266" s="38" t="s">
        <v>471</v>
      </c>
      <c r="C266" s="38" t="b">
        <v>0</v>
      </c>
      <c r="D266" s="53">
        <v>7104</v>
      </c>
      <c r="E266" s="38" t="s">
        <v>2108</v>
      </c>
      <c r="F266" s="53" t="s">
        <v>2084</v>
      </c>
      <c r="G266" s="38"/>
      <c r="H266" s="38" t="s">
        <v>471</v>
      </c>
      <c r="I266" s="38"/>
      <c r="J266" s="53">
        <f t="shared" si="4"/>
        <v>47</v>
      </c>
      <c r="K266" s="7"/>
    </row>
    <row r="267" spans="1:11" ht="12.75" customHeight="1">
      <c r="A267" s="37" t="s">
        <v>521</v>
      </c>
      <c r="B267" s="38" t="s">
        <v>295</v>
      </c>
      <c r="C267" s="38" t="b">
        <v>0</v>
      </c>
      <c r="D267" s="53">
        <v>7106</v>
      </c>
      <c r="E267" s="38" t="s">
        <v>2102</v>
      </c>
      <c r="F267" s="53" t="s">
        <v>2084</v>
      </c>
      <c r="G267" s="38"/>
      <c r="H267" s="38" t="s">
        <v>295</v>
      </c>
      <c r="I267" s="38"/>
      <c r="J267" s="53">
        <f t="shared" si="4"/>
        <v>91</v>
      </c>
      <c r="K267" s="7"/>
    </row>
    <row r="268" spans="1:11" ht="12.75" customHeight="1">
      <c r="A268" s="37" t="s">
        <v>522</v>
      </c>
      <c r="B268" s="38" t="s">
        <v>523</v>
      </c>
      <c r="C268" s="38" t="b">
        <v>0</v>
      </c>
      <c r="D268" s="53">
        <v>7303</v>
      </c>
      <c r="E268" s="38" t="s">
        <v>2092</v>
      </c>
      <c r="F268" s="53" t="s">
        <v>2082</v>
      </c>
      <c r="G268" s="38"/>
      <c r="H268" s="38" t="s">
        <v>523</v>
      </c>
      <c r="I268" s="38"/>
      <c r="J268" s="53">
        <f t="shared" si="4"/>
        <v>100</v>
      </c>
      <c r="K268" s="7"/>
    </row>
    <row r="269" spans="1:11" ht="12.75" customHeight="1">
      <c r="A269" s="37" t="s">
        <v>524</v>
      </c>
      <c r="B269" s="38" t="s">
        <v>525</v>
      </c>
      <c r="C269" s="38" t="b">
        <v>0</v>
      </c>
      <c r="D269" s="53">
        <v>1121</v>
      </c>
      <c r="E269" s="38" t="s">
        <v>2090</v>
      </c>
      <c r="F269" s="53" t="s">
        <v>2084</v>
      </c>
      <c r="G269" s="38"/>
      <c r="H269" s="38" t="s">
        <v>525</v>
      </c>
      <c r="I269" s="38"/>
      <c r="J269" s="53">
        <f t="shared" si="4"/>
        <v>52</v>
      </c>
      <c r="K269" s="7"/>
    </row>
    <row r="270" spans="1:11" ht="12.75" customHeight="1">
      <c r="A270" s="37" t="s">
        <v>526</v>
      </c>
      <c r="B270" s="38" t="s">
        <v>112</v>
      </c>
      <c r="C270" s="38" t="b">
        <v>0</v>
      </c>
      <c r="D270" s="53">
        <v>1301</v>
      </c>
      <c r="E270" s="38" t="s">
        <v>2093</v>
      </c>
      <c r="F270" s="53" t="s">
        <v>2082</v>
      </c>
      <c r="G270" s="38"/>
      <c r="H270" s="38" t="s">
        <v>112</v>
      </c>
      <c r="I270" s="38"/>
      <c r="J270" s="53">
        <f t="shared" si="4"/>
        <v>30</v>
      </c>
      <c r="K270" s="7"/>
    </row>
    <row r="271" spans="1:11" ht="12.75" customHeight="1">
      <c r="A271" s="35" t="s">
        <v>527</v>
      </c>
      <c r="B271" s="36" t="s">
        <v>528</v>
      </c>
      <c r="C271" s="36" t="b">
        <v>0</v>
      </c>
      <c r="D271" s="52" t="s">
        <v>2080</v>
      </c>
      <c r="E271" s="36" t="s">
        <v>2080</v>
      </c>
      <c r="F271" s="52" t="s">
        <v>2080</v>
      </c>
      <c r="G271" s="36"/>
      <c r="H271" s="36" t="s">
        <v>528</v>
      </c>
      <c r="I271" s="36"/>
      <c r="J271" s="52">
        <f t="shared" ref="J271:J334" si="5">LEN(B271)</f>
        <v>122</v>
      </c>
      <c r="K271" s="7"/>
    </row>
    <row r="272" spans="1:11" ht="12.75" customHeight="1">
      <c r="A272" s="37" t="s">
        <v>529</v>
      </c>
      <c r="B272" s="38" t="s">
        <v>459</v>
      </c>
      <c r="C272" s="38" t="b">
        <v>0</v>
      </c>
      <c r="D272" s="53">
        <v>1103</v>
      </c>
      <c r="E272" s="38" t="s">
        <v>2101</v>
      </c>
      <c r="F272" s="53" t="s">
        <v>2084</v>
      </c>
      <c r="G272" s="38"/>
      <c r="H272" s="38" t="s">
        <v>459</v>
      </c>
      <c r="I272" s="38"/>
      <c r="J272" s="53">
        <f t="shared" si="5"/>
        <v>41</v>
      </c>
      <c r="K272" s="7"/>
    </row>
    <row r="273" spans="1:11" ht="12.75" customHeight="1">
      <c r="A273" s="37" t="s">
        <v>530</v>
      </c>
      <c r="B273" s="38" t="s">
        <v>461</v>
      </c>
      <c r="C273" s="38" t="b">
        <v>0</v>
      </c>
      <c r="D273" s="53">
        <v>1102</v>
      </c>
      <c r="E273" s="38" t="s">
        <v>2112</v>
      </c>
      <c r="F273" s="53" t="s">
        <v>2084</v>
      </c>
      <c r="G273" s="38"/>
      <c r="H273" s="38" t="s">
        <v>461</v>
      </c>
      <c r="I273" s="38"/>
      <c r="J273" s="53">
        <f t="shared" si="5"/>
        <v>67</v>
      </c>
      <c r="K273" s="7"/>
    </row>
    <row r="274" spans="1:11" ht="12.75" customHeight="1">
      <c r="A274" s="37" t="s">
        <v>531</v>
      </c>
      <c r="B274" s="38" t="s">
        <v>463</v>
      </c>
      <c r="C274" s="38" t="b">
        <v>0</v>
      </c>
      <c r="D274" s="53">
        <v>1101</v>
      </c>
      <c r="E274" s="38" t="s">
        <v>2089</v>
      </c>
      <c r="F274" s="53" t="s">
        <v>2084</v>
      </c>
      <c r="G274" s="38"/>
      <c r="H274" s="38" t="s">
        <v>463</v>
      </c>
      <c r="I274" s="38"/>
      <c r="J274" s="53">
        <f t="shared" si="5"/>
        <v>64</v>
      </c>
      <c r="K274" s="7"/>
    </row>
    <row r="275" spans="1:11" ht="12.75" customHeight="1">
      <c r="A275" s="37" t="s">
        <v>532</v>
      </c>
      <c r="B275" s="38" t="s">
        <v>465</v>
      </c>
      <c r="C275" s="38" t="b">
        <v>0</v>
      </c>
      <c r="D275" s="53">
        <v>1103</v>
      </c>
      <c r="E275" s="38" t="s">
        <v>2101</v>
      </c>
      <c r="F275" s="53" t="s">
        <v>2084</v>
      </c>
      <c r="G275" s="38"/>
      <c r="H275" s="38" t="s">
        <v>465</v>
      </c>
      <c r="I275" s="38"/>
      <c r="J275" s="53">
        <f t="shared" si="5"/>
        <v>48</v>
      </c>
      <c r="K275" s="7"/>
    </row>
    <row r="276" spans="1:11" ht="12.75" customHeight="1">
      <c r="A276" s="37" t="s">
        <v>533</v>
      </c>
      <c r="B276" s="38" t="s">
        <v>467</v>
      </c>
      <c r="C276" s="38" t="b">
        <v>0</v>
      </c>
      <c r="D276" s="53">
        <v>1103</v>
      </c>
      <c r="E276" s="38" t="s">
        <v>2101</v>
      </c>
      <c r="F276" s="53" t="s">
        <v>2084</v>
      </c>
      <c r="G276" s="38"/>
      <c r="H276" s="38" t="s">
        <v>467</v>
      </c>
      <c r="I276" s="38"/>
      <c r="J276" s="53">
        <f t="shared" si="5"/>
        <v>45</v>
      </c>
      <c r="K276" s="7"/>
    </row>
    <row r="277" spans="1:11" ht="12.75" customHeight="1">
      <c r="A277" s="37" t="s">
        <v>534</v>
      </c>
      <c r="B277" s="38" t="s">
        <v>469</v>
      </c>
      <c r="C277" s="38" t="b">
        <v>0</v>
      </c>
      <c r="D277" s="53">
        <v>7104</v>
      </c>
      <c r="E277" s="38" t="s">
        <v>2108</v>
      </c>
      <c r="F277" s="53" t="s">
        <v>2084</v>
      </c>
      <c r="G277" s="38"/>
      <c r="H277" s="38" t="s">
        <v>469</v>
      </c>
      <c r="I277" s="38"/>
      <c r="J277" s="53">
        <f t="shared" si="5"/>
        <v>50</v>
      </c>
      <c r="K277" s="7"/>
    </row>
    <row r="278" spans="1:11" ht="12.75" customHeight="1">
      <c r="A278" s="37" t="s">
        <v>535</v>
      </c>
      <c r="B278" s="38" t="s">
        <v>471</v>
      </c>
      <c r="C278" s="38" t="b">
        <v>0</v>
      </c>
      <c r="D278" s="53">
        <v>7104</v>
      </c>
      <c r="E278" s="38" t="s">
        <v>2108</v>
      </c>
      <c r="F278" s="53" t="s">
        <v>2084</v>
      </c>
      <c r="G278" s="38"/>
      <c r="H278" s="38" t="s">
        <v>471</v>
      </c>
      <c r="I278" s="38"/>
      <c r="J278" s="53">
        <f t="shared" si="5"/>
        <v>47</v>
      </c>
      <c r="K278" s="7"/>
    </row>
    <row r="279" spans="1:11" ht="12.75" customHeight="1">
      <c r="A279" s="37" t="s">
        <v>536</v>
      </c>
      <c r="B279" s="38" t="s">
        <v>295</v>
      </c>
      <c r="C279" s="38" t="b">
        <v>0</v>
      </c>
      <c r="D279" s="53">
        <v>7106</v>
      </c>
      <c r="E279" s="38" t="s">
        <v>2102</v>
      </c>
      <c r="F279" s="53" t="s">
        <v>2084</v>
      </c>
      <c r="G279" s="38"/>
      <c r="H279" s="38" t="s">
        <v>295</v>
      </c>
      <c r="I279" s="38"/>
      <c r="J279" s="53">
        <f t="shared" si="5"/>
        <v>91</v>
      </c>
      <c r="K279" s="7"/>
    </row>
    <row r="280" spans="1:11" ht="12.75" customHeight="1">
      <c r="A280" s="37" t="s">
        <v>537</v>
      </c>
      <c r="B280" s="38" t="s">
        <v>538</v>
      </c>
      <c r="C280" s="38" t="b">
        <v>0</v>
      </c>
      <c r="D280" s="53">
        <v>7303</v>
      </c>
      <c r="E280" s="38" t="s">
        <v>2092</v>
      </c>
      <c r="F280" s="53" t="s">
        <v>2082</v>
      </c>
      <c r="G280" s="38"/>
      <c r="H280" s="38" t="s">
        <v>538</v>
      </c>
      <c r="I280" s="38"/>
      <c r="J280" s="53">
        <f t="shared" si="5"/>
        <v>100</v>
      </c>
      <c r="K280" s="7"/>
    </row>
    <row r="281" spans="1:11" ht="12.75" customHeight="1">
      <c r="A281" s="37" t="s">
        <v>539</v>
      </c>
      <c r="B281" s="38" t="s">
        <v>525</v>
      </c>
      <c r="C281" s="38" t="b">
        <v>0</v>
      </c>
      <c r="D281" s="53">
        <v>2102</v>
      </c>
      <c r="E281" s="38" t="s">
        <v>2113</v>
      </c>
      <c r="F281" s="53" t="s">
        <v>2084</v>
      </c>
      <c r="G281" s="38"/>
      <c r="H281" s="38" t="s">
        <v>525</v>
      </c>
      <c r="I281" s="38"/>
      <c r="J281" s="53">
        <f t="shared" si="5"/>
        <v>52</v>
      </c>
      <c r="K281" s="7"/>
    </row>
    <row r="282" spans="1:11" ht="12.75" customHeight="1">
      <c r="A282" s="37" t="s">
        <v>540</v>
      </c>
      <c r="B282" s="38" t="s">
        <v>541</v>
      </c>
      <c r="C282" s="38" t="b">
        <v>0</v>
      </c>
      <c r="D282" s="53">
        <v>2301</v>
      </c>
      <c r="E282" s="38" t="s">
        <v>2114</v>
      </c>
      <c r="F282" s="53" t="s">
        <v>2082</v>
      </c>
      <c r="G282" s="38"/>
      <c r="H282" s="38" t="s">
        <v>541</v>
      </c>
      <c r="I282" s="38"/>
      <c r="J282" s="53">
        <f t="shared" si="5"/>
        <v>60</v>
      </c>
      <c r="K282" s="7"/>
    </row>
    <row r="283" spans="1:11" ht="12.75" customHeight="1">
      <c r="A283" s="37" t="s">
        <v>542</v>
      </c>
      <c r="B283" s="38" t="s">
        <v>112</v>
      </c>
      <c r="C283" s="38" t="b">
        <v>0</v>
      </c>
      <c r="D283" s="53">
        <v>1301</v>
      </c>
      <c r="E283" s="38" t="s">
        <v>2093</v>
      </c>
      <c r="F283" s="53" t="s">
        <v>2082</v>
      </c>
      <c r="G283" s="38"/>
      <c r="H283" s="38" t="s">
        <v>112</v>
      </c>
      <c r="I283" s="38"/>
      <c r="J283" s="53">
        <f t="shared" si="5"/>
        <v>30</v>
      </c>
      <c r="K283" s="7"/>
    </row>
    <row r="284" spans="1:11" ht="12.75" customHeight="1">
      <c r="A284" s="35" t="s">
        <v>543</v>
      </c>
      <c r="B284" s="36" t="s">
        <v>544</v>
      </c>
      <c r="C284" s="36" t="b">
        <v>0</v>
      </c>
      <c r="D284" s="52" t="s">
        <v>2080</v>
      </c>
      <c r="E284" s="36" t="s">
        <v>2080</v>
      </c>
      <c r="F284" s="52" t="s">
        <v>2080</v>
      </c>
      <c r="G284" s="36"/>
      <c r="H284" s="36" t="s">
        <v>544</v>
      </c>
      <c r="I284" s="36"/>
      <c r="J284" s="52">
        <f t="shared" si="5"/>
        <v>186</v>
      </c>
      <c r="K284" s="7"/>
    </row>
    <row r="285" spans="1:11" ht="12.75" customHeight="1">
      <c r="A285" s="37" t="s">
        <v>545</v>
      </c>
      <c r="B285" s="38" t="s">
        <v>459</v>
      </c>
      <c r="C285" s="38" t="b">
        <v>0</v>
      </c>
      <c r="D285" s="53">
        <v>1103</v>
      </c>
      <c r="E285" s="38" t="s">
        <v>2101</v>
      </c>
      <c r="F285" s="53" t="s">
        <v>2084</v>
      </c>
      <c r="G285" s="38"/>
      <c r="H285" s="38" t="s">
        <v>459</v>
      </c>
      <c r="I285" s="38"/>
      <c r="J285" s="53">
        <f t="shared" si="5"/>
        <v>41</v>
      </c>
      <c r="K285" s="7"/>
    </row>
    <row r="286" spans="1:11" ht="12.75" customHeight="1">
      <c r="A286" s="37" t="s">
        <v>546</v>
      </c>
      <c r="B286" s="38" t="s">
        <v>461</v>
      </c>
      <c r="C286" s="38" t="b">
        <v>0</v>
      </c>
      <c r="D286" s="53">
        <v>1102</v>
      </c>
      <c r="E286" s="38" t="s">
        <v>2112</v>
      </c>
      <c r="F286" s="53" t="s">
        <v>2084</v>
      </c>
      <c r="G286" s="38"/>
      <c r="H286" s="38" t="s">
        <v>461</v>
      </c>
      <c r="I286" s="38"/>
      <c r="J286" s="53">
        <f t="shared" si="5"/>
        <v>67</v>
      </c>
      <c r="K286" s="7"/>
    </row>
    <row r="287" spans="1:11" ht="12.75" customHeight="1">
      <c r="A287" s="37" t="s">
        <v>547</v>
      </c>
      <c r="B287" s="38" t="s">
        <v>463</v>
      </c>
      <c r="C287" s="38" t="b">
        <v>0</v>
      </c>
      <c r="D287" s="53">
        <v>1101</v>
      </c>
      <c r="E287" s="38" t="s">
        <v>2089</v>
      </c>
      <c r="F287" s="53" t="s">
        <v>2084</v>
      </c>
      <c r="G287" s="38"/>
      <c r="H287" s="38" t="s">
        <v>463</v>
      </c>
      <c r="I287" s="38"/>
      <c r="J287" s="53">
        <f t="shared" si="5"/>
        <v>64</v>
      </c>
      <c r="K287" s="7"/>
    </row>
    <row r="288" spans="1:11" ht="12.75" customHeight="1">
      <c r="A288" s="37" t="s">
        <v>548</v>
      </c>
      <c r="B288" s="38" t="s">
        <v>465</v>
      </c>
      <c r="C288" s="38" t="b">
        <v>0</v>
      </c>
      <c r="D288" s="53">
        <v>1103</v>
      </c>
      <c r="E288" s="38" t="s">
        <v>2101</v>
      </c>
      <c r="F288" s="53" t="s">
        <v>2084</v>
      </c>
      <c r="G288" s="38"/>
      <c r="H288" s="38" t="s">
        <v>465</v>
      </c>
      <c r="I288" s="38"/>
      <c r="J288" s="53">
        <f t="shared" si="5"/>
        <v>48</v>
      </c>
      <c r="K288" s="7"/>
    </row>
    <row r="289" spans="1:11" ht="12.75" customHeight="1">
      <c r="A289" s="37" t="s">
        <v>549</v>
      </c>
      <c r="B289" s="38" t="s">
        <v>467</v>
      </c>
      <c r="C289" s="38" t="b">
        <v>0</v>
      </c>
      <c r="D289" s="53">
        <v>1103</v>
      </c>
      <c r="E289" s="38" t="s">
        <v>2101</v>
      </c>
      <c r="F289" s="53" t="s">
        <v>2084</v>
      </c>
      <c r="G289" s="38"/>
      <c r="H289" s="38" t="s">
        <v>467</v>
      </c>
      <c r="I289" s="38"/>
      <c r="J289" s="53">
        <f t="shared" si="5"/>
        <v>45</v>
      </c>
      <c r="K289" s="7"/>
    </row>
    <row r="290" spans="1:11" ht="12.75" customHeight="1">
      <c r="A290" s="37" t="s">
        <v>550</v>
      </c>
      <c r="B290" s="38" t="s">
        <v>469</v>
      </c>
      <c r="C290" s="38" t="b">
        <v>0</v>
      </c>
      <c r="D290" s="53">
        <v>7104</v>
      </c>
      <c r="E290" s="38" t="s">
        <v>2108</v>
      </c>
      <c r="F290" s="53" t="s">
        <v>2084</v>
      </c>
      <c r="G290" s="38"/>
      <c r="H290" s="38" t="s">
        <v>469</v>
      </c>
      <c r="I290" s="38"/>
      <c r="J290" s="53">
        <f t="shared" si="5"/>
        <v>50</v>
      </c>
      <c r="K290" s="7"/>
    </row>
    <row r="291" spans="1:11" ht="12.75" customHeight="1">
      <c r="A291" s="37" t="s">
        <v>551</v>
      </c>
      <c r="B291" s="38" t="s">
        <v>471</v>
      </c>
      <c r="C291" s="38" t="b">
        <v>0</v>
      </c>
      <c r="D291" s="53">
        <v>7104</v>
      </c>
      <c r="E291" s="38" t="s">
        <v>2108</v>
      </c>
      <c r="F291" s="53" t="s">
        <v>2084</v>
      </c>
      <c r="G291" s="38"/>
      <c r="H291" s="38" t="s">
        <v>471</v>
      </c>
      <c r="I291" s="38"/>
      <c r="J291" s="53">
        <f t="shared" si="5"/>
        <v>47</v>
      </c>
      <c r="K291" s="7"/>
    </row>
    <row r="292" spans="1:11" ht="12.75" customHeight="1">
      <c r="A292" s="37" t="s">
        <v>552</v>
      </c>
      <c r="B292" s="38" t="s">
        <v>295</v>
      </c>
      <c r="C292" s="38" t="b">
        <v>0</v>
      </c>
      <c r="D292" s="53">
        <v>7106</v>
      </c>
      <c r="E292" s="38" t="s">
        <v>2102</v>
      </c>
      <c r="F292" s="53" t="s">
        <v>2084</v>
      </c>
      <c r="G292" s="38"/>
      <c r="H292" s="38" t="s">
        <v>295</v>
      </c>
      <c r="I292" s="38"/>
      <c r="J292" s="53">
        <f t="shared" si="5"/>
        <v>91</v>
      </c>
      <c r="K292" s="7"/>
    </row>
    <row r="293" spans="1:11" ht="12.75" customHeight="1">
      <c r="A293" s="37" t="s">
        <v>553</v>
      </c>
      <c r="B293" s="38" t="s">
        <v>554</v>
      </c>
      <c r="C293" s="38" t="b">
        <v>0</v>
      </c>
      <c r="D293" s="53">
        <v>7303</v>
      </c>
      <c r="E293" s="38" t="s">
        <v>2092</v>
      </c>
      <c r="F293" s="53" t="s">
        <v>2082</v>
      </c>
      <c r="G293" s="38"/>
      <c r="H293" s="38" t="s">
        <v>554</v>
      </c>
      <c r="I293" s="38"/>
      <c r="J293" s="53">
        <f t="shared" si="5"/>
        <v>100</v>
      </c>
      <c r="K293" s="7"/>
    </row>
    <row r="294" spans="1:11" ht="12.75" customHeight="1">
      <c r="A294" s="37" t="s">
        <v>555</v>
      </c>
      <c r="B294" s="38" t="s">
        <v>112</v>
      </c>
      <c r="C294" s="38" t="b">
        <v>0</v>
      </c>
      <c r="D294" s="53">
        <v>1301</v>
      </c>
      <c r="E294" s="38" t="s">
        <v>2093</v>
      </c>
      <c r="F294" s="53" t="s">
        <v>2082</v>
      </c>
      <c r="G294" s="38"/>
      <c r="H294" s="38" t="s">
        <v>112</v>
      </c>
      <c r="I294" s="38"/>
      <c r="J294" s="53">
        <f t="shared" si="5"/>
        <v>30</v>
      </c>
      <c r="K294" s="7"/>
    </row>
    <row r="295" spans="1:11" ht="12.75" customHeight="1">
      <c r="A295" s="35" t="s">
        <v>556</v>
      </c>
      <c r="B295" s="36" t="s">
        <v>557</v>
      </c>
      <c r="C295" s="36" t="b">
        <v>0</v>
      </c>
      <c r="D295" s="52" t="s">
        <v>2080</v>
      </c>
      <c r="E295" s="36" t="s">
        <v>2080</v>
      </c>
      <c r="F295" s="52" t="s">
        <v>2080</v>
      </c>
      <c r="G295" s="36"/>
      <c r="H295" s="36" t="s">
        <v>557</v>
      </c>
      <c r="I295" s="36"/>
      <c r="J295" s="52">
        <f t="shared" si="5"/>
        <v>173</v>
      </c>
      <c r="K295" s="7"/>
    </row>
    <row r="296" spans="1:11" ht="12.75" customHeight="1">
      <c r="A296" s="37" t="s">
        <v>558</v>
      </c>
      <c r="B296" s="38" t="s">
        <v>459</v>
      </c>
      <c r="C296" s="38" t="b">
        <v>0</v>
      </c>
      <c r="D296" s="53">
        <v>1103</v>
      </c>
      <c r="E296" s="38" t="s">
        <v>2101</v>
      </c>
      <c r="F296" s="53" t="s">
        <v>2084</v>
      </c>
      <c r="G296" s="38"/>
      <c r="H296" s="38" t="s">
        <v>459</v>
      </c>
      <c r="I296" s="38"/>
      <c r="J296" s="53">
        <f t="shared" si="5"/>
        <v>41</v>
      </c>
      <c r="K296" s="7"/>
    </row>
    <row r="297" spans="1:11" ht="12.75" customHeight="1">
      <c r="A297" s="37" t="s">
        <v>559</v>
      </c>
      <c r="B297" s="38" t="s">
        <v>461</v>
      </c>
      <c r="C297" s="38" t="b">
        <v>0</v>
      </c>
      <c r="D297" s="53">
        <v>1102</v>
      </c>
      <c r="E297" s="38" t="s">
        <v>2112</v>
      </c>
      <c r="F297" s="53" t="s">
        <v>2084</v>
      </c>
      <c r="G297" s="38"/>
      <c r="H297" s="38" t="s">
        <v>461</v>
      </c>
      <c r="I297" s="38"/>
      <c r="J297" s="53">
        <f t="shared" si="5"/>
        <v>67</v>
      </c>
      <c r="K297" s="7"/>
    </row>
    <row r="298" spans="1:11" ht="12.75" customHeight="1">
      <c r="A298" s="37" t="s">
        <v>560</v>
      </c>
      <c r="B298" s="38" t="s">
        <v>463</v>
      </c>
      <c r="C298" s="38" t="b">
        <v>0</v>
      </c>
      <c r="D298" s="53">
        <v>1101</v>
      </c>
      <c r="E298" s="38" t="s">
        <v>2089</v>
      </c>
      <c r="F298" s="53" t="s">
        <v>2084</v>
      </c>
      <c r="G298" s="38"/>
      <c r="H298" s="38" t="s">
        <v>463</v>
      </c>
      <c r="I298" s="38"/>
      <c r="J298" s="53">
        <f t="shared" si="5"/>
        <v>64</v>
      </c>
      <c r="K298" s="7"/>
    </row>
    <row r="299" spans="1:11" ht="12.75" customHeight="1">
      <c r="A299" s="37" t="s">
        <v>561</v>
      </c>
      <c r="B299" s="38" t="s">
        <v>465</v>
      </c>
      <c r="C299" s="38" t="b">
        <v>0</v>
      </c>
      <c r="D299" s="53">
        <v>1103</v>
      </c>
      <c r="E299" s="38" t="s">
        <v>2101</v>
      </c>
      <c r="F299" s="53" t="s">
        <v>2084</v>
      </c>
      <c r="G299" s="38"/>
      <c r="H299" s="38" t="s">
        <v>465</v>
      </c>
      <c r="I299" s="38"/>
      <c r="J299" s="53">
        <f t="shared" si="5"/>
        <v>48</v>
      </c>
      <c r="K299" s="7"/>
    </row>
    <row r="300" spans="1:11" ht="12.75" customHeight="1">
      <c r="A300" s="37" t="s">
        <v>562</v>
      </c>
      <c r="B300" s="38" t="s">
        <v>467</v>
      </c>
      <c r="C300" s="38" t="b">
        <v>0</v>
      </c>
      <c r="D300" s="53">
        <v>1103</v>
      </c>
      <c r="E300" s="38" t="s">
        <v>2101</v>
      </c>
      <c r="F300" s="53" t="s">
        <v>2084</v>
      </c>
      <c r="G300" s="38"/>
      <c r="H300" s="38" t="s">
        <v>467</v>
      </c>
      <c r="I300" s="38"/>
      <c r="J300" s="53">
        <f t="shared" si="5"/>
        <v>45</v>
      </c>
      <c r="K300" s="7"/>
    </row>
    <row r="301" spans="1:11" ht="12.75" customHeight="1">
      <c r="A301" s="37" t="s">
        <v>563</v>
      </c>
      <c r="B301" s="38" t="s">
        <v>469</v>
      </c>
      <c r="C301" s="38" t="b">
        <v>0</v>
      </c>
      <c r="D301" s="53">
        <v>7104</v>
      </c>
      <c r="E301" s="38" t="s">
        <v>2108</v>
      </c>
      <c r="F301" s="53" t="s">
        <v>2084</v>
      </c>
      <c r="G301" s="38"/>
      <c r="H301" s="38" t="s">
        <v>469</v>
      </c>
      <c r="I301" s="38"/>
      <c r="J301" s="53">
        <f t="shared" si="5"/>
        <v>50</v>
      </c>
      <c r="K301" s="7"/>
    </row>
    <row r="302" spans="1:11" ht="12.75" customHeight="1">
      <c r="A302" s="37" t="s">
        <v>564</v>
      </c>
      <c r="B302" s="38" t="s">
        <v>471</v>
      </c>
      <c r="C302" s="38" t="b">
        <v>0</v>
      </c>
      <c r="D302" s="53">
        <v>7104</v>
      </c>
      <c r="E302" s="38" t="s">
        <v>2108</v>
      </c>
      <c r="F302" s="53" t="s">
        <v>2084</v>
      </c>
      <c r="G302" s="38"/>
      <c r="H302" s="38" t="s">
        <v>471</v>
      </c>
      <c r="I302" s="38"/>
      <c r="J302" s="53">
        <f t="shared" si="5"/>
        <v>47</v>
      </c>
      <c r="K302" s="7"/>
    </row>
    <row r="303" spans="1:11" ht="12.75" customHeight="1">
      <c r="A303" s="37" t="s">
        <v>565</v>
      </c>
      <c r="B303" s="38" t="s">
        <v>295</v>
      </c>
      <c r="C303" s="38" t="b">
        <v>0</v>
      </c>
      <c r="D303" s="53">
        <v>7106</v>
      </c>
      <c r="E303" s="38" t="s">
        <v>2102</v>
      </c>
      <c r="F303" s="53" t="s">
        <v>2084</v>
      </c>
      <c r="G303" s="38"/>
      <c r="H303" s="38" t="s">
        <v>295</v>
      </c>
      <c r="I303" s="38"/>
      <c r="J303" s="53">
        <f t="shared" si="5"/>
        <v>91</v>
      </c>
      <c r="K303" s="7"/>
    </row>
    <row r="304" spans="1:11" ht="12.75" customHeight="1">
      <c r="A304" s="37" t="s">
        <v>566</v>
      </c>
      <c r="B304" s="38" t="s">
        <v>567</v>
      </c>
      <c r="C304" s="38" t="b">
        <v>0</v>
      </c>
      <c r="D304" s="53">
        <v>7303</v>
      </c>
      <c r="E304" s="38" t="s">
        <v>2092</v>
      </c>
      <c r="F304" s="53" t="s">
        <v>2082</v>
      </c>
      <c r="G304" s="38"/>
      <c r="H304" s="38" t="s">
        <v>567</v>
      </c>
      <c r="I304" s="38"/>
      <c r="J304" s="53">
        <f t="shared" si="5"/>
        <v>100</v>
      </c>
      <c r="K304" s="7"/>
    </row>
    <row r="305" spans="1:11" ht="12.75" customHeight="1">
      <c r="A305" s="37" t="s">
        <v>568</v>
      </c>
      <c r="B305" s="38" t="s">
        <v>112</v>
      </c>
      <c r="C305" s="38" t="b">
        <v>0</v>
      </c>
      <c r="D305" s="53">
        <v>1301</v>
      </c>
      <c r="E305" s="38" t="s">
        <v>2093</v>
      </c>
      <c r="F305" s="53" t="s">
        <v>2082</v>
      </c>
      <c r="G305" s="38"/>
      <c r="H305" s="38" t="s">
        <v>112</v>
      </c>
      <c r="I305" s="38"/>
      <c r="J305" s="53">
        <f t="shared" si="5"/>
        <v>30</v>
      </c>
      <c r="K305" s="7"/>
    </row>
    <row r="306" spans="1:11" ht="12.75" customHeight="1">
      <c r="A306" s="35" t="s">
        <v>569</v>
      </c>
      <c r="B306" s="36" t="s">
        <v>570</v>
      </c>
      <c r="C306" s="36" t="b">
        <v>0</v>
      </c>
      <c r="D306" s="52" t="s">
        <v>2080</v>
      </c>
      <c r="E306" s="36" t="s">
        <v>2080</v>
      </c>
      <c r="F306" s="52" t="s">
        <v>2080</v>
      </c>
      <c r="G306" s="36"/>
      <c r="H306" s="36" t="s">
        <v>570</v>
      </c>
      <c r="I306" s="36"/>
      <c r="J306" s="52">
        <f t="shared" si="5"/>
        <v>133</v>
      </c>
      <c r="K306" s="7"/>
    </row>
    <row r="307" spans="1:11" ht="12.75" customHeight="1">
      <c r="A307" s="37" t="s">
        <v>571</v>
      </c>
      <c r="B307" s="38" t="s">
        <v>572</v>
      </c>
      <c r="C307" s="38" t="b">
        <v>0</v>
      </c>
      <c r="D307" s="53">
        <v>1110</v>
      </c>
      <c r="E307" s="38" t="s">
        <v>2104</v>
      </c>
      <c r="F307" s="53" t="s">
        <v>2084</v>
      </c>
      <c r="G307" s="38"/>
      <c r="H307" s="38" t="s">
        <v>572</v>
      </c>
      <c r="I307" s="38"/>
      <c r="J307" s="53">
        <f t="shared" si="5"/>
        <v>102</v>
      </c>
      <c r="K307" s="7"/>
    </row>
    <row r="308" spans="1:11" ht="12.75" customHeight="1">
      <c r="A308" s="37" t="s">
        <v>573</v>
      </c>
      <c r="B308" s="38" t="s">
        <v>574</v>
      </c>
      <c r="C308" s="38" t="b">
        <v>1</v>
      </c>
      <c r="D308" s="53">
        <v>1301</v>
      </c>
      <c r="E308" s="38" t="s">
        <v>2093</v>
      </c>
      <c r="F308" s="53" t="s">
        <v>2082</v>
      </c>
      <c r="G308" s="38"/>
      <c r="H308" s="38" t="s">
        <v>574</v>
      </c>
      <c r="I308" s="38"/>
      <c r="J308" s="53">
        <f t="shared" si="5"/>
        <v>79</v>
      </c>
      <c r="K308" s="7"/>
    </row>
    <row r="309" spans="1:11" ht="12.75" customHeight="1">
      <c r="A309" s="37" t="s">
        <v>575</v>
      </c>
      <c r="B309" s="38" t="s">
        <v>576</v>
      </c>
      <c r="C309" s="38" t="b">
        <v>0</v>
      </c>
      <c r="D309" s="53">
        <v>1110</v>
      </c>
      <c r="E309" s="38" t="s">
        <v>2104</v>
      </c>
      <c r="F309" s="53" t="s">
        <v>2084</v>
      </c>
      <c r="G309" s="38"/>
      <c r="H309" s="38" t="s">
        <v>576</v>
      </c>
      <c r="I309" s="38"/>
      <c r="J309" s="53">
        <f t="shared" si="5"/>
        <v>113</v>
      </c>
      <c r="K309" s="7"/>
    </row>
    <row r="310" spans="1:11" ht="12.75" customHeight="1">
      <c r="A310" s="37" t="s">
        <v>577</v>
      </c>
      <c r="B310" s="38" t="s">
        <v>578</v>
      </c>
      <c r="C310" s="38" t="b">
        <v>0</v>
      </c>
      <c r="D310" s="53">
        <v>1301</v>
      </c>
      <c r="E310" s="38" t="s">
        <v>2093</v>
      </c>
      <c r="F310" s="53" t="s">
        <v>2082</v>
      </c>
      <c r="G310" s="38"/>
      <c r="H310" s="38" t="s">
        <v>578</v>
      </c>
      <c r="I310" s="38"/>
      <c r="J310" s="53">
        <f t="shared" si="5"/>
        <v>90</v>
      </c>
      <c r="K310" s="7"/>
    </row>
    <row r="311" spans="1:11" ht="12.75" customHeight="1">
      <c r="A311" s="37" t="s">
        <v>579</v>
      </c>
      <c r="B311" s="38" t="s">
        <v>580</v>
      </c>
      <c r="C311" s="38" t="b">
        <v>0</v>
      </c>
      <c r="D311" s="53">
        <v>1110</v>
      </c>
      <c r="E311" s="38" t="s">
        <v>2104</v>
      </c>
      <c r="F311" s="53" t="s">
        <v>2084</v>
      </c>
      <c r="G311" s="38"/>
      <c r="H311" s="38" t="s">
        <v>580</v>
      </c>
      <c r="I311" s="38"/>
      <c r="J311" s="53">
        <f t="shared" si="5"/>
        <v>126</v>
      </c>
      <c r="K311" s="7"/>
    </row>
    <row r="312" spans="1:11" ht="12.75" customHeight="1">
      <c r="A312" s="37" t="s">
        <v>581</v>
      </c>
      <c r="B312" s="38" t="s">
        <v>582</v>
      </c>
      <c r="C312" s="38" t="b">
        <v>0</v>
      </c>
      <c r="D312" s="53">
        <v>1301</v>
      </c>
      <c r="E312" s="38" t="s">
        <v>2093</v>
      </c>
      <c r="F312" s="53" t="s">
        <v>2082</v>
      </c>
      <c r="G312" s="38"/>
      <c r="H312" s="38" t="s">
        <v>582</v>
      </c>
      <c r="I312" s="38"/>
      <c r="J312" s="53">
        <f t="shared" si="5"/>
        <v>101</v>
      </c>
      <c r="K312" s="7"/>
    </row>
    <row r="313" spans="1:11" ht="12.75" customHeight="1">
      <c r="A313" s="37" t="s">
        <v>583</v>
      </c>
      <c r="B313" s="38" t="s">
        <v>584</v>
      </c>
      <c r="C313" s="38" t="b">
        <v>1</v>
      </c>
      <c r="D313" s="53">
        <v>1110</v>
      </c>
      <c r="E313" s="38" t="s">
        <v>2104</v>
      </c>
      <c r="F313" s="53" t="s">
        <v>2084</v>
      </c>
      <c r="G313" s="38"/>
      <c r="H313" s="38" t="s">
        <v>584</v>
      </c>
      <c r="I313" s="38"/>
      <c r="J313" s="53">
        <f t="shared" si="5"/>
        <v>127</v>
      </c>
      <c r="K313" s="7"/>
    </row>
    <row r="314" spans="1:11" ht="12.75" customHeight="1">
      <c r="A314" s="37" t="s">
        <v>585</v>
      </c>
      <c r="B314" s="38" t="s">
        <v>586</v>
      </c>
      <c r="C314" s="38" t="b">
        <v>0</v>
      </c>
      <c r="D314" s="53">
        <v>1301</v>
      </c>
      <c r="E314" s="38" t="s">
        <v>2093</v>
      </c>
      <c r="F314" s="53" t="s">
        <v>2082</v>
      </c>
      <c r="G314" s="38"/>
      <c r="H314" s="38" t="s">
        <v>586</v>
      </c>
      <c r="I314" s="38"/>
      <c r="J314" s="53">
        <f t="shared" si="5"/>
        <v>101</v>
      </c>
      <c r="K314" s="7"/>
    </row>
    <row r="315" spans="1:11" ht="12.75" customHeight="1">
      <c r="A315" s="37" t="s">
        <v>587</v>
      </c>
      <c r="B315" s="38" t="s">
        <v>588</v>
      </c>
      <c r="C315" s="38" t="b">
        <v>0</v>
      </c>
      <c r="D315" s="53">
        <v>1110</v>
      </c>
      <c r="E315" s="38" t="s">
        <v>2104</v>
      </c>
      <c r="F315" s="53" t="s">
        <v>2084</v>
      </c>
      <c r="G315" s="38"/>
      <c r="H315" s="38" t="s">
        <v>588</v>
      </c>
      <c r="I315" s="38"/>
      <c r="J315" s="53">
        <f t="shared" si="5"/>
        <v>132</v>
      </c>
      <c r="K315" s="7"/>
    </row>
    <row r="316" spans="1:11" ht="12.75" customHeight="1">
      <c r="A316" s="37" t="s">
        <v>589</v>
      </c>
      <c r="B316" s="38" t="s">
        <v>590</v>
      </c>
      <c r="C316" s="38" t="b">
        <v>0</v>
      </c>
      <c r="D316" s="53">
        <v>1301</v>
      </c>
      <c r="E316" s="38" t="s">
        <v>2093</v>
      </c>
      <c r="F316" s="53" t="s">
        <v>2082</v>
      </c>
      <c r="G316" s="38"/>
      <c r="H316" s="38" t="s">
        <v>590</v>
      </c>
      <c r="I316" s="38"/>
      <c r="J316" s="53">
        <f t="shared" si="5"/>
        <v>107</v>
      </c>
      <c r="K316" s="7"/>
    </row>
    <row r="317" spans="1:11" ht="12.75" customHeight="1">
      <c r="A317" s="37" t="s">
        <v>591</v>
      </c>
      <c r="B317" s="38" t="s">
        <v>592</v>
      </c>
      <c r="C317" s="38" t="b">
        <v>0</v>
      </c>
      <c r="D317" s="53">
        <v>1110</v>
      </c>
      <c r="E317" s="38" t="s">
        <v>2104</v>
      </c>
      <c r="F317" s="53" t="s">
        <v>2084</v>
      </c>
      <c r="G317" s="38"/>
      <c r="H317" s="38" t="s">
        <v>592</v>
      </c>
      <c r="I317" s="38"/>
      <c r="J317" s="53">
        <f t="shared" si="5"/>
        <v>46</v>
      </c>
      <c r="K317" s="7"/>
    </row>
    <row r="318" spans="1:11" ht="12.75" customHeight="1">
      <c r="A318" s="37" t="s">
        <v>593</v>
      </c>
      <c r="B318" s="38" t="s">
        <v>112</v>
      </c>
      <c r="C318" s="38" t="b">
        <v>0</v>
      </c>
      <c r="D318" s="53">
        <v>1301</v>
      </c>
      <c r="E318" s="38" t="s">
        <v>2093</v>
      </c>
      <c r="F318" s="53" t="s">
        <v>2082</v>
      </c>
      <c r="G318" s="38"/>
      <c r="H318" s="38" t="s">
        <v>112</v>
      </c>
      <c r="I318" s="38"/>
      <c r="J318" s="53">
        <f t="shared" si="5"/>
        <v>30</v>
      </c>
      <c r="K318" s="7"/>
    </row>
    <row r="319" spans="1:11" ht="12.75" customHeight="1">
      <c r="A319" s="35" t="s">
        <v>594</v>
      </c>
      <c r="B319" s="36" t="s">
        <v>595</v>
      </c>
      <c r="C319" s="36" t="b">
        <v>0</v>
      </c>
      <c r="D319" s="52" t="s">
        <v>2080</v>
      </c>
      <c r="E319" s="36" t="s">
        <v>2080</v>
      </c>
      <c r="F319" s="52" t="s">
        <v>2080</v>
      </c>
      <c r="G319" s="36"/>
      <c r="H319" s="36" t="s">
        <v>595</v>
      </c>
      <c r="I319" s="36"/>
      <c r="J319" s="52">
        <f t="shared" si="5"/>
        <v>163</v>
      </c>
      <c r="K319" s="7"/>
    </row>
    <row r="320" spans="1:11" ht="12.75" customHeight="1">
      <c r="A320" s="37" t="s">
        <v>596</v>
      </c>
      <c r="B320" s="38" t="s">
        <v>597</v>
      </c>
      <c r="C320" s="38" t="b">
        <v>0</v>
      </c>
      <c r="D320" s="53">
        <v>1116</v>
      </c>
      <c r="E320" s="38" t="s">
        <v>2115</v>
      </c>
      <c r="F320" s="53" t="s">
        <v>2084</v>
      </c>
      <c r="G320" s="38"/>
      <c r="H320" s="38" t="s">
        <v>597</v>
      </c>
      <c r="I320" s="38"/>
      <c r="J320" s="53">
        <f t="shared" si="5"/>
        <v>43</v>
      </c>
      <c r="K320" s="7"/>
    </row>
    <row r="321" spans="1:11" ht="12.75" customHeight="1">
      <c r="A321" s="37" t="s">
        <v>598</v>
      </c>
      <c r="B321" s="38" t="s">
        <v>599</v>
      </c>
      <c r="C321" s="38" t="b">
        <v>0</v>
      </c>
      <c r="D321" s="53">
        <v>7302</v>
      </c>
      <c r="E321" s="38" t="s">
        <v>2085</v>
      </c>
      <c r="F321" s="53" t="s">
        <v>2082</v>
      </c>
      <c r="G321" s="38"/>
      <c r="H321" s="38" t="s">
        <v>599</v>
      </c>
      <c r="I321" s="38"/>
      <c r="J321" s="53">
        <f t="shared" si="5"/>
        <v>49</v>
      </c>
      <c r="K321" s="7"/>
    </row>
    <row r="322" spans="1:11" ht="12.75" customHeight="1">
      <c r="A322" s="37" t="s">
        <v>600</v>
      </c>
      <c r="B322" s="38" t="s">
        <v>601</v>
      </c>
      <c r="C322" s="38" t="b">
        <v>0</v>
      </c>
      <c r="D322" s="53">
        <v>7302</v>
      </c>
      <c r="E322" s="38" t="s">
        <v>2085</v>
      </c>
      <c r="F322" s="53" t="s">
        <v>2082</v>
      </c>
      <c r="G322" s="38"/>
      <c r="H322" s="38" t="s">
        <v>601</v>
      </c>
      <c r="I322" s="38"/>
      <c r="J322" s="53">
        <f t="shared" si="5"/>
        <v>55</v>
      </c>
      <c r="K322" s="7"/>
    </row>
    <row r="323" spans="1:11" ht="12.75" customHeight="1">
      <c r="A323" s="37" t="s">
        <v>602</v>
      </c>
      <c r="B323" s="38" t="s">
        <v>112</v>
      </c>
      <c r="C323" s="38" t="b">
        <v>0</v>
      </c>
      <c r="D323" s="53">
        <v>1301</v>
      </c>
      <c r="E323" s="38" t="s">
        <v>2093</v>
      </c>
      <c r="F323" s="53" t="s">
        <v>2082</v>
      </c>
      <c r="G323" s="38"/>
      <c r="H323" s="38" t="s">
        <v>112</v>
      </c>
      <c r="I323" s="38"/>
      <c r="J323" s="53">
        <f t="shared" si="5"/>
        <v>30</v>
      </c>
      <c r="K323" s="7"/>
    </row>
    <row r="324" spans="1:11" ht="12.75" customHeight="1">
      <c r="A324" s="35" t="s">
        <v>603</v>
      </c>
      <c r="B324" s="36" t="s">
        <v>604</v>
      </c>
      <c r="C324" s="36" t="b">
        <v>0</v>
      </c>
      <c r="D324" s="52" t="s">
        <v>2080</v>
      </c>
      <c r="E324" s="36" t="s">
        <v>2080</v>
      </c>
      <c r="F324" s="52" t="s">
        <v>2080</v>
      </c>
      <c r="G324" s="36"/>
      <c r="H324" s="36" t="s">
        <v>604</v>
      </c>
      <c r="I324" s="36"/>
      <c r="J324" s="52">
        <f t="shared" si="5"/>
        <v>116</v>
      </c>
      <c r="K324" s="7"/>
    </row>
    <row r="325" spans="1:11" ht="12.75" customHeight="1">
      <c r="A325" s="37" t="s">
        <v>605</v>
      </c>
      <c r="B325" s="38" t="s">
        <v>606</v>
      </c>
      <c r="C325" s="38" t="b">
        <v>0</v>
      </c>
      <c r="D325" s="53">
        <v>1115</v>
      </c>
      <c r="E325" s="38" t="s">
        <v>2116</v>
      </c>
      <c r="F325" s="53" t="s">
        <v>2084</v>
      </c>
      <c r="G325" s="38"/>
      <c r="H325" s="38" t="s">
        <v>606</v>
      </c>
      <c r="I325" s="38"/>
      <c r="J325" s="53">
        <f t="shared" si="5"/>
        <v>35</v>
      </c>
      <c r="K325" s="7"/>
    </row>
    <row r="326" spans="1:11" ht="12.75" customHeight="1">
      <c r="A326" s="37" t="s">
        <v>607</v>
      </c>
      <c r="B326" s="38" t="s">
        <v>608</v>
      </c>
      <c r="C326" s="38" t="b">
        <v>0</v>
      </c>
      <c r="D326" s="53">
        <v>1115</v>
      </c>
      <c r="E326" s="38" t="s">
        <v>2116</v>
      </c>
      <c r="F326" s="53" t="s">
        <v>2084</v>
      </c>
      <c r="G326" s="38"/>
      <c r="H326" s="38" t="s">
        <v>608</v>
      </c>
      <c r="I326" s="38"/>
      <c r="J326" s="53">
        <f t="shared" si="5"/>
        <v>44</v>
      </c>
      <c r="K326" s="7"/>
    </row>
    <row r="327" spans="1:11" ht="12.75" customHeight="1">
      <c r="A327" s="37" t="s">
        <v>609</v>
      </c>
      <c r="B327" s="38" t="s">
        <v>610</v>
      </c>
      <c r="C327" s="38" t="b">
        <v>0</v>
      </c>
      <c r="D327" s="53">
        <v>1115</v>
      </c>
      <c r="E327" s="38" t="s">
        <v>2116</v>
      </c>
      <c r="F327" s="53" t="s">
        <v>2084</v>
      </c>
      <c r="G327" s="38"/>
      <c r="H327" s="38" t="s">
        <v>610</v>
      </c>
      <c r="I327" s="38"/>
      <c r="J327" s="53">
        <f t="shared" si="5"/>
        <v>52</v>
      </c>
      <c r="K327" s="7"/>
    </row>
    <row r="328" spans="1:11" ht="12.75" customHeight="1">
      <c r="A328" s="37" t="s">
        <v>611</v>
      </c>
      <c r="B328" s="38" t="s">
        <v>612</v>
      </c>
      <c r="C328" s="38" t="b">
        <v>0</v>
      </c>
      <c r="D328" s="53">
        <v>1301</v>
      </c>
      <c r="E328" s="38" t="s">
        <v>2093</v>
      </c>
      <c r="F328" s="53" t="s">
        <v>2082</v>
      </c>
      <c r="G328" s="38"/>
      <c r="H328" s="38" t="s">
        <v>612</v>
      </c>
      <c r="I328" s="38"/>
      <c r="J328" s="53">
        <f t="shared" si="5"/>
        <v>60</v>
      </c>
      <c r="K328" s="7"/>
    </row>
    <row r="329" spans="1:11" ht="12.75" customHeight="1">
      <c r="A329" s="37" t="s">
        <v>613</v>
      </c>
      <c r="B329" s="38" t="s">
        <v>614</v>
      </c>
      <c r="C329" s="38" t="b">
        <v>0</v>
      </c>
      <c r="D329" s="53">
        <v>1115</v>
      </c>
      <c r="E329" s="38" t="s">
        <v>2116</v>
      </c>
      <c r="F329" s="53" t="s">
        <v>2084</v>
      </c>
      <c r="G329" s="38"/>
      <c r="H329" s="38" t="s">
        <v>614</v>
      </c>
      <c r="I329" s="38"/>
      <c r="J329" s="53">
        <f t="shared" si="5"/>
        <v>50</v>
      </c>
      <c r="K329" s="7"/>
    </row>
    <row r="330" spans="1:11" ht="12.75" customHeight="1">
      <c r="A330" s="37" t="s">
        <v>615</v>
      </c>
      <c r="B330" s="38" t="s">
        <v>616</v>
      </c>
      <c r="C330" s="38" t="b">
        <v>0</v>
      </c>
      <c r="D330" s="53">
        <v>1301</v>
      </c>
      <c r="E330" s="38" t="s">
        <v>2093</v>
      </c>
      <c r="F330" s="53" t="s">
        <v>2082</v>
      </c>
      <c r="G330" s="38"/>
      <c r="H330" s="38" t="s">
        <v>616</v>
      </c>
      <c r="I330" s="38"/>
      <c r="J330" s="53">
        <f t="shared" si="5"/>
        <v>61</v>
      </c>
      <c r="K330" s="7"/>
    </row>
    <row r="331" spans="1:11" ht="12.75" customHeight="1">
      <c r="A331" s="37" t="s">
        <v>617</v>
      </c>
      <c r="B331" s="38" t="s">
        <v>618</v>
      </c>
      <c r="C331" s="38" t="b">
        <v>0</v>
      </c>
      <c r="D331" s="53">
        <v>1108</v>
      </c>
      <c r="E331" s="38" t="s">
        <v>2107</v>
      </c>
      <c r="F331" s="53" t="s">
        <v>2084</v>
      </c>
      <c r="G331" s="38"/>
      <c r="H331" s="38" t="s">
        <v>618</v>
      </c>
      <c r="I331" s="38"/>
      <c r="J331" s="53">
        <f t="shared" si="5"/>
        <v>31</v>
      </c>
      <c r="K331" s="7"/>
    </row>
    <row r="332" spans="1:11" ht="12.75" customHeight="1">
      <c r="A332" s="37" t="s">
        <v>619</v>
      </c>
      <c r="B332" s="38" t="s">
        <v>620</v>
      </c>
      <c r="C332" s="38" t="b">
        <v>0</v>
      </c>
      <c r="D332" s="53">
        <v>1116</v>
      </c>
      <c r="E332" s="38" t="s">
        <v>2115</v>
      </c>
      <c r="F332" s="53" t="s">
        <v>2084</v>
      </c>
      <c r="G332" s="38"/>
      <c r="H332" s="38" t="s">
        <v>620</v>
      </c>
      <c r="I332" s="38"/>
      <c r="J332" s="53">
        <f t="shared" si="5"/>
        <v>66</v>
      </c>
      <c r="K332" s="7"/>
    </row>
    <row r="333" spans="1:11" ht="12.75" customHeight="1">
      <c r="A333" s="37" t="s">
        <v>621</v>
      </c>
      <c r="B333" s="38" t="s">
        <v>622</v>
      </c>
      <c r="C333" s="38" t="b">
        <v>1</v>
      </c>
      <c r="D333" s="53">
        <v>1301</v>
      </c>
      <c r="E333" s="38" t="s">
        <v>2093</v>
      </c>
      <c r="F333" s="53" t="s">
        <v>2082</v>
      </c>
      <c r="G333" s="38"/>
      <c r="H333" s="38" t="s">
        <v>622</v>
      </c>
      <c r="I333" s="38"/>
      <c r="J333" s="53">
        <f t="shared" si="5"/>
        <v>74</v>
      </c>
      <c r="K333" s="7"/>
    </row>
    <row r="334" spans="1:11" ht="12.75" customHeight="1">
      <c r="A334" s="37" t="s">
        <v>623</v>
      </c>
      <c r="B334" s="38" t="s">
        <v>624</v>
      </c>
      <c r="C334" s="38" t="b">
        <v>0</v>
      </c>
      <c r="D334" s="53">
        <v>1105</v>
      </c>
      <c r="E334" s="38" t="s">
        <v>2105</v>
      </c>
      <c r="F334" s="53" t="s">
        <v>2084</v>
      </c>
      <c r="G334" s="38"/>
      <c r="H334" s="38" t="s">
        <v>624</v>
      </c>
      <c r="I334" s="38"/>
      <c r="J334" s="53">
        <f t="shared" si="5"/>
        <v>17</v>
      </c>
      <c r="K334" s="7"/>
    </row>
    <row r="335" spans="1:11" ht="12.75" customHeight="1">
      <c r="A335" s="37" t="s">
        <v>625</v>
      </c>
      <c r="B335" s="38" t="s">
        <v>112</v>
      </c>
      <c r="C335" s="38" t="b">
        <v>0</v>
      </c>
      <c r="D335" s="53">
        <v>1301</v>
      </c>
      <c r="E335" s="38" t="s">
        <v>2093</v>
      </c>
      <c r="F335" s="53" t="s">
        <v>2082</v>
      </c>
      <c r="G335" s="38"/>
      <c r="H335" s="38" t="s">
        <v>112</v>
      </c>
      <c r="I335" s="38"/>
      <c r="J335" s="53">
        <f t="shared" ref="J335:J398" si="6">LEN(B335)</f>
        <v>30</v>
      </c>
      <c r="K335" s="7"/>
    </row>
    <row r="336" spans="1:11" ht="12.75" customHeight="1">
      <c r="A336" s="35" t="s">
        <v>626</v>
      </c>
      <c r="B336" s="36" t="s">
        <v>627</v>
      </c>
      <c r="C336" s="36" t="b">
        <v>0</v>
      </c>
      <c r="D336" s="52" t="s">
        <v>2080</v>
      </c>
      <c r="E336" s="36" t="s">
        <v>2080</v>
      </c>
      <c r="F336" s="52" t="s">
        <v>2080</v>
      </c>
      <c r="G336" s="36"/>
      <c r="H336" s="36" t="s">
        <v>627</v>
      </c>
      <c r="I336" s="36"/>
      <c r="J336" s="52">
        <f t="shared" si="6"/>
        <v>152</v>
      </c>
      <c r="K336" s="7"/>
    </row>
    <row r="337" spans="1:11" ht="12.75" customHeight="1">
      <c r="A337" s="37" t="s">
        <v>628</v>
      </c>
      <c r="B337" s="38" t="s">
        <v>629</v>
      </c>
      <c r="C337" s="38" t="b">
        <v>0</v>
      </c>
      <c r="D337" s="53">
        <v>1111</v>
      </c>
      <c r="E337" s="38" t="s">
        <v>2117</v>
      </c>
      <c r="F337" s="53" t="s">
        <v>2084</v>
      </c>
      <c r="G337" s="38"/>
      <c r="H337" s="38" t="s">
        <v>629</v>
      </c>
      <c r="I337" s="38"/>
      <c r="J337" s="53">
        <f t="shared" si="6"/>
        <v>100</v>
      </c>
      <c r="K337" s="7"/>
    </row>
    <row r="338" spans="1:11" ht="12.75" customHeight="1">
      <c r="A338" s="37" t="s">
        <v>630</v>
      </c>
      <c r="B338" s="38" t="s">
        <v>631</v>
      </c>
      <c r="C338" s="38" t="b">
        <v>0</v>
      </c>
      <c r="D338" s="53">
        <v>1301</v>
      </c>
      <c r="E338" s="38" t="s">
        <v>2093</v>
      </c>
      <c r="F338" s="53" t="s">
        <v>2082</v>
      </c>
      <c r="G338" s="38"/>
      <c r="H338" s="38" t="s">
        <v>631</v>
      </c>
      <c r="I338" s="38"/>
      <c r="J338" s="53">
        <f t="shared" si="6"/>
        <v>77</v>
      </c>
      <c r="K338" s="7"/>
    </row>
    <row r="339" spans="1:11" ht="12.75" customHeight="1">
      <c r="A339" s="37" t="s">
        <v>632</v>
      </c>
      <c r="B339" s="38" t="s">
        <v>633</v>
      </c>
      <c r="C339" s="38" t="b">
        <v>0</v>
      </c>
      <c r="D339" s="53">
        <v>1111</v>
      </c>
      <c r="E339" s="38" t="s">
        <v>2117</v>
      </c>
      <c r="F339" s="53" t="s">
        <v>2084</v>
      </c>
      <c r="G339" s="38"/>
      <c r="H339" s="38" t="s">
        <v>633</v>
      </c>
      <c r="I339" s="38"/>
      <c r="J339" s="53">
        <f t="shared" si="6"/>
        <v>98</v>
      </c>
      <c r="K339" s="7"/>
    </row>
    <row r="340" spans="1:11" ht="12.75" customHeight="1">
      <c r="A340" s="37" t="s">
        <v>634</v>
      </c>
      <c r="B340" s="38" t="s">
        <v>635</v>
      </c>
      <c r="C340" s="38" t="b">
        <v>0</v>
      </c>
      <c r="D340" s="53">
        <v>1301</v>
      </c>
      <c r="E340" s="38" t="s">
        <v>2093</v>
      </c>
      <c r="F340" s="53" t="s">
        <v>2082</v>
      </c>
      <c r="G340" s="38"/>
      <c r="H340" s="38" t="s">
        <v>635</v>
      </c>
      <c r="I340" s="38"/>
      <c r="J340" s="53">
        <f t="shared" si="6"/>
        <v>78</v>
      </c>
      <c r="K340" s="7"/>
    </row>
    <row r="341" spans="1:11" ht="12.75" customHeight="1">
      <c r="A341" s="37" t="s">
        <v>636</v>
      </c>
      <c r="B341" s="38" t="s">
        <v>637</v>
      </c>
      <c r="C341" s="38" t="b">
        <v>0</v>
      </c>
      <c r="D341" s="53">
        <v>1111</v>
      </c>
      <c r="E341" s="38" t="s">
        <v>2117</v>
      </c>
      <c r="F341" s="53" t="s">
        <v>2084</v>
      </c>
      <c r="G341" s="38"/>
      <c r="H341" s="38" t="s">
        <v>637</v>
      </c>
      <c r="I341" s="38"/>
      <c r="J341" s="53">
        <f t="shared" si="6"/>
        <v>124</v>
      </c>
      <c r="K341" s="7"/>
    </row>
    <row r="342" spans="1:11" ht="12.75" customHeight="1">
      <c r="A342" s="37" t="s">
        <v>638</v>
      </c>
      <c r="B342" s="38" t="s">
        <v>639</v>
      </c>
      <c r="C342" s="38" t="b">
        <v>0</v>
      </c>
      <c r="D342" s="53">
        <v>1301</v>
      </c>
      <c r="E342" s="38" t="s">
        <v>2093</v>
      </c>
      <c r="F342" s="53" t="s">
        <v>2082</v>
      </c>
      <c r="G342" s="38"/>
      <c r="H342" s="38" t="s">
        <v>639</v>
      </c>
      <c r="I342" s="38"/>
      <c r="J342" s="53">
        <f t="shared" si="6"/>
        <v>99</v>
      </c>
      <c r="K342" s="7"/>
    </row>
    <row r="343" spans="1:11" ht="12.75" customHeight="1">
      <c r="A343" s="37" t="s">
        <v>640</v>
      </c>
      <c r="B343" s="38" t="s">
        <v>641</v>
      </c>
      <c r="C343" s="38" t="b">
        <v>0</v>
      </c>
      <c r="D343" s="53">
        <v>1111</v>
      </c>
      <c r="E343" s="38" t="s">
        <v>2117</v>
      </c>
      <c r="F343" s="53" t="s">
        <v>2084</v>
      </c>
      <c r="G343" s="38"/>
      <c r="H343" s="38" t="s">
        <v>641</v>
      </c>
      <c r="I343" s="38"/>
      <c r="J343" s="53">
        <f t="shared" si="6"/>
        <v>133</v>
      </c>
      <c r="K343" s="7"/>
    </row>
    <row r="344" spans="1:11" ht="12.75" customHeight="1">
      <c r="A344" s="37" t="s">
        <v>642</v>
      </c>
      <c r="B344" s="38" t="s">
        <v>643</v>
      </c>
      <c r="C344" s="38" t="b">
        <v>0</v>
      </c>
      <c r="D344" s="53">
        <v>1301</v>
      </c>
      <c r="E344" s="38" t="s">
        <v>2093</v>
      </c>
      <c r="F344" s="53" t="s">
        <v>2082</v>
      </c>
      <c r="G344" s="38"/>
      <c r="H344" s="38" t="s">
        <v>643</v>
      </c>
      <c r="I344" s="38"/>
      <c r="J344" s="53">
        <f t="shared" si="6"/>
        <v>105</v>
      </c>
      <c r="K344" s="7"/>
    </row>
    <row r="345" spans="1:11" ht="12.75" customHeight="1">
      <c r="A345" s="37" t="s">
        <v>644</v>
      </c>
      <c r="B345" s="38" t="s">
        <v>645</v>
      </c>
      <c r="C345" s="38" t="b">
        <v>0</v>
      </c>
      <c r="D345" s="53">
        <v>1105</v>
      </c>
      <c r="E345" s="38" t="s">
        <v>2105</v>
      </c>
      <c r="F345" s="53" t="s">
        <v>2084</v>
      </c>
      <c r="G345" s="38"/>
      <c r="H345" s="38" t="s">
        <v>645</v>
      </c>
      <c r="I345" s="38"/>
      <c r="J345" s="53">
        <f t="shared" si="6"/>
        <v>15</v>
      </c>
      <c r="K345" s="7"/>
    </row>
    <row r="346" spans="1:11" ht="12.75" customHeight="1">
      <c r="A346" s="37" t="s">
        <v>646</v>
      </c>
      <c r="B346" s="38" t="s">
        <v>112</v>
      </c>
      <c r="C346" s="38" t="b">
        <v>0</v>
      </c>
      <c r="D346" s="53">
        <v>1301</v>
      </c>
      <c r="E346" s="38" t="s">
        <v>2093</v>
      </c>
      <c r="F346" s="53" t="s">
        <v>2082</v>
      </c>
      <c r="G346" s="38"/>
      <c r="H346" s="38" t="s">
        <v>112</v>
      </c>
      <c r="I346" s="38"/>
      <c r="J346" s="53">
        <f t="shared" si="6"/>
        <v>30</v>
      </c>
      <c r="K346" s="7"/>
    </row>
    <row r="347" spans="1:11" ht="12.75" customHeight="1">
      <c r="A347" s="35" t="s">
        <v>647</v>
      </c>
      <c r="B347" s="36" t="s">
        <v>648</v>
      </c>
      <c r="C347" s="36" t="b">
        <v>0</v>
      </c>
      <c r="D347" s="52" t="s">
        <v>2080</v>
      </c>
      <c r="E347" s="36" t="s">
        <v>2080</v>
      </c>
      <c r="F347" s="52" t="s">
        <v>2080</v>
      </c>
      <c r="G347" s="36"/>
      <c r="H347" s="36" t="s">
        <v>648</v>
      </c>
      <c r="I347" s="36"/>
      <c r="J347" s="52">
        <f t="shared" si="6"/>
        <v>41</v>
      </c>
      <c r="K347" s="7"/>
    </row>
    <row r="348" spans="1:11" ht="12.75" customHeight="1">
      <c r="A348" s="37" t="s">
        <v>649</v>
      </c>
      <c r="B348" s="38" t="s">
        <v>650</v>
      </c>
      <c r="C348" s="38" t="b">
        <v>0</v>
      </c>
      <c r="D348" s="53">
        <v>1121</v>
      </c>
      <c r="E348" s="38" t="s">
        <v>2090</v>
      </c>
      <c r="F348" s="53" t="s">
        <v>2084</v>
      </c>
      <c r="G348" s="38"/>
      <c r="H348" s="38" t="s">
        <v>650</v>
      </c>
      <c r="I348" s="38"/>
      <c r="J348" s="53">
        <f t="shared" si="6"/>
        <v>21</v>
      </c>
      <c r="K348" s="7"/>
    </row>
    <row r="349" spans="1:11" ht="12.75" customHeight="1">
      <c r="A349" s="35" t="s">
        <v>651</v>
      </c>
      <c r="B349" s="36" t="s">
        <v>652</v>
      </c>
      <c r="C349" s="36" t="b">
        <v>0</v>
      </c>
      <c r="D349" s="52" t="s">
        <v>2080</v>
      </c>
      <c r="E349" s="36" t="s">
        <v>2080</v>
      </c>
      <c r="F349" s="52" t="s">
        <v>2080</v>
      </c>
      <c r="G349" s="36"/>
      <c r="H349" s="36" t="s">
        <v>652</v>
      </c>
      <c r="I349" s="36"/>
      <c r="J349" s="52">
        <f t="shared" si="6"/>
        <v>37</v>
      </c>
      <c r="K349" s="7"/>
    </row>
    <row r="350" spans="1:11" ht="12.75" customHeight="1">
      <c r="A350" s="37" t="s">
        <v>653</v>
      </c>
      <c r="B350" s="38" t="s">
        <v>654</v>
      </c>
      <c r="C350" s="38" t="b">
        <v>0</v>
      </c>
      <c r="D350" s="53">
        <v>1114</v>
      </c>
      <c r="E350" s="38" t="s">
        <v>2118</v>
      </c>
      <c r="F350" s="53" t="s">
        <v>2084</v>
      </c>
      <c r="G350" s="38"/>
      <c r="H350" s="38" t="s">
        <v>654</v>
      </c>
      <c r="I350" s="38"/>
      <c r="J350" s="53">
        <f t="shared" si="6"/>
        <v>53</v>
      </c>
      <c r="K350" s="7"/>
    </row>
    <row r="351" spans="1:11" ht="12.75" customHeight="1">
      <c r="A351" s="37" t="s">
        <v>655</v>
      </c>
      <c r="B351" s="38" t="s">
        <v>656</v>
      </c>
      <c r="C351" s="38" t="b">
        <v>0</v>
      </c>
      <c r="D351" s="53">
        <v>1114</v>
      </c>
      <c r="E351" s="38" t="s">
        <v>2118</v>
      </c>
      <c r="F351" s="53" t="s">
        <v>2084</v>
      </c>
      <c r="G351" s="38"/>
      <c r="H351" s="38" t="s">
        <v>656</v>
      </c>
      <c r="I351" s="38"/>
      <c r="J351" s="53">
        <f t="shared" si="6"/>
        <v>49</v>
      </c>
      <c r="K351" s="7"/>
    </row>
    <row r="352" spans="1:11" ht="12.75" customHeight="1">
      <c r="A352" s="37" t="s">
        <v>657</v>
      </c>
      <c r="B352" s="38" t="s">
        <v>658</v>
      </c>
      <c r="C352" s="38" t="b">
        <v>0</v>
      </c>
      <c r="D352" s="53">
        <v>1114</v>
      </c>
      <c r="E352" s="38" t="s">
        <v>2118</v>
      </c>
      <c r="F352" s="53" t="s">
        <v>2084</v>
      </c>
      <c r="G352" s="38"/>
      <c r="H352" s="38" t="s">
        <v>658</v>
      </c>
      <c r="I352" s="38"/>
      <c r="J352" s="53">
        <f t="shared" si="6"/>
        <v>45</v>
      </c>
      <c r="K352" s="7"/>
    </row>
    <row r="353" spans="1:11" ht="12.75" customHeight="1">
      <c r="A353" s="37" t="s">
        <v>659</v>
      </c>
      <c r="B353" s="38" t="s">
        <v>660</v>
      </c>
      <c r="C353" s="38" t="b">
        <v>0</v>
      </c>
      <c r="D353" s="53">
        <v>1114</v>
      </c>
      <c r="E353" s="38" t="s">
        <v>2118</v>
      </c>
      <c r="F353" s="53" t="s">
        <v>2084</v>
      </c>
      <c r="G353" s="38"/>
      <c r="H353" s="38" t="s">
        <v>660</v>
      </c>
      <c r="I353" s="38"/>
      <c r="J353" s="53">
        <f t="shared" si="6"/>
        <v>17</v>
      </c>
      <c r="K353" s="7"/>
    </row>
    <row r="354" spans="1:11" ht="12.75" customHeight="1">
      <c r="A354" s="37" t="s">
        <v>661</v>
      </c>
      <c r="B354" s="38" t="s">
        <v>662</v>
      </c>
      <c r="C354" s="38" t="b">
        <v>0</v>
      </c>
      <c r="D354" s="53">
        <v>1114</v>
      </c>
      <c r="E354" s="38" t="s">
        <v>2118</v>
      </c>
      <c r="F354" s="53" t="s">
        <v>2084</v>
      </c>
      <c r="G354" s="38"/>
      <c r="H354" s="38" t="s">
        <v>662</v>
      </c>
      <c r="I354" s="38"/>
      <c r="J354" s="53">
        <f t="shared" si="6"/>
        <v>53</v>
      </c>
      <c r="K354" s="7"/>
    </row>
    <row r="355" spans="1:11" ht="12.75" customHeight="1">
      <c r="A355" s="37" t="s">
        <v>663</v>
      </c>
      <c r="B355" s="38" t="s">
        <v>664</v>
      </c>
      <c r="C355" s="38" t="b">
        <v>0</v>
      </c>
      <c r="D355" s="53">
        <v>1103</v>
      </c>
      <c r="E355" s="38" t="s">
        <v>2101</v>
      </c>
      <c r="F355" s="53" t="s">
        <v>2080</v>
      </c>
      <c r="G355" s="38"/>
      <c r="H355" s="38" t="s">
        <v>664</v>
      </c>
      <c r="I355" s="38"/>
      <c r="J355" s="53">
        <f t="shared" si="6"/>
        <v>91</v>
      </c>
      <c r="K355" s="7"/>
    </row>
    <row r="356" spans="1:11" ht="12.75" customHeight="1">
      <c r="A356" s="37" t="s">
        <v>665</v>
      </c>
      <c r="B356" s="38" t="s">
        <v>666</v>
      </c>
      <c r="C356" s="38" t="b">
        <v>1</v>
      </c>
      <c r="D356" s="53">
        <v>1301</v>
      </c>
      <c r="E356" s="38" t="s">
        <v>2093</v>
      </c>
      <c r="F356" s="53" t="s">
        <v>2082</v>
      </c>
      <c r="G356" s="38"/>
      <c r="H356" s="38" t="s">
        <v>666</v>
      </c>
      <c r="I356" s="38"/>
      <c r="J356" s="53">
        <f t="shared" si="6"/>
        <v>87</v>
      </c>
      <c r="K356" s="7"/>
    </row>
    <row r="357" spans="1:11" ht="12.75" customHeight="1">
      <c r="A357" s="37" t="s">
        <v>667</v>
      </c>
      <c r="B357" s="38" t="s">
        <v>668</v>
      </c>
      <c r="C357" s="38" t="b">
        <v>0</v>
      </c>
      <c r="D357" s="53">
        <v>1301</v>
      </c>
      <c r="E357" s="38" t="s">
        <v>2093</v>
      </c>
      <c r="F357" s="53" t="s">
        <v>2082</v>
      </c>
      <c r="G357" s="38"/>
      <c r="H357" s="38" t="s">
        <v>668</v>
      </c>
      <c r="I357" s="38"/>
      <c r="J357" s="53">
        <f t="shared" si="6"/>
        <v>73</v>
      </c>
      <c r="K357" s="7"/>
    </row>
    <row r="358" spans="1:11" ht="12.75" customHeight="1">
      <c r="A358" s="37" t="s">
        <v>669</v>
      </c>
      <c r="B358" s="38" t="s">
        <v>670</v>
      </c>
      <c r="C358" s="38" t="b">
        <v>0</v>
      </c>
      <c r="D358" s="53">
        <v>1103</v>
      </c>
      <c r="E358" s="38" t="s">
        <v>2101</v>
      </c>
      <c r="F358" s="53" t="s">
        <v>2084</v>
      </c>
      <c r="G358" s="38"/>
      <c r="H358" s="38" t="s">
        <v>670</v>
      </c>
      <c r="I358" s="38"/>
      <c r="J358" s="53">
        <f t="shared" si="6"/>
        <v>118</v>
      </c>
      <c r="K358" s="7"/>
    </row>
    <row r="359" spans="1:11" ht="12.75" customHeight="1">
      <c r="A359" s="37" t="s">
        <v>671</v>
      </c>
      <c r="B359" s="38" t="s">
        <v>112</v>
      </c>
      <c r="C359" s="38" t="b">
        <v>0</v>
      </c>
      <c r="D359" s="53">
        <v>1301</v>
      </c>
      <c r="E359" s="38" t="s">
        <v>2093</v>
      </c>
      <c r="F359" s="53" t="s">
        <v>2082</v>
      </c>
      <c r="G359" s="38"/>
      <c r="H359" s="38" t="s">
        <v>112</v>
      </c>
      <c r="I359" s="38"/>
      <c r="J359" s="53">
        <f t="shared" si="6"/>
        <v>30</v>
      </c>
      <c r="K359" s="7"/>
    </row>
    <row r="360" spans="1:11" ht="12.75" customHeight="1">
      <c r="A360" s="35" t="s">
        <v>672</v>
      </c>
      <c r="B360" s="36" t="s">
        <v>673</v>
      </c>
      <c r="C360" s="36" t="b">
        <v>0</v>
      </c>
      <c r="D360" s="52" t="s">
        <v>2080</v>
      </c>
      <c r="E360" s="36" t="s">
        <v>2080</v>
      </c>
      <c r="F360" s="52" t="s">
        <v>2080</v>
      </c>
      <c r="G360" s="36"/>
      <c r="H360" s="36" t="s">
        <v>673</v>
      </c>
      <c r="I360" s="36"/>
      <c r="J360" s="52">
        <f t="shared" si="6"/>
        <v>121</v>
      </c>
      <c r="K360" s="7"/>
    </row>
    <row r="361" spans="1:11" ht="12.75" customHeight="1">
      <c r="A361" s="37" t="s">
        <v>674</v>
      </c>
      <c r="B361" s="38" t="s">
        <v>675</v>
      </c>
      <c r="C361" s="38" t="b">
        <v>0</v>
      </c>
      <c r="D361" s="53">
        <v>7302</v>
      </c>
      <c r="E361" s="38" t="s">
        <v>2085</v>
      </c>
      <c r="F361" s="53" t="s">
        <v>2082</v>
      </c>
      <c r="G361" s="38"/>
      <c r="H361" s="38" t="s">
        <v>675</v>
      </c>
      <c r="I361" s="38"/>
      <c r="J361" s="53">
        <f t="shared" si="6"/>
        <v>104</v>
      </c>
      <c r="K361" s="7"/>
    </row>
    <row r="362" spans="1:11" ht="12.75" customHeight="1">
      <c r="A362" s="37" t="s">
        <v>676</v>
      </c>
      <c r="B362" s="38" t="s">
        <v>677</v>
      </c>
      <c r="C362" s="38" t="b">
        <v>0</v>
      </c>
      <c r="D362" s="53">
        <v>7302</v>
      </c>
      <c r="E362" s="38" t="s">
        <v>2085</v>
      </c>
      <c r="F362" s="53" t="s">
        <v>2082</v>
      </c>
      <c r="G362" s="38"/>
      <c r="H362" s="38" t="s">
        <v>677</v>
      </c>
      <c r="I362" s="38"/>
      <c r="J362" s="53">
        <f t="shared" si="6"/>
        <v>27</v>
      </c>
      <c r="K362" s="7"/>
    </row>
    <row r="363" spans="1:11" ht="12.75" customHeight="1">
      <c r="A363" s="37" t="s">
        <v>678</v>
      </c>
      <c r="B363" s="38" t="s">
        <v>679</v>
      </c>
      <c r="C363" s="38" t="b">
        <v>0</v>
      </c>
      <c r="D363" s="53">
        <v>7302</v>
      </c>
      <c r="E363" s="38" t="s">
        <v>2085</v>
      </c>
      <c r="F363" s="53" t="s">
        <v>2082</v>
      </c>
      <c r="G363" s="38"/>
      <c r="H363" s="38" t="s">
        <v>679</v>
      </c>
      <c r="I363" s="38"/>
      <c r="J363" s="53">
        <f t="shared" si="6"/>
        <v>139</v>
      </c>
      <c r="K363" s="7"/>
    </row>
    <row r="364" spans="1:11" ht="12.75" customHeight="1">
      <c r="A364" s="37" t="s">
        <v>680</v>
      </c>
      <c r="B364" s="38" t="s">
        <v>681</v>
      </c>
      <c r="C364" s="38" t="b">
        <v>0</v>
      </c>
      <c r="D364" s="53">
        <v>7101</v>
      </c>
      <c r="E364" s="38" t="s">
        <v>2119</v>
      </c>
      <c r="F364" s="53" t="s">
        <v>2084</v>
      </c>
      <c r="G364" s="38"/>
      <c r="H364" s="38" t="s">
        <v>681</v>
      </c>
      <c r="I364" s="38"/>
      <c r="J364" s="53">
        <f t="shared" si="6"/>
        <v>104</v>
      </c>
      <c r="K364" s="7"/>
    </row>
    <row r="365" spans="1:11" ht="12.75" customHeight="1">
      <c r="A365" s="37" t="s">
        <v>682</v>
      </c>
      <c r="B365" s="38" t="s">
        <v>683</v>
      </c>
      <c r="C365" s="38" t="b">
        <v>0</v>
      </c>
      <c r="D365" s="53">
        <v>7302</v>
      </c>
      <c r="E365" s="38" t="s">
        <v>2085</v>
      </c>
      <c r="F365" s="53" t="s">
        <v>2082</v>
      </c>
      <c r="G365" s="38"/>
      <c r="H365" s="38" t="s">
        <v>683</v>
      </c>
      <c r="I365" s="38"/>
      <c r="J365" s="53">
        <f t="shared" si="6"/>
        <v>106</v>
      </c>
      <c r="K365" s="7"/>
    </row>
    <row r="366" spans="1:11" ht="12.75" customHeight="1">
      <c r="A366" s="37" t="s">
        <v>684</v>
      </c>
      <c r="B366" s="38" t="s">
        <v>685</v>
      </c>
      <c r="C366" s="38" t="b">
        <v>0</v>
      </c>
      <c r="D366" s="53">
        <v>7302</v>
      </c>
      <c r="E366" s="38" t="s">
        <v>2085</v>
      </c>
      <c r="F366" s="53" t="s">
        <v>2082</v>
      </c>
      <c r="G366" s="38"/>
      <c r="H366" s="38" t="s">
        <v>685</v>
      </c>
      <c r="I366" s="38"/>
      <c r="J366" s="53">
        <f t="shared" si="6"/>
        <v>97</v>
      </c>
      <c r="K366" s="7"/>
    </row>
    <row r="367" spans="1:11" ht="12.75" customHeight="1">
      <c r="A367" s="37" t="s">
        <v>686</v>
      </c>
      <c r="B367" s="38" t="s">
        <v>687</v>
      </c>
      <c r="C367" s="38" t="b">
        <v>0</v>
      </c>
      <c r="D367" s="53">
        <v>1108</v>
      </c>
      <c r="E367" s="38" t="s">
        <v>2107</v>
      </c>
      <c r="F367" s="53" t="s">
        <v>2084</v>
      </c>
      <c r="G367" s="38"/>
      <c r="H367" s="38" t="s">
        <v>687</v>
      </c>
      <c r="I367" s="38"/>
      <c r="J367" s="53">
        <f t="shared" si="6"/>
        <v>16</v>
      </c>
      <c r="K367" s="7"/>
    </row>
    <row r="368" spans="1:11" ht="12.75" customHeight="1">
      <c r="A368" s="37" t="s">
        <v>688</v>
      </c>
      <c r="B368" s="38" t="s">
        <v>689</v>
      </c>
      <c r="C368" s="38" t="b">
        <v>0</v>
      </c>
      <c r="D368" s="53">
        <v>7101</v>
      </c>
      <c r="E368" s="38" t="s">
        <v>2119</v>
      </c>
      <c r="F368" s="53" t="s">
        <v>2084</v>
      </c>
      <c r="G368" s="38"/>
      <c r="H368" s="38" t="s">
        <v>689</v>
      </c>
      <c r="I368" s="38"/>
      <c r="J368" s="53">
        <f t="shared" si="6"/>
        <v>100</v>
      </c>
      <c r="K368" s="7"/>
    </row>
    <row r="369" spans="1:11" ht="12.75" customHeight="1">
      <c r="A369" s="37" t="s">
        <v>690</v>
      </c>
      <c r="B369" s="38" t="s">
        <v>691</v>
      </c>
      <c r="C369" s="38" t="b">
        <v>0</v>
      </c>
      <c r="D369" s="53">
        <v>7101</v>
      </c>
      <c r="E369" s="38" t="s">
        <v>2119</v>
      </c>
      <c r="F369" s="53" t="s">
        <v>2084</v>
      </c>
      <c r="G369" s="38"/>
      <c r="H369" s="38" t="s">
        <v>691</v>
      </c>
      <c r="I369" s="38"/>
      <c r="J369" s="53">
        <f t="shared" si="6"/>
        <v>116</v>
      </c>
      <c r="K369" s="7"/>
    </row>
    <row r="370" spans="1:11" ht="12.75" customHeight="1">
      <c r="A370" s="37" t="s">
        <v>692</v>
      </c>
      <c r="B370" s="38" t="s">
        <v>693</v>
      </c>
      <c r="C370" s="38" t="b">
        <v>0</v>
      </c>
      <c r="D370" s="53">
        <v>7302</v>
      </c>
      <c r="E370" s="38" t="s">
        <v>2085</v>
      </c>
      <c r="F370" s="53" t="s">
        <v>2082</v>
      </c>
      <c r="G370" s="38"/>
      <c r="H370" s="38" t="s">
        <v>693</v>
      </c>
      <c r="I370" s="38"/>
      <c r="J370" s="53">
        <f t="shared" si="6"/>
        <v>122</v>
      </c>
      <c r="K370" s="7"/>
    </row>
    <row r="371" spans="1:11" ht="12.75" customHeight="1">
      <c r="A371" s="37" t="s">
        <v>694</v>
      </c>
      <c r="B371" s="38" t="s">
        <v>695</v>
      </c>
      <c r="C371" s="38" t="b">
        <v>0</v>
      </c>
      <c r="D371" s="53">
        <v>7101</v>
      </c>
      <c r="E371" s="38" t="s">
        <v>2119</v>
      </c>
      <c r="F371" s="53" t="s">
        <v>2084</v>
      </c>
      <c r="G371" s="38"/>
      <c r="H371" s="38" t="s">
        <v>695</v>
      </c>
      <c r="I371" s="38"/>
      <c r="J371" s="53">
        <f t="shared" si="6"/>
        <v>88</v>
      </c>
      <c r="K371" s="7"/>
    </row>
    <row r="372" spans="1:11" ht="12.75" customHeight="1">
      <c r="A372" s="37" t="s">
        <v>696</v>
      </c>
      <c r="B372" s="38" t="s">
        <v>697</v>
      </c>
      <c r="C372" s="38" t="b">
        <v>0</v>
      </c>
      <c r="D372" s="53">
        <v>7302</v>
      </c>
      <c r="E372" s="38" t="s">
        <v>2085</v>
      </c>
      <c r="F372" s="53" t="s">
        <v>2082</v>
      </c>
      <c r="G372" s="38"/>
      <c r="H372" s="38" t="s">
        <v>697</v>
      </c>
      <c r="I372" s="38"/>
      <c r="J372" s="53">
        <f t="shared" si="6"/>
        <v>97</v>
      </c>
      <c r="K372" s="7"/>
    </row>
    <row r="373" spans="1:11" ht="12.75" customHeight="1">
      <c r="A373" s="37" t="s">
        <v>698</v>
      </c>
      <c r="B373" s="38" t="s">
        <v>699</v>
      </c>
      <c r="C373" s="38" t="b">
        <v>0</v>
      </c>
      <c r="D373" s="53">
        <v>7102</v>
      </c>
      <c r="E373" s="38" t="s">
        <v>2120</v>
      </c>
      <c r="F373" s="53" t="s">
        <v>2084</v>
      </c>
      <c r="G373" s="38"/>
      <c r="H373" s="38" t="s">
        <v>699</v>
      </c>
      <c r="I373" s="38"/>
      <c r="J373" s="53">
        <f t="shared" si="6"/>
        <v>83</v>
      </c>
      <c r="K373" s="7"/>
    </row>
    <row r="374" spans="1:11" ht="12.75" customHeight="1">
      <c r="A374" s="37" t="s">
        <v>700</v>
      </c>
      <c r="B374" s="38" t="s">
        <v>701</v>
      </c>
      <c r="C374" s="38" t="b">
        <v>0</v>
      </c>
      <c r="D374" s="53">
        <v>7302</v>
      </c>
      <c r="E374" s="38" t="s">
        <v>2085</v>
      </c>
      <c r="F374" s="53" t="s">
        <v>2082</v>
      </c>
      <c r="G374" s="38"/>
      <c r="H374" s="38" t="s">
        <v>701</v>
      </c>
      <c r="I374" s="38"/>
      <c r="J374" s="53">
        <f t="shared" si="6"/>
        <v>111</v>
      </c>
      <c r="K374" s="7"/>
    </row>
    <row r="375" spans="1:11" ht="12.75" customHeight="1">
      <c r="A375" s="37" t="s">
        <v>702</v>
      </c>
      <c r="B375" s="38" t="s">
        <v>295</v>
      </c>
      <c r="C375" s="38" t="b">
        <v>0</v>
      </c>
      <c r="D375" s="53">
        <v>7106</v>
      </c>
      <c r="E375" s="38" t="s">
        <v>2102</v>
      </c>
      <c r="F375" s="53" t="s">
        <v>2084</v>
      </c>
      <c r="G375" s="38"/>
      <c r="H375" s="38" t="s">
        <v>295</v>
      </c>
      <c r="I375" s="38"/>
      <c r="J375" s="53">
        <f t="shared" si="6"/>
        <v>91</v>
      </c>
      <c r="K375" s="7"/>
    </row>
    <row r="376" spans="1:11" ht="12.75" customHeight="1">
      <c r="A376" s="37" t="s">
        <v>703</v>
      </c>
      <c r="B376" s="38" t="s">
        <v>704</v>
      </c>
      <c r="C376" s="38" t="b">
        <v>0</v>
      </c>
      <c r="D376" s="53">
        <v>7302</v>
      </c>
      <c r="E376" s="38" t="s">
        <v>2085</v>
      </c>
      <c r="F376" s="53" t="s">
        <v>2082</v>
      </c>
      <c r="G376" s="38"/>
      <c r="H376" s="38" t="s">
        <v>704</v>
      </c>
      <c r="I376" s="38"/>
      <c r="J376" s="53">
        <f t="shared" si="6"/>
        <v>100</v>
      </c>
      <c r="K376" s="7"/>
    </row>
    <row r="377" spans="1:11" ht="12.75" customHeight="1">
      <c r="A377" s="37" t="s">
        <v>705</v>
      </c>
      <c r="B377" s="38" t="s">
        <v>706</v>
      </c>
      <c r="C377" s="38" t="b">
        <v>0</v>
      </c>
      <c r="D377" s="53">
        <v>7106</v>
      </c>
      <c r="E377" s="38" t="s">
        <v>2102</v>
      </c>
      <c r="F377" s="53" t="s">
        <v>2084</v>
      </c>
      <c r="G377" s="38"/>
      <c r="H377" s="38" t="s">
        <v>706</v>
      </c>
      <c r="I377" s="38"/>
      <c r="J377" s="53">
        <f t="shared" si="6"/>
        <v>92</v>
      </c>
      <c r="K377" s="7"/>
    </row>
    <row r="378" spans="1:11" ht="12.75" customHeight="1">
      <c r="A378" s="37" t="s">
        <v>707</v>
      </c>
      <c r="B378" s="38" t="s">
        <v>708</v>
      </c>
      <c r="C378" s="38" t="b">
        <v>0</v>
      </c>
      <c r="D378" s="53">
        <v>7302</v>
      </c>
      <c r="E378" s="38" t="s">
        <v>2085</v>
      </c>
      <c r="F378" s="53" t="s">
        <v>2082</v>
      </c>
      <c r="G378" s="38"/>
      <c r="H378" s="38" t="s">
        <v>708</v>
      </c>
      <c r="I378" s="38"/>
      <c r="J378" s="53">
        <f t="shared" si="6"/>
        <v>101</v>
      </c>
      <c r="K378" s="7"/>
    </row>
    <row r="379" spans="1:11" ht="12.75" customHeight="1">
      <c r="A379" s="37" t="s">
        <v>709</v>
      </c>
      <c r="B379" s="38" t="s">
        <v>710</v>
      </c>
      <c r="C379" s="38" t="b">
        <v>0</v>
      </c>
      <c r="D379" s="53">
        <v>7302</v>
      </c>
      <c r="E379" s="38" t="s">
        <v>2085</v>
      </c>
      <c r="F379" s="53" t="s">
        <v>2082</v>
      </c>
      <c r="G379" s="38"/>
      <c r="H379" s="38" t="s">
        <v>710</v>
      </c>
      <c r="I379" s="38"/>
      <c r="J379" s="53">
        <f t="shared" si="6"/>
        <v>34</v>
      </c>
      <c r="K379" s="7"/>
    </row>
    <row r="380" spans="1:11" ht="12.75" customHeight="1">
      <c r="A380" s="37" t="s">
        <v>711</v>
      </c>
      <c r="B380" s="38" t="s">
        <v>712</v>
      </c>
      <c r="C380" s="38" t="b">
        <v>0</v>
      </c>
      <c r="D380" s="53">
        <v>1301</v>
      </c>
      <c r="E380" s="38" t="s">
        <v>2093</v>
      </c>
      <c r="F380" s="53" t="s">
        <v>2082</v>
      </c>
      <c r="G380" s="38"/>
      <c r="H380" s="38" t="s">
        <v>712</v>
      </c>
      <c r="I380" s="38"/>
      <c r="J380" s="53">
        <f t="shared" si="6"/>
        <v>91</v>
      </c>
      <c r="K380" s="7"/>
    </row>
    <row r="381" spans="1:11" ht="12.75" customHeight="1">
      <c r="A381" s="37" t="s">
        <v>713</v>
      </c>
      <c r="B381" s="38" t="s">
        <v>714</v>
      </c>
      <c r="C381" s="38" t="b">
        <v>0</v>
      </c>
      <c r="D381" s="53">
        <v>7302</v>
      </c>
      <c r="E381" s="38" t="s">
        <v>2085</v>
      </c>
      <c r="F381" s="53" t="s">
        <v>2082</v>
      </c>
      <c r="G381" s="38"/>
      <c r="H381" s="38" t="s">
        <v>714</v>
      </c>
      <c r="I381" s="38"/>
      <c r="J381" s="53">
        <f t="shared" si="6"/>
        <v>60</v>
      </c>
      <c r="K381" s="7"/>
    </row>
    <row r="382" spans="1:11" ht="12.75" customHeight="1">
      <c r="A382" s="37" t="s">
        <v>715</v>
      </c>
      <c r="B382" s="38" t="s">
        <v>112</v>
      </c>
      <c r="C382" s="38" t="b">
        <v>0</v>
      </c>
      <c r="D382" s="53">
        <v>7302</v>
      </c>
      <c r="E382" s="38" t="s">
        <v>2085</v>
      </c>
      <c r="F382" s="53" t="s">
        <v>2082</v>
      </c>
      <c r="G382" s="38"/>
      <c r="H382" s="38" t="s">
        <v>112</v>
      </c>
      <c r="I382" s="38"/>
      <c r="J382" s="53">
        <f t="shared" si="6"/>
        <v>30</v>
      </c>
      <c r="K382" s="7"/>
    </row>
    <row r="383" spans="1:11" ht="12.75" customHeight="1">
      <c r="A383" s="35" t="s">
        <v>716</v>
      </c>
      <c r="B383" s="36" t="s">
        <v>717</v>
      </c>
      <c r="C383" s="36" t="b">
        <v>0</v>
      </c>
      <c r="D383" s="52" t="s">
        <v>2080</v>
      </c>
      <c r="E383" s="36" t="s">
        <v>2080</v>
      </c>
      <c r="F383" s="52" t="s">
        <v>2080</v>
      </c>
      <c r="G383" s="36"/>
      <c r="H383" s="36" t="s">
        <v>717</v>
      </c>
      <c r="I383" s="36"/>
      <c r="J383" s="52">
        <f t="shared" si="6"/>
        <v>53</v>
      </c>
      <c r="K383" s="7"/>
    </row>
    <row r="384" spans="1:11" ht="12.75" customHeight="1">
      <c r="A384" s="37" t="s">
        <v>718</v>
      </c>
      <c r="B384" s="38" t="s">
        <v>719</v>
      </c>
      <c r="C384" s="38" t="b">
        <v>0</v>
      </c>
      <c r="D384" s="53">
        <v>7302</v>
      </c>
      <c r="E384" s="38" t="s">
        <v>2085</v>
      </c>
      <c r="F384" s="53" t="s">
        <v>2082</v>
      </c>
      <c r="G384" s="38"/>
      <c r="H384" s="38" t="s">
        <v>719</v>
      </c>
      <c r="I384" s="38"/>
      <c r="J384" s="53">
        <f t="shared" si="6"/>
        <v>92</v>
      </c>
      <c r="K384" s="7"/>
    </row>
    <row r="385" spans="1:11" ht="12.75" customHeight="1">
      <c r="A385" s="37" t="s">
        <v>720</v>
      </c>
      <c r="B385" s="38" t="s">
        <v>721</v>
      </c>
      <c r="C385" s="38" t="b">
        <v>0</v>
      </c>
      <c r="D385" s="53">
        <v>7302</v>
      </c>
      <c r="E385" s="38" t="s">
        <v>2085</v>
      </c>
      <c r="F385" s="53" t="s">
        <v>2082</v>
      </c>
      <c r="G385" s="38"/>
      <c r="H385" s="38" t="s">
        <v>721</v>
      </c>
      <c r="I385" s="38"/>
      <c r="J385" s="53">
        <f t="shared" si="6"/>
        <v>20</v>
      </c>
      <c r="K385" s="7"/>
    </row>
    <row r="386" spans="1:11" ht="12.75" customHeight="1">
      <c r="A386" s="37" t="s">
        <v>722</v>
      </c>
      <c r="B386" s="38" t="s">
        <v>723</v>
      </c>
      <c r="C386" s="38" t="b">
        <v>0</v>
      </c>
      <c r="D386" s="53">
        <v>7102</v>
      </c>
      <c r="E386" s="38" t="s">
        <v>2120</v>
      </c>
      <c r="F386" s="53" t="s">
        <v>2084</v>
      </c>
      <c r="G386" s="38"/>
      <c r="H386" s="38" t="s">
        <v>723</v>
      </c>
      <c r="I386" s="38"/>
      <c r="J386" s="53">
        <f t="shared" si="6"/>
        <v>91</v>
      </c>
      <c r="K386" s="7"/>
    </row>
    <row r="387" spans="1:11" ht="12.75" customHeight="1">
      <c r="A387" s="37" t="s">
        <v>724</v>
      </c>
      <c r="B387" s="38" t="s">
        <v>725</v>
      </c>
      <c r="C387" s="38" t="b">
        <v>0</v>
      </c>
      <c r="D387" s="53">
        <v>7302</v>
      </c>
      <c r="E387" s="38" t="s">
        <v>2085</v>
      </c>
      <c r="F387" s="53" t="s">
        <v>2082</v>
      </c>
      <c r="G387" s="38"/>
      <c r="H387" s="38" t="s">
        <v>725</v>
      </c>
      <c r="I387" s="38"/>
      <c r="J387" s="53">
        <f t="shared" si="6"/>
        <v>97</v>
      </c>
      <c r="K387" s="7"/>
    </row>
    <row r="388" spans="1:11" ht="12.75" customHeight="1">
      <c r="A388" s="37" t="s">
        <v>726</v>
      </c>
      <c r="B388" s="38" t="s">
        <v>727</v>
      </c>
      <c r="C388" s="38" t="b">
        <v>0</v>
      </c>
      <c r="D388" s="53">
        <v>3302</v>
      </c>
      <c r="E388" s="38" t="s">
        <v>2091</v>
      </c>
      <c r="F388" s="53" t="s">
        <v>2082</v>
      </c>
      <c r="G388" s="38"/>
      <c r="H388" s="38" t="s">
        <v>727</v>
      </c>
      <c r="I388" s="38"/>
      <c r="J388" s="53">
        <f t="shared" si="6"/>
        <v>22</v>
      </c>
      <c r="K388" s="7"/>
    </row>
    <row r="389" spans="1:11" ht="12.75" customHeight="1">
      <c r="A389" s="37" t="s">
        <v>728</v>
      </c>
      <c r="B389" s="38" t="s">
        <v>729</v>
      </c>
      <c r="C389" s="38" t="b">
        <v>0</v>
      </c>
      <c r="D389" s="53">
        <v>7107</v>
      </c>
      <c r="E389" s="38" t="s">
        <v>2086</v>
      </c>
      <c r="F389" s="53" t="s">
        <v>2084</v>
      </c>
      <c r="G389" s="38"/>
      <c r="H389" s="38" t="s">
        <v>729</v>
      </c>
      <c r="I389" s="38"/>
      <c r="J389" s="53">
        <f t="shared" si="6"/>
        <v>91</v>
      </c>
      <c r="K389" s="7"/>
    </row>
    <row r="390" spans="1:11" ht="12.75" customHeight="1">
      <c r="A390" s="37" t="s">
        <v>730</v>
      </c>
      <c r="B390" s="38" t="s">
        <v>731</v>
      </c>
      <c r="C390" s="38" t="b">
        <v>0</v>
      </c>
      <c r="D390" s="53">
        <v>7302</v>
      </c>
      <c r="E390" s="38" t="s">
        <v>2085</v>
      </c>
      <c r="F390" s="53" t="s">
        <v>2082</v>
      </c>
      <c r="G390" s="38"/>
      <c r="H390" s="38" t="s">
        <v>731</v>
      </c>
      <c r="I390" s="38"/>
      <c r="J390" s="53">
        <f t="shared" si="6"/>
        <v>106</v>
      </c>
      <c r="K390" s="7"/>
    </row>
    <row r="391" spans="1:11" ht="12.75" customHeight="1">
      <c r="A391" s="37" t="s">
        <v>732</v>
      </c>
      <c r="B391" s="38" t="s">
        <v>733</v>
      </c>
      <c r="C391" s="38" t="b">
        <v>0</v>
      </c>
      <c r="D391" s="53">
        <v>7102</v>
      </c>
      <c r="E391" s="38" t="s">
        <v>2120</v>
      </c>
      <c r="F391" s="53" t="s">
        <v>2084</v>
      </c>
      <c r="G391" s="38"/>
      <c r="H391" s="38" t="s">
        <v>733</v>
      </c>
      <c r="I391" s="38"/>
      <c r="J391" s="53">
        <f t="shared" si="6"/>
        <v>106</v>
      </c>
      <c r="K391" s="7"/>
    </row>
    <row r="392" spans="1:11" ht="12.75" customHeight="1">
      <c r="A392" s="37" t="s">
        <v>734</v>
      </c>
      <c r="B392" s="38" t="s">
        <v>735</v>
      </c>
      <c r="C392" s="38" t="b">
        <v>0</v>
      </c>
      <c r="D392" s="53">
        <v>7302</v>
      </c>
      <c r="E392" s="38" t="s">
        <v>2085</v>
      </c>
      <c r="F392" s="53" t="s">
        <v>2082</v>
      </c>
      <c r="G392" s="38"/>
      <c r="H392" s="38" t="s">
        <v>735</v>
      </c>
      <c r="I392" s="38"/>
      <c r="J392" s="53">
        <f t="shared" si="6"/>
        <v>112</v>
      </c>
      <c r="K392" s="7"/>
    </row>
    <row r="393" spans="1:11" ht="12.75" customHeight="1">
      <c r="A393" s="37" t="s">
        <v>736</v>
      </c>
      <c r="B393" s="38" t="s">
        <v>737</v>
      </c>
      <c r="C393" s="38" t="b">
        <v>0</v>
      </c>
      <c r="D393" s="53">
        <v>7302</v>
      </c>
      <c r="E393" s="38" t="s">
        <v>2085</v>
      </c>
      <c r="F393" s="53" t="s">
        <v>2082</v>
      </c>
      <c r="G393" s="38"/>
      <c r="H393" s="38" t="s">
        <v>737</v>
      </c>
      <c r="I393" s="38"/>
      <c r="J393" s="53">
        <f t="shared" si="6"/>
        <v>37</v>
      </c>
      <c r="K393" s="7"/>
    </row>
    <row r="394" spans="1:11" ht="12.75" customHeight="1">
      <c r="A394" s="37" t="s">
        <v>738</v>
      </c>
      <c r="B394" s="39" t="s">
        <v>739</v>
      </c>
      <c r="C394" s="39" t="b">
        <v>0</v>
      </c>
      <c r="D394" s="54" t="s">
        <v>2080</v>
      </c>
      <c r="E394" s="39" t="s">
        <v>2080</v>
      </c>
      <c r="F394" s="54" t="s">
        <v>2080</v>
      </c>
      <c r="G394" s="39"/>
      <c r="H394" s="39" t="s">
        <v>739</v>
      </c>
      <c r="I394" s="39"/>
      <c r="J394" s="54">
        <f t="shared" si="6"/>
        <v>3</v>
      </c>
      <c r="K394" s="7"/>
    </row>
    <row r="395" spans="1:11" ht="12.75" customHeight="1">
      <c r="A395" s="37" t="s">
        <v>740</v>
      </c>
      <c r="B395" s="38" t="s">
        <v>112</v>
      </c>
      <c r="C395" s="38" t="b">
        <v>0</v>
      </c>
      <c r="D395" s="53">
        <v>7302</v>
      </c>
      <c r="E395" s="38" t="s">
        <v>2085</v>
      </c>
      <c r="F395" s="53" t="s">
        <v>2082</v>
      </c>
      <c r="G395" s="38"/>
      <c r="H395" s="38" t="s">
        <v>112</v>
      </c>
      <c r="I395" s="38"/>
      <c r="J395" s="53">
        <f t="shared" si="6"/>
        <v>30</v>
      </c>
      <c r="K395" s="7"/>
    </row>
    <row r="396" spans="1:11" ht="12.75" customHeight="1">
      <c r="A396" s="35" t="s">
        <v>741</v>
      </c>
      <c r="B396" s="36" t="s">
        <v>742</v>
      </c>
      <c r="C396" s="36" t="b">
        <v>0</v>
      </c>
      <c r="D396" s="52" t="s">
        <v>2080</v>
      </c>
      <c r="E396" s="36" t="s">
        <v>2080</v>
      </c>
      <c r="F396" s="52" t="s">
        <v>2080</v>
      </c>
      <c r="G396" s="36"/>
      <c r="H396" s="36" t="s">
        <v>742</v>
      </c>
      <c r="I396" s="36"/>
      <c r="J396" s="52">
        <f t="shared" si="6"/>
        <v>44</v>
      </c>
      <c r="K396" s="7"/>
    </row>
    <row r="397" spans="1:11" ht="12.75" customHeight="1">
      <c r="A397" s="37" t="s">
        <v>743</v>
      </c>
      <c r="B397" s="38" t="s">
        <v>744</v>
      </c>
      <c r="C397" s="38" t="b">
        <v>0</v>
      </c>
      <c r="D397" s="53">
        <v>1301</v>
      </c>
      <c r="E397" s="38" t="s">
        <v>2093</v>
      </c>
      <c r="F397" s="53" t="s">
        <v>2082</v>
      </c>
      <c r="G397" s="38"/>
      <c r="H397" s="38" t="s">
        <v>744</v>
      </c>
      <c r="I397" s="38"/>
      <c r="J397" s="53">
        <f t="shared" si="6"/>
        <v>16</v>
      </c>
      <c r="K397" s="7"/>
    </row>
    <row r="398" spans="1:11" ht="12.75" customHeight="1">
      <c r="A398" s="37" t="s">
        <v>745</v>
      </c>
      <c r="B398" s="38" t="s">
        <v>746</v>
      </c>
      <c r="C398" s="38" t="b">
        <v>0</v>
      </c>
      <c r="D398" s="53">
        <v>7101</v>
      </c>
      <c r="E398" s="38" t="s">
        <v>2119</v>
      </c>
      <c r="F398" s="53" t="s">
        <v>2084</v>
      </c>
      <c r="G398" s="38"/>
      <c r="H398" s="38" t="s">
        <v>746</v>
      </c>
      <c r="I398" s="38"/>
      <c r="J398" s="53">
        <f t="shared" si="6"/>
        <v>43</v>
      </c>
      <c r="K398" s="7"/>
    </row>
    <row r="399" spans="1:11" ht="12.75" customHeight="1">
      <c r="A399" s="37" t="s">
        <v>747</v>
      </c>
      <c r="B399" s="38" t="s">
        <v>748</v>
      </c>
      <c r="C399" s="38" t="b">
        <v>0</v>
      </c>
      <c r="D399" s="53">
        <v>4311</v>
      </c>
      <c r="E399" s="38" t="s">
        <v>2081</v>
      </c>
      <c r="F399" s="53" t="s">
        <v>2082</v>
      </c>
      <c r="G399" s="38"/>
      <c r="H399" s="38" t="s">
        <v>748</v>
      </c>
      <c r="I399" s="38"/>
      <c r="J399" s="53">
        <f t="shared" ref="J399:J462" si="7">LEN(B399)</f>
        <v>17</v>
      </c>
      <c r="K399" s="7"/>
    </row>
    <row r="400" spans="1:11" ht="12.75" customHeight="1">
      <c r="A400" s="37" t="s">
        <v>749</v>
      </c>
      <c r="B400" s="38" t="s">
        <v>750</v>
      </c>
      <c r="C400" s="38" t="b">
        <v>0</v>
      </c>
      <c r="D400" s="53">
        <v>1113</v>
      </c>
      <c r="E400" s="38" t="s">
        <v>2109</v>
      </c>
      <c r="F400" s="53" t="s">
        <v>2084</v>
      </c>
      <c r="G400" s="38"/>
      <c r="H400" s="38" t="s">
        <v>750</v>
      </c>
      <c r="I400" s="38"/>
      <c r="J400" s="53">
        <f t="shared" si="7"/>
        <v>39</v>
      </c>
      <c r="K400" s="7"/>
    </row>
    <row r="401" spans="1:11" ht="12.75" customHeight="1">
      <c r="A401" s="37" t="s">
        <v>751</v>
      </c>
      <c r="B401" s="38" t="s">
        <v>752</v>
      </c>
      <c r="C401" s="38" t="b">
        <v>0</v>
      </c>
      <c r="D401" s="53">
        <v>7101</v>
      </c>
      <c r="E401" s="38" t="s">
        <v>2119</v>
      </c>
      <c r="F401" s="53" t="s">
        <v>2084</v>
      </c>
      <c r="G401" s="38"/>
      <c r="H401" s="38" t="s">
        <v>752</v>
      </c>
      <c r="I401" s="38"/>
      <c r="J401" s="53">
        <f t="shared" si="7"/>
        <v>39</v>
      </c>
      <c r="K401" s="7"/>
    </row>
    <row r="402" spans="1:11" ht="12.75" customHeight="1">
      <c r="A402" s="37" t="s">
        <v>753</v>
      </c>
      <c r="B402" s="38" t="s">
        <v>754</v>
      </c>
      <c r="C402" s="38" t="b">
        <v>0</v>
      </c>
      <c r="D402" s="53">
        <v>7101</v>
      </c>
      <c r="E402" s="38" t="s">
        <v>2119</v>
      </c>
      <c r="F402" s="53" t="s">
        <v>2084</v>
      </c>
      <c r="G402" s="38"/>
      <c r="H402" s="38" t="s">
        <v>754</v>
      </c>
      <c r="I402" s="38"/>
      <c r="J402" s="53">
        <f t="shared" si="7"/>
        <v>99</v>
      </c>
      <c r="K402" s="7"/>
    </row>
    <row r="403" spans="1:11" ht="12.75" customHeight="1">
      <c r="A403" s="37" t="s">
        <v>755</v>
      </c>
      <c r="B403" s="38" t="s">
        <v>756</v>
      </c>
      <c r="C403" s="38" t="b">
        <v>0</v>
      </c>
      <c r="D403" s="53">
        <v>7302</v>
      </c>
      <c r="E403" s="38" t="s">
        <v>2085</v>
      </c>
      <c r="F403" s="53" t="s">
        <v>2082</v>
      </c>
      <c r="G403" s="38"/>
      <c r="H403" s="38" t="s">
        <v>756</v>
      </c>
      <c r="I403" s="38"/>
      <c r="J403" s="53">
        <f t="shared" si="7"/>
        <v>54</v>
      </c>
      <c r="K403" s="7"/>
    </row>
    <row r="404" spans="1:11" ht="12.75" customHeight="1">
      <c r="A404" s="37" t="s">
        <v>757</v>
      </c>
      <c r="B404" s="38" t="s">
        <v>758</v>
      </c>
      <c r="C404" s="38" t="b">
        <v>0</v>
      </c>
      <c r="D404" s="53">
        <v>1107</v>
      </c>
      <c r="E404" s="38" t="s">
        <v>2106</v>
      </c>
      <c r="F404" s="53" t="s">
        <v>2084</v>
      </c>
      <c r="G404" s="38"/>
      <c r="H404" s="38" t="s">
        <v>758</v>
      </c>
      <c r="I404" s="38"/>
      <c r="J404" s="53">
        <f t="shared" si="7"/>
        <v>57</v>
      </c>
      <c r="K404" s="7"/>
    </row>
    <row r="405" spans="1:11" ht="12.75" customHeight="1">
      <c r="A405" s="37" t="s">
        <v>759</v>
      </c>
      <c r="B405" s="38" t="s">
        <v>760</v>
      </c>
      <c r="C405" s="38" t="b">
        <v>0</v>
      </c>
      <c r="D405" s="53">
        <v>1301</v>
      </c>
      <c r="E405" s="38" t="s">
        <v>2093</v>
      </c>
      <c r="F405" s="53" t="s">
        <v>2082</v>
      </c>
      <c r="G405" s="38"/>
      <c r="H405" s="38" t="s">
        <v>760</v>
      </c>
      <c r="I405" s="38"/>
      <c r="J405" s="53">
        <f t="shared" si="7"/>
        <v>101</v>
      </c>
      <c r="K405" s="7"/>
    </row>
    <row r="406" spans="1:11" ht="12.75" customHeight="1">
      <c r="A406" s="37" t="s">
        <v>761</v>
      </c>
      <c r="B406" s="38" t="s">
        <v>762</v>
      </c>
      <c r="C406" s="38" t="b">
        <v>0</v>
      </c>
      <c r="D406" s="53">
        <v>7102</v>
      </c>
      <c r="E406" s="38" t="s">
        <v>2120</v>
      </c>
      <c r="F406" s="53" t="s">
        <v>2084</v>
      </c>
      <c r="G406" s="38"/>
      <c r="H406" s="38" t="s">
        <v>762</v>
      </c>
      <c r="I406" s="38"/>
      <c r="J406" s="53">
        <f t="shared" si="7"/>
        <v>72</v>
      </c>
      <c r="K406" s="7"/>
    </row>
    <row r="407" spans="1:11" ht="12.75" customHeight="1">
      <c r="A407" s="37" t="s">
        <v>763</v>
      </c>
      <c r="B407" s="38" t="s">
        <v>764</v>
      </c>
      <c r="C407" s="38" t="b">
        <v>0</v>
      </c>
      <c r="D407" s="53">
        <v>7302</v>
      </c>
      <c r="E407" s="38" t="s">
        <v>2085</v>
      </c>
      <c r="F407" s="53" t="s">
        <v>2082</v>
      </c>
      <c r="G407" s="38"/>
      <c r="H407" s="38" t="s">
        <v>764</v>
      </c>
      <c r="I407" s="38"/>
      <c r="J407" s="53">
        <f t="shared" si="7"/>
        <v>84</v>
      </c>
      <c r="K407" s="7"/>
    </row>
    <row r="408" spans="1:11" ht="12.75" customHeight="1">
      <c r="A408" s="37" t="s">
        <v>765</v>
      </c>
      <c r="B408" s="38" t="s">
        <v>766</v>
      </c>
      <c r="C408" s="38" t="b">
        <v>0</v>
      </c>
      <c r="D408" s="53">
        <v>7101</v>
      </c>
      <c r="E408" s="38" t="s">
        <v>2119</v>
      </c>
      <c r="F408" s="53" t="s">
        <v>2084</v>
      </c>
      <c r="G408" s="38"/>
      <c r="H408" s="38" t="s">
        <v>766</v>
      </c>
      <c r="I408" s="38"/>
      <c r="J408" s="53">
        <f t="shared" si="7"/>
        <v>103</v>
      </c>
      <c r="K408" s="7"/>
    </row>
    <row r="409" spans="1:11" ht="12.75" customHeight="1">
      <c r="A409" s="37" t="s">
        <v>767</v>
      </c>
      <c r="B409" s="38" t="s">
        <v>768</v>
      </c>
      <c r="C409" s="38" t="b">
        <v>0</v>
      </c>
      <c r="D409" s="53">
        <v>7302</v>
      </c>
      <c r="E409" s="38" t="s">
        <v>2085</v>
      </c>
      <c r="F409" s="53" t="s">
        <v>2082</v>
      </c>
      <c r="G409" s="38"/>
      <c r="H409" s="38" t="s">
        <v>768</v>
      </c>
      <c r="I409" s="38"/>
      <c r="J409" s="53">
        <f t="shared" si="7"/>
        <v>115</v>
      </c>
      <c r="K409" s="7"/>
    </row>
    <row r="410" spans="1:11" ht="12.75" customHeight="1">
      <c r="A410" s="37" t="s">
        <v>769</v>
      </c>
      <c r="B410" s="38" t="s">
        <v>723</v>
      </c>
      <c r="C410" s="38" t="b">
        <v>0</v>
      </c>
      <c r="D410" s="53">
        <v>7102</v>
      </c>
      <c r="E410" s="38" t="s">
        <v>2120</v>
      </c>
      <c r="F410" s="53" t="s">
        <v>2084</v>
      </c>
      <c r="G410" s="38"/>
      <c r="H410" s="38" t="s">
        <v>723</v>
      </c>
      <c r="I410" s="38"/>
      <c r="J410" s="53">
        <f t="shared" si="7"/>
        <v>91</v>
      </c>
      <c r="K410" s="7"/>
    </row>
    <row r="411" spans="1:11" ht="12.75" customHeight="1">
      <c r="A411" s="37" t="s">
        <v>770</v>
      </c>
      <c r="B411" s="38" t="s">
        <v>771</v>
      </c>
      <c r="C411" s="38" t="b">
        <v>0</v>
      </c>
      <c r="D411" s="53">
        <v>7302</v>
      </c>
      <c r="E411" s="38" t="s">
        <v>2085</v>
      </c>
      <c r="F411" s="53" t="s">
        <v>2082</v>
      </c>
      <c r="G411" s="38"/>
      <c r="H411" s="38" t="s">
        <v>771</v>
      </c>
      <c r="I411" s="38"/>
      <c r="J411" s="53">
        <f t="shared" si="7"/>
        <v>97</v>
      </c>
      <c r="K411" s="7"/>
    </row>
    <row r="412" spans="1:11" ht="12.75" customHeight="1">
      <c r="A412" s="37" t="s">
        <v>772</v>
      </c>
      <c r="B412" s="38" t="s">
        <v>733</v>
      </c>
      <c r="C412" s="38" t="b">
        <v>0</v>
      </c>
      <c r="D412" s="53">
        <v>7102</v>
      </c>
      <c r="E412" s="38" t="s">
        <v>2120</v>
      </c>
      <c r="F412" s="53" t="s">
        <v>2084</v>
      </c>
      <c r="G412" s="38"/>
      <c r="H412" s="38" t="s">
        <v>733</v>
      </c>
      <c r="I412" s="38"/>
      <c r="J412" s="53">
        <f t="shared" si="7"/>
        <v>106</v>
      </c>
      <c r="K412" s="7"/>
    </row>
    <row r="413" spans="1:11" ht="12.75" customHeight="1">
      <c r="A413" s="37" t="s">
        <v>773</v>
      </c>
      <c r="B413" s="38" t="s">
        <v>774</v>
      </c>
      <c r="C413" s="38" t="b">
        <v>0</v>
      </c>
      <c r="D413" s="53">
        <v>7302</v>
      </c>
      <c r="E413" s="38" t="s">
        <v>2085</v>
      </c>
      <c r="F413" s="53" t="s">
        <v>2082</v>
      </c>
      <c r="G413" s="38"/>
      <c r="H413" s="38" t="s">
        <v>774</v>
      </c>
      <c r="I413" s="38"/>
      <c r="J413" s="53">
        <f t="shared" si="7"/>
        <v>112</v>
      </c>
      <c r="K413" s="7"/>
    </row>
    <row r="414" spans="1:11" ht="12.75" customHeight="1">
      <c r="A414" s="37" t="s">
        <v>775</v>
      </c>
      <c r="B414" s="38" t="s">
        <v>729</v>
      </c>
      <c r="C414" s="38" t="b">
        <v>0</v>
      </c>
      <c r="D414" s="53">
        <v>7107</v>
      </c>
      <c r="E414" s="38" t="s">
        <v>2086</v>
      </c>
      <c r="F414" s="53" t="s">
        <v>2084</v>
      </c>
      <c r="G414" s="38"/>
      <c r="H414" s="38" t="s">
        <v>729</v>
      </c>
      <c r="I414" s="38"/>
      <c r="J414" s="53">
        <f t="shared" si="7"/>
        <v>91</v>
      </c>
      <c r="K414" s="7"/>
    </row>
    <row r="415" spans="1:11" ht="12.75" customHeight="1">
      <c r="A415" s="37" t="s">
        <v>776</v>
      </c>
      <c r="B415" s="38" t="s">
        <v>777</v>
      </c>
      <c r="C415" s="38" t="b">
        <v>0</v>
      </c>
      <c r="D415" s="53">
        <v>7302</v>
      </c>
      <c r="E415" s="38" t="s">
        <v>2085</v>
      </c>
      <c r="F415" s="53" t="s">
        <v>2082</v>
      </c>
      <c r="G415" s="38"/>
      <c r="H415" s="38" t="s">
        <v>777</v>
      </c>
      <c r="I415" s="38"/>
      <c r="J415" s="53">
        <f t="shared" si="7"/>
        <v>106</v>
      </c>
      <c r="K415" s="7"/>
    </row>
    <row r="416" spans="1:11" ht="12.75" customHeight="1">
      <c r="A416" s="37" t="s">
        <v>778</v>
      </c>
      <c r="B416" s="38" t="s">
        <v>779</v>
      </c>
      <c r="C416" s="38" t="b">
        <v>0</v>
      </c>
      <c r="D416" s="53">
        <v>7101</v>
      </c>
      <c r="E416" s="38" t="s">
        <v>2119</v>
      </c>
      <c r="F416" s="53" t="s">
        <v>2084</v>
      </c>
      <c r="G416" s="38"/>
      <c r="H416" s="38" t="s">
        <v>779</v>
      </c>
      <c r="I416" s="38"/>
      <c r="J416" s="53">
        <f t="shared" si="7"/>
        <v>126</v>
      </c>
      <c r="K416" s="7"/>
    </row>
    <row r="417" spans="1:11" ht="12.75" customHeight="1">
      <c r="A417" s="37" t="s">
        <v>780</v>
      </c>
      <c r="B417" s="38" t="s">
        <v>781</v>
      </c>
      <c r="C417" s="38" t="b">
        <v>0</v>
      </c>
      <c r="D417" s="53">
        <v>7302</v>
      </c>
      <c r="E417" s="38" t="s">
        <v>2085</v>
      </c>
      <c r="F417" s="53" t="s">
        <v>2082</v>
      </c>
      <c r="G417" s="38"/>
      <c r="H417" s="38" t="s">
        <v>781</v>
      </c>
      <c r="I417" s="38"/>
      <c r="J417" s="53">
        <f t="shared" si="7"/>
        <v>132</v>
      </c>
      <c r="K417" s="7"/>
    </row>
    <row r="418" spans="1:11" ht="12.75" customHeight="1">
      <c r="A418" s="37" t="s">
        <v>782</v>
      </c>
      <c r="B418" s="38" t="s">
        <v>112</v>
      </c>
      <c r="C418" s="38" t="b">
        <v>0</v>
      </c>
      <c r="D418" s="53">
        <v>7302</v>
      </c>
      <c r="E418" s="38" t="s">
        <v>2085</v>
      </c>
      <c r="F418" s="53" t="s">
        <v>2082</v>
      </c>
      <c r="G418" s="38"/>
      <c r="H418" s="38" t="s">
        <v>112</v>
      </c>
      <c r="I418" s="38"/>
      <c r="J418" s="53">
        <f t="shared" si="7"/>
        <v>30</v>
      </c>
      <c r="K418" s="7"/>
    </row>
    <row r="419" spans="1:11" ht="12.75" customHeight="1">
      <c r="A419" s="35" t="s">
        <v>783</v>
      </c>
      <c r="B419" s="36" t="s">
        <v>784</v>
      </c>
      <c r="C419" s="36" t="b">
        <v>0</v>
      </c>
      <c r="D419" s="52" t="s">
        <v>2080</v>
      </c>
      <c r="E419" s="36" t="s">
        <v>2080</v>
      </c>
      <c r="F419" s="52" t="s">
        <v>2080</v>
      </c>
      <c r="G419" s="36"/>
      <c r="H419" s="36" t="s">
        <v>784</v>
      </c>
      <c r="I419" s="36"/>
      <c r="J419" s="52">
        <f t="shared" si="7"/>
        <v>48</v>
      </c>
      <c r="K419" s="7"/>
    </row>
    <row r="420" spans="1:11" ht="12.75" customHeight="1">
      <c r="A420" s="37" t="s">
        <v>785</v>
      </c>
      <c r="B420" s="38" t="s">
        <v>786</v>
      </c>
      <c r="C420" s="38" t="b">
        <v>0</v>
      </c>
      <c r="D420" s="53">
        <v>7101</v>
      </c>
      <c r="E420" s="38" t="s">
        <v>2119</v>
      </c>
      <c r="F420" s="53" t="s">
        <v>2084</v>
      </c>
      <c r="G420" s="38"/>
      <c r="H420" s="38" t="s">
        <v>786</v>
      </c>
      <c r="I420" s="38"/>
      <c r="J420" s="53">
        <f t="shared" si="7"/>
        <v>57</v>
      </c>
      <c r="K420" s="7"/>
    </row>
    <row r="421" spans="1:11" ht="12.75" customHeight="1">
      <c r="A421" s="37" t="s">
        <v>787</v>
      </c>
      <c r="B421" s="38" t="s">
        <v>788</v>
      </c>
      <c r="C421" s="38" t="b">
        <v>0</v>
      </c>
      <c r="D421" s="53">
        <v>7101</v>
      </c>
      <c r="E421" s="38" t="s">
        <v>2119</v>
      </c>
      <c r="F421" s="53" t="s">
        <v>2084</v>
      </c>
      <c r="G421" s="38"/>
      <c r="H421" s="38" t="s">
        <v>788</v>
      </c>
      <c r="I421" s="38"/>
      <c r="J421" s="53">
        <f t="shared" si="7"/>
        <v>67</v>
      </c>
      <c r="K421" s="7"/>
    </row>
    <row r="422" spans="1:11" ht="12.75" customHeight="1">
      <c r="A422" s="37" t="s">
        <v>789</v>
      </c>
      <c r="B422" s="38" t="s">
        <v>790</v>
      </c>
      <c r="C422" s="38" t="b">
        <v>0</v>
      </c>
      <c r="D422" s="53">
        <v>1113</v>
      </c>
      <c r="E422" s="38" t="s">
        <v>2109</v>
      </c>
      <c r="F422" s="53" t="s">
        <v>2084</v>
      </c>
      <c r="G422" s="38"/>
      <c r="H422" s="38" t="s">
        <v>790</v>
      </c>
      <c r="I422" s="38"/>
      <c r="J422" s="53">
        <f t="shared" si="7"/>
        <v>20</v>
      </c>
      <c r="K422" s="7"/>
    </row>
    <row r="423" spans="1:11" ht="12.75" customHeight="1">
      <c r="A423" s="37" t="s">
        <v>791</v>
      </c>
      <c r="B423" s="38" t="s">
        <v>792</v>
      </c>
      <c r="C423" s="38" t="b">
        <v>0</v>
      </c>
      <c r="D423" s="53">
        <v>7102</v>
      </c>
      <c r="E423" s="38" t="s">
        <v>2120</v>
      </c>
      <c r="F423" s="53" t="s">
        <v>2084</v>
      </c>
      <c r="G423" s="38"/>
      <c r="H423" s="38" t="s">
        <v>792</v>
      </c>
      <c r="I423" s="38"/>
      <c r="J423" s="53">
        <f t="shared" si="7"/>
        <v>35</v>
      </c>
      <c r="K423" s="7"/>
    </row>
    <row r="424" spans="1:11" ht="12.75" customHeight="1">
      <c r="A424" s="37" t="s">
        <v>793</v>
      </c>
      <c r="B424" s="38" t="s">
        <v>794</v>
      </c>
      <c r="C424" s="38" t="b">
        <v>0</v>
      </c>
      <c r="D424" s="53">
        <v>7101</v>
      </c>
      <c r="E424" s="38" t="s">
        <v>2119</v>
      </c>
      <c r="F424" s="53" t="s">
        <v>2084</v>
      </c>
      <c r="G424" s="38"/>
      <c r="H424" s="38" t="s">
        <v>794</v>
      </c>
      <c r="I424" s="38"/>
      <c r="J424" s="53">
        <f t="shared" si="7"/>
        <v>26</v>
      </c>
      <c r="K424" s="7"/>
    </row>
    <row r="425" spans="1:11" ht="12.75" customHeight="1">
      <c r="A425" s="37" t="s">
        <v>795</v>
      </c>
      <c r="B425" s="38" t="s">
        <v>796</v>
      </c>
      <c r="C425" s="38" t="b">
        <v>0</v>
      </c>
      <c r="D425" s="53">
        <v>7102</v>
      </c>
      <c r="E425" s="38" t="s">
        <v>2120</v>
      </c>
      <c r="F425" s="53" t="s">
        <v>2084</v>
      </c>
      <c r="G425" s="38"/>
      <c r="H425" s="38" t="s">
        <v>796</v>
      </c>
      <c r="I425" s="38"/>
      <c r="J425" s="53">
        <f t="shared" si="7"/>
        <v>51</v>
      </c>
      <c r="K425" s="7"/>
    </row>
    <row r="426" spans="1:11" ht="12.75" customHeight="1">
      <c r="A426" s="37" t="s">
        <v>797</v>
      </c>
      <c r="B426" s="38" t="s">
        <v>798</v>
      </c>
      <c r="C426" s="38" t="b">
        <v>0</v>
      </c>
      <c r="D426" s="53">
        <v>7102</v>
      </c>
      <c r="E426" s="38" t="s">
        <v>2120</v>
      </c>
      <c r="F426" s="53" t="s">
        <v>2084</v>
      </c>
      <c r="G426" s="38"/>
      <c r="H426" s="38" t="s">
        <v>798</v>
      </c>
      <c r="I426" s="38"/>
      <c r="J426" s="53">
        <f t="shared" si="7"/>
        <v>66</v>
      </c>
      <c r="K426" s="7"/>
    </row>
    <row r="427" spans="1:11" ht="12.75" customHeight="1">
      <c r="A427" s="37" t="s">
        <v>799</v>
      </c>
      <c r="B427" s="38" t="s">
        <v>729</v>
      </c>
      <c r="C427" s="38" t="b">
        <v>0</v>
      </c>
      <c r="D427" s="53">
        <v>7107</v>
      </c>
      <c r="E427" s="38" t="s">
        <v>2086</v>
      </c>
      <c r="F427" s="53" t="s">
        <v>2084</v>
      </c>
      <c r="G427" s="38"/>
      <c r="H427" s="38" t="s">
        <v>729</v>
      </c>
      <c r="I427" s="38"/>
      <c r="J427" s="53">
        <f t="shared" si="7"/>
        <v>91</v>
      </c>
      <c r="K427" s="7"/>
    </row>
    <row r="428" spans="1:11" ht="12.75" customHeight="1">
      <c r="A428" s="37" t="s">
        <v>800</v>
      </c>
      <c r="B428" s="38" t="s">
        <v>801</v>
      </c>
      <c r="C428" s="38" t="b">
        <v>0</v>
      </c>
      <c r="D428" s="53">
        <v>7302</v>
      </c>
      <c r="E428" s="38" t="s">
        <v>2085</v>
      </c>
      <c r="F428" s="53" t="s">
        <v>2082</v>
      </c>
      <c r="G428" s="38"/>
      <c r="H428" s="38" t="s">
        <v>801</v>
      </c>
      <c r="I428" s="38"/>
      <c r="J428" s="53">
        <f t="shared" si="7"/>
        <v>106</v>
      </c>
      <c r="K428" s="7"/>
    </row>
    <row r="429" spans="1:11" ht="12.75" customHeight="1">
      <c r="A429" s="37" t="s">
        <v>802</v>
      </c>
      <c r="B429" s="38" t="s">
        <v>112</v>
      </c>
      <c r="C429" s="38" t="b">
        <v>0</v>
      </c>
      <c r="D429" s="53">
        <v>7302</v>
      </c>
      <c r="E429" s="38" t="s">
        <v>2085</v>
      </c>
      <c r="F429" s="53" t="s">
        <v>2082</v>
      </c>
      <c r="G429" s="38"/>
      <c r="H429" s="38" t="s">
        <v>112</v>
      </c>
      <c r="I429" s="38"/>
      <c r="J429" s="53">
        <f t="shared" si="7"/>
        <v>30</v>
      </c>
      <c r="K429" s="7"/>
    </row>
    <row r="430" spans="1:11" ht="12.75" customHeight="1">
      <c r="A430" s="35" t="s">
        <v>803</v>
      </c>
      <c r="B430" s="36" t="s">
        <v>804</v>
      </c>
      <c r="C430" s="36" t="b">
        <v>0</v>
      </c>
      <c r="D430" s="52" t="s">
        <v>2080</v>
      </c>
      <c r="E430" s="36" t="s">
        <v>2080</v>
      </c>
      <c r="F430" s="52" t="s">
        <v>2080</v>
      </c>
      <c r="G430" s="36"/>
      <c r="H430" s="36" t="s">
        <v>804</v>
      </c>
      <c r="I430" s="36"/>
      <c r="J430" s="52">
        <f t="shared" si="7"/>
        <v>47</v>
      </c>
      <c r="K430" s="7"/>
    </row>
    <row r="431" spans="1:11" ht="12.75" customHeight="1">
      <c r="A431" s="37" t="s">
        <v>805</v>
      </c>
      <c r="B431" s="38" t="s">
        <v>786</v>
      </c>
      <c r="C431" s="38" t="b">
        <v>0</v>
      </c>
      <c r="D431" s="53">
        <v>7302</v>
      </c>
      <c r="E431" s="38" t="s">
        <v>2085</v>
      </c>
      <c r="F431" s="53" t="s">
        <v>2082</v>
      </c>
      <c r="G431" s="38"/>
      <c r="H431" s="38" t="s">
        <v>786</v>
      </c>
      <c r="I431" s="38"/>
      <c r="J431" s="53">
        <f t="shared" si="7"/>
        <v>57</v>
      </c>
      <c r="K431" s="7"/>
    </row>
    <row r="432" spans="1:11" ht="12.75" customHeight="1">
      <c r="A432" s="37" t="s">
        <v>806</v>
      </c>
      <c r="B432" s="38" t="s">
        <v>792</v>
      </c>
      <c r="C432" s="38" t="b">
        <v>0</v>
      </c>
      <c r="D432" s="53">
        <v>7102</v>
      </c>
      <c r="E432" s="38" t="s">
        <v>2120</v>
      </c>
      <c r="F432" s="53" t="s">
        <v>2084</v>
      </c>
      <c r="G432" s="38"/>
      <c r="H432" s="38" t="s">
        <v>792</v>
      </c>
      <c r="I432" s="38"/>
      <c r="J432" s="53">
        <f t="shared" si="7"/>
        <v>35</v>
      </c>
      <c r="K432" s="7"/>
    </row>
    <row r="433" spans="1:11" ht="12.75" customHeight="1">
      <c r="A433" s="37" t="s">
        <v>807</v>
      </c>
      <c r="B433" s="38" t="s">
        <v>794</v>
      </c>
      <c r="C433" s="38" t="b">
        <v>0</v>
      </c>
      <c r="D433" s="53">
        <v>7302</v>
      </c>
      <c r="E433" s="38" t="s">
        <v>2085</v>
      </c>
      <c r="F433" s="53" t="s">
        <v>2082</v>
      </c>
      <c r="G433" s="38"/>
      <c r="H433" s="38" t="s">
        <v>794</v>
      </c>
      <c r="I433" s="38"/>
      <c r="J433" s="53">
        <f t="shared" si="7"/>
        <v>26</v>
      </c>
      <c r="K433" s="7"/>
    </row>
    <row r="434" spans="1:11" ht="12.75" customHeight="1">
      <c r="A434" s="37" t="s">
        <v>808</v>
      </c>
      <c r="B434" s="38" t="s">
        <v>796</v>
      </c>
      <c r="C434" s="38" t="b">
        <v>0</v>
      </c>
      <c r="D434" s="53">
        <v>7102</v>
      </c>
      <c r="E434" s="38" t="s">
        <v>2120</v>
      </c>
      <c r="F434" s="53" t="s">
        <v>2084</v>
      </c>
      <c r="G434" s="38"/>
      <c r="H434" s="38" t="s">
        <v>796</v>
      </c>
      <c r="I434" s="38"/>
      <c r="J434" s="53">
        <f t="shared" si="7"/>
        <v>51</v>
      </c>
      <c r="K434" s="7"/>
    </row>
    <row r="435" spans="1:11" ht="12.75" customHeight="1">
      <c r="A435" s="37" t="s">
        <v>809</v>
      </c>
      <c r="B435" s="38" t="s">
        <v>798</v>
      </c>
      <c r="C435" s="38" t="b">
        <v>0</v>
      </c>
      <c r="D435" s="53">
        <v>7102</v>
      </c>
      <c r="E435" s="38" t="s">
        <v>2120</v>
      </c>
      <c r="F435" s="53" t="s">
        <v>2084</v>
      </c>
      <c r="G435" s="38"/>
      <c r="H435" s="38" t="s">
        <v>798</v>
      </c>
      <c r="I435" s="38"/>
      <c r="J435" s="53">
        <f t="shared" si="7"/>
        <v>66</v>
      </c>
      <c r="K435" s="7"/>
    </row>
    <row r="436" spans="1:11" ht="12.75" customHeight="1">
      <c r="A436" s="37" t="s">
        <v>810</v>
      </c>
      <c r="B436" s="38" t="s">
        <v>729</v>
      </c>
      <c r="C436" s="38" t="b">
        <v>0</v>
      </c>
      <c r="D436" s="53">
        <v>7107</v>
      </c>
      <c r="E436" s="38" t="s">
        <v>2086</v>
      </c>
      <c r="F436" s="53" t="s">
        <v>2084</v>
      </c>
      <c r="G436" s="38"/>
      <c r="H436" s="38" t="s">
        <v>729</v>
      </c>
      <c r="I436" s="38"/>
      <c r="J436" s="53">
        <f t="shared" si="7"/>
        <v>91</v>
      </c>
      <c r="K436" s="7"/>
    </row>
    <row r="437" spans="1:11" ht="12.75" customHeight="1">
      <c r="A437" s="37" t="s">
        <v>811</v>
      </c>
      <c r="B437" s="38" t="s">
        <v>812</v>
      </c>
      <c r="C437" s="38" t="b">
        <v>0</v>
      </c>
      <c r="D437" s="53">
        <v>7302</v>
      </c>
      <c r="E437" s="38" t="s">
        <v>2085</v>
      </c>
      <c r="F437" s="53" t="s">
        <v>2082</v>
      </c>
      <c r="G437" s="38"/>
      <c r="H437" s="38" t="s">
        <v>812</v>
      </c>
      <c r="I437" s="38"/>
      <c r="J437" s="53">
        <f t="shared" si="7"/>
        <v>106</v>
      </c>
      <c r="K437" s="7"/>
    </row>
    <row r="438" spans="1:11" ht="12.75" customHeight="1">
      <c r="A438" s="37" t="s">
        <v>813</v>
      </c>
      <c r="B438" s="38" t="s">
        <v>814</v>
      </c>
      <c r="C438" s="38" t="b">
        <v>0</v>
      </c>
      <c r="D438" s="53">
        <v>7101</v>
      </c>
      <c r="E438" s="38" t="s">
        <v>2119</v>
      </c>
      <c r="F438" s="53" t="s">
        <v>2084</v>
      </c>
      <c r="G438" s="38"/>
      <c r="H438" s="38" t="s">
        <v>814</v>
      </c>
      <c r="I438" s="38"/>
      <c r="J438" s="53">
        <f t="shared" si="7"/>
        <v>110</v>
      </c>
      <c r="K438" s="7"/>
    </row>
    <row r="439" spans="1:11" ht="12.75" customHeight="1">
      <c r="A439" s="37" t="s">
        <v>815</v>
      </c>
      <c r="B439" s="38" t="s">
        <v>816</v>
      </c>
      <c r="C439" s="38" t="b">
        <v>0</v>
      </c>
      <c r="D439" s="53">
        <v>7302</v>
      </c>
      <c r="E439" s="38" t="s">
        <v>2085</v>
      </c>
      <c r="F439" s="53" t="s">
        <v>2082</v>
      </c>
      <c r="G439" s="38"/>
      <c r="H439" s="38" t="s">
        <v>816</v>
      </c>
      <c r="I439" s="38"/>
      <c r="J439" s="53">
        <f t="shared" si="7"/>
        <v>65</v>
      </c>
      <c r="K439" s="7"/>
    </row>
    <row r="440" spans="1:11" ht="12.75" customHeight="1">
      <c r="A440" s="37" t="s">
        <v>817</v>
      </c>
      <c r="B440" s="38" t="s">
        <v>112</v>
      </c>
      <c r="C440" s="38" t="b">
        <v>0</v>
      </c>
      <c r="D440" s="53">
        <v>7302</v>
      </c>
      <c r="E440" s="38" t="s">
        <v>2085</v>
      </c>
      <c r="F440" s="53" t="s">
        <v>2082</v>
      </c>
      <c r="G440" s="38"/>
      <c r="H440" s="38" t="s">
        <v>112</v>
      </c>
      <c r="I440" s="38"/>
      <c r="J440" s="53">
        <f t="shared" si="7"/>
        <v>30</v>
      </c>
      <c r="K440" s="7"/>
    </row>
    <row r="441" spans="1:11" ht="12.75" customHeight="1">
      <c r="A441" s="35" t="s">
        <v>818</v>
      </c>
      <c r="B441" s="36" t="s">
        <v>819</v>
      </c>
      <c r="C441" s="36" t="b">
        <v>0</v>
      </c>
      <c r="D441" s="52" t="s">
        <v>2080</v>
      </c>
      <c r="E441" s="36" t="s">
        <v>2080</v>
      </c>
      <c r="F441" s="52" t="s">
        <v>2080</v>
      </c>
      <c r="G441" s="36"/>
      <c r="H441" s="36" t="s">
        <v>819</v>
      </c>
      <c r="I441" s="36"/>
      <c r="J441" s="52">
        <f t="shared" si="7"/>
        <v>49</v>
      </c>
      <c r="K441" s="7"/>
    </row>
    <row r="442" spans="1:11" ht="12.75" customHeight="1">
      <c r="A442" s="37" t="s">
        <v>820</v>
      </c>
      <c r="B442" s="38" t="s">
        <v>786</v>
      </c>
      <c r="C442" s="38" t="b">
        <v>0</v>
      </c>
      <c r="D442" s="53">
        <v>7302</v>
      </c>
      <c r="E442" s="38" t="s">
        <v>2085</v>
      </c>
      <c r="F442" s="53" t="s">
        <v>2082</v>
      </c>
      <c r="G442" s="38"/>
      <c r="H442" s="38" t="s">
        <v>786</v>
      </c>
      <c r="I442" s="38"/>
      <c r="J442" s="53">
        <f t="shared" si="7"/>
        <v>57</v>
      </c>
      <c r="K442" s="7"/>
    </row>
    <row r="443" spans="1:11" ht="12.75" customHeight="1">
      <c r="A443" s="37" t="s">
        <v>821</v>
      </c>
      <c r="B443" s="38" t="s">
        <v>788</v>
      </c>
      <c r="C443" s="38" t="b">
        <v>0</v>
      </c>
      <c r="D443" s="53">
        <v>7302</v>
      </c>
      <c r="E443" s="38" t="s">
        <v>2085</v>
      </c>
      <c r="F443" s="53" t="s">
        <v>2082</v>
      </c>
      <c r="G443" s="38"/>
      <c r="H443" s="38" t="s">
        <v>788</v>
      </c>
      <c r="I443" s="38"/>
      <c r="J443" s="53">
        <f t="shared" si="7"/>
        <v>67</v>
      </c>
      <c r="K443" s="7"/>
    </row>
    <row r="444" spans="1:11" ht="12.75" customHeight="1">
      <c r="A444" s="37" t="s">
        <v>822</v>
      </c>
      <c r="B444" s="38" t="s">
        <v>792</v>
      </c>
      <c r="C444" s="38" t="b">
        <v>0</v>
      </c>
      <c r="D444" s="53">
        <v>7102</v>
      </c>
      <c r="E444" s="38" t="s">
        <v>2120</v>
      </c>
      <c r="F444" s="53" t="s">
        <v>2084</v>
      </c>
      <c r="G444" s="38"/>
      <c r="H444" s="38" t="s">
        <v>792</v>
      </c>
      <c r="I444" s="38"/>
      <c r="J444" s="53">
        <f t="shared" si="7"/>
        <v>35</v>
      </c>
      <c r="K444" s="7"/>
    </row>
    <row r="445" spans="1:11" ht="12.75" customHeight="1">
      <c r="A445" s="37" t="s">
        <v>823</v>
      </c>
      <c r="B445" s="38" t="s">
        <v>794</v>
      </c>
      <c r="C445" s="38" t="b">
        <v>0</v>
      </c>
      <c r="D445" s="53">
        <v>7302</v>
      </c>
      <c r="E445" s="38" t="s">
        <v>2085</v>
      </c>
      <c r="F445" s="53" t="s">
        <v>2082</v>
      </c>
      <c r="G445" s="38"/>
      <c r="H445" s="38" t="s">
        <v>794</v>
      </c>
      <c r="I445" s="38"/>
      <c r="J445" s="53">
        <f t="shared" si="7"/>
        <v>26</v>
      </c>
      <c r="K445" s="7"/>
    </row>
    <row r="446" spans="1:11" ht="12.75" customHeight="1">
      <c r="A446" s="37" t="s">
        <v>824</v>
      </c>
      <c r="B446" s="38" t="s">
        <v>796</v>
      </c>
      <c r="C446" s="38" t="b">
        <v>0</v>
      </c>
      <c r="D446" s="53">
        <v>7102</v>
      </c>
      <c r="E446" s="38" t="s">
        <v>2120</v>
      </c>
      <c r="F446" s="53" t="s">
        <v>2084</v>
      </c>
      <c r="G446" s="38"/>
      <c r="H446" s="38" t="s">
        <v>796</v>
      </c>
      <c r="I446" s="38"/>
      <c r="J446" s="53">
        <f t="shared" si="7"/>
        <v>51</v>
      </c>
      <c r="K446" s="7"/>
    </row>
    <row r="447" spans="1:11" ht="12.75" customHeight="1">
      <c r="A447" s="37" t="s">
        <v>825</v>
      </c>
      <c r="B447" s="38" t="s">
        <v>798</v>
      </c>
      <c r="C447" s="38" t="b">
        <v>0</v>
      </c>
      <c r="D447" s="53">
        <v>7102</v>
      </c>
      <c r="E447" s="38" t="s">
        <v>2120</v>
      </c>
      <c r="F447" s="53" t="s">
        <v>2084</v>
      </c>
      <c r="G447" s="38"/>
      <c r="H447" s="38" t="s">
        <v>798</v>
      </c>
      <c r="I447" s="38"/>
      <c r="J447" s="53">
        <f t="shared" si="7"/>
        <v>66</v>
      </c>
      <c r="K447" s="7"/>
    </row>
    <row r="448" spans="1:11" ht="12.75" customHeight="1">
      <c r="A448" s="37" t="s">
        <v>826</v>
      </c>
      <c r="B448" s="38" t="s">
        <v>729</v>
      </c>
      <c r="C448" s="38" t="b">
        <v>0</v>
      </c>
      <c r="D448" s="53">
        <v>7107</v>
      </c>
      <c r="E448" s="38" t="s">
        <v>2086</v>
      </c>
      <c r="F448" s="53" t="s">
        <v>2084</v>
      </c>
      <c r="G448" s="38"/>
      <c r="H448" s="38" t="s">
        <v>729</v>
      </c>
      <c r="I448" s="38"/>
      <c r="J448" s="53">
        <f t="shared" si="7"/>
        <v>91</v>
      </c>
      <c r="K448" s="7"/>
    </row>
    <row r="449" spans="1:11" ht="12.75" customHeight="1">
      <c r="A449" s="37" t="s">
        <v>827</v>
      </c>
      <c r="B449" s="38" t="s">
        <v>828</v>
      </c>
      <c r="C449" s="38" t="b">
        <v>0</v>
      </c>
      <c r="D449" s="53">
        <v>7302</v>
      </c>
      <c r="E449" s="38" t="s">
        <v>2085</v>
      </c>
      <c r="F449" s="53" t="s">
        <v>2082</v>
      </c>
      <c r="G449" s="38"/>
      <c r="H449" s="38" t="s">
        <v>828</v>
      </c>
      <c r="I449" s="38"/>
      <c r="J449" s="53">
        <f t="shared" si="7"/>
        <v>106</v>
      </c>
      <c r="K449" s="7"/>
    </row>
    <row r="450" spans="1:11" ht="12.75" customHeight="1">
      <c r="A450" s="37" t="s">
        <v>829</v>
      </c>
      <c r="B450" s="38" t="s">
        <v>112</v>
      </c>
      <c r="C450" s="38" t="b">
        <v>0</v>
      </c>
      <c r="D450" s="53">
        <v>7302</v>
      </c>
      <c r="E450" s="38" t="s">
        <v>2085</v>
      </c>
      <c r="F450" s="53" t="s">
        <v>2082</v>
      </c>
      <c r="G450" s="38"/>
      <c r="H450" s="38" t="s">
        <v>112</v>
      </c>
      <c r="I450" s="38"/>
      <c r="J450" s="53">
        <f t="shared" si="7"/>
        <v>30</v>
      </c>
      <c r="K450" s="7"/>
    </row>
    <row r="451" spans="1:11" ht="12.75" customHeight="1">
      <c r="A451" s="35" t="s">
        <v>830</v>
      </c>
      <c r="B451" s="36" t="s">
        <v>831</v>
      </c>
      <c r="C451" s="36" t="b">
        <v>0</v>
      </c>
      <c r="D451" s="52" t="s">
        <v>2080</v>
      </c>
      <c r="E451" s="36" t="s">
        <v>2080</v>
      </c>
      <c r="F451" s="52" t="s">
        <v>2080</v>
      </c>
      <c r="G451" s="36"/>
      <c r="H451" s="36" t="s">
        <v>831</v>
      </c>
      <c r="I451" s="36"/>
      <c r="J451" s="52">
        <f t="shared" si="7"/>
        <v>74</v>
      </c>
      <c r="K451" s="7"/>
    </row>
    <row r="452" spans="1:11" ht="12.75" customHeight="1">
      <c r="A452" s="37" t="s">
        <v>832</v>
      </c>
      <c r="B452" s="38" t="s">
        <v>786</v>
      </c>
      <c r="C452" s="38" t="b">
        <v>0</v>
      </c>
      <c r="D452" s="53">
        <v>7302</v>
      </c>
      <c r="E452" s="38" t="s">
        <v>2085</v>
      </c>
      <c r="F452" s="53" t="s">
        <v>2082</v>
      </c>
      <c r="G452" s="38"/>
      <c r="H452" s="38" t="s">
        <v>786</v>
      </c>
      <c r="I452" s="38"/>
      <c r="J452" s="53">
        <f t="shared" si="7"/>
        <v>57</v>
      </c>
      <c r="K452" s="7"/>
    </row>
    <row r="453" spans="1:11" ht="12.75" customHeight="1">
      <c r="A453" s="37" t="s">
        <v>833</v>
      </c>
      <c r="B453" s="38" t="s">
        <v>788</v>
      </c>
      <c r="C453" s="38" t="b">
        <v>0</v>
      </c>
      <c r="D453" s="53">
        <v>7302</v>
      </c>
      <c r="E453" s="38" t="s">
        <v>2085</v>
      </c>
      <c r="F453" s="53" t="s">
        <v>2082</v>
      </c>
      <c r="G453" s="38"/>
      <c r="H453" s="38" t="s">
        <v>788</v>
      </c>
      <c r="I453" s="38"/>
      <c r="J453" s="53">
        <f t="shared" si="7"/>
        <v>67</v>
      </c>
      <c r="K453" s="7"/>
    </row>
    <row r="454" spans="1:11" ht="12.75" customHeight="1">
      <c r="A454" s="37" t="s">
        <v>834</v>
      </c>
      <c r="B454" s="38" t="s">
        <v>796</v>
      </c>
      <c r="C454" s="38" t="b">
        <v>0</v>
      </c>
      <c r="D454" s="53">
        <v>7302</v>
      </c>
      <c r="E454" s="38" t="s">
        <v>2085</v>
      </c>
      <c r="F454" s="53" t="s">
        <v>2082</v>
      </c>
      <c r="G454" s="38"/>
      <c r="H454" s="38" t="s">
        <v>796</v>
      </c>
      <c r="I454" s="38"/>
      <c r="J454" s="53">
        <f t="shared" si="7"/>
        <v>51</v>
      </c>
      <c r="K454" s="7"/>
    </row>
    <row r="455" spans="1:11" ht="12.75" customHeight="1">
      <c r="A455" s="37" t="s">
        <v>835</v>
      </c>
      <c r="B455" s="38" t="s">
        <v>794</v>
      </c>
      <c r="C455" s="38" t="b">
        <v>0</v>
      </c>
      <c r="D455" s="53">
        <v>7302</v>
      </c>
      <c r="E455" s="38" t="s">
        <v>2085</v>
      </c>
      <c r="F455" s="53" t="s">
        <v>2082</v>
      </c>
      <c r="G455" s="38"/>
      <c r="H455" s="38" t="s">
        <v>794</v>
      </c>
      <c r="I455" s="38"/>
      <c r="J455" s="53">
        <f t="shared" si="7"/>
        <v>26</v>
      </c>
      <c r="K455" s="7"/>
    </row>
    <row r="456" spans="1:11" ht="12.75" customHeight="1">
      <c r="A456" s="37" t="s">
        <v>836</v>
      </c>
      <c r="B456" s="38" t="s">
        <v>798</v>
      </c>
      <c r="C456" s="38" t="b">
        <v>0</v>
      </c>
      <c r="D456" s="53">
        <v>7302</v>
      </c>
      <c r="E456" s="38" t="s">
        <v>2085</v>
      </c>
      <c r="F456" s="53" t="s">
        <v>2082</v>
      </c>
      <c r="G456" s="38"/>
      <c r="H456" s="38" t="s">
        <v>798</v>
      </c>
      <c r="I456" s="38"/>
      <c r="J456" s="53">
        <f t="shared" si="7"/>
        <v>66</v>
      </c>
      <c r="K456" s="7"/>
    </row>
    <row r="457" spans="1:11" ht="12.75" customHeight="1">
      <c r="A457" s="37" t="s">
        <v>837</v>
      </c>
      <c r="B457" s="38" t="s">
        <v>729</v>
      </c>
      <c r="C457" s="38" t="b">
        <v>0</v>
      </c>
      <c r="D457" s="53">
        <v>7107</v>
      </c>
      <c r="E457" s="38" t="s">
        <v>2086</v>
      </c>
      <c r="F457" s="53" t="s">
        <v>2084</v>
      </c>
      <c r="G457" s="38"/>
      <c r="H457" s="38" t="s">
        <v>729</v>
      </c>
      <c r="I457" s="38"/>
      <c r="J457" s="53">
        <f t="shared" si="7"/>
        <v>91</v>
      </c>
      <c r="K457" s="7"/>
    </row>
    <row r="458" spans="1:11" ht="12.75" customHeight="1">
      <c r="A458" s="37" t="s">
        <v>838</v>
      </c>
      <c r="B458" s="38" t="s">
        <v>839</v>
      </c>
      <c r="C458" s="38" t="b">
        <v>0</v>
      </c>
      <c r="D458" s="53">
        <v>7302</v>
      </c>
      <c r="E458" s="38" t="s">
        <v>2085</v>
      </c>
      <c r="F458" s="53" t="s">
        <v>2082</v>
      </c>
      <c r="G458" s="38"/>
      <c r="H458" s="38" t="s">
        <v>839</v>
      </c>
      <c r="I458" s="38"/>
      <c r="J458" s="53">
        <f t="shared" si="7"/>
        <v>106</v>
      </c>
      <c r="K458" s="7"/>
    </row>
    <row r="459" spans="1:11" ht="12.75" customHeight="1">
      <c r="A459" s="37" t="s">
        <v>840</v>
      </c>
      <c r="B459" s="38" t="s">
        <v>112</v>
      </c>
      <c r="C459" s="38" t="b">
        <v>0</v>
      </c>
      <c r="D459" s="53">
        <v>7302</v>
      </c>
      <c r="E459" s="38" t="s">
        <v>2085</v>
      </c>
      <c r="F459" s="53" t="s">
        <v>2082</v>
      </c>
      <c r="G459" s="38"/>
      <c r="H459" s="38" t="s">
        <v>112</v>
      </c>
      <c r="I459" s="38"/>
      <c r="J459" s="53">
        <f t="shared" si="7"/>
        <v>30</v>
      </c>
      <c r="K459" s="7"/>
    </row>
    <row r="460" spans="1:11" ht="12.75" customHeight="1">
      <c r="A460" s="35" t="s">
        <v>841</v>
      </c>
      <c r="B460" s="36" t="s">
        <v>842</v>
      </c>
      <c r="C460" s="36" t="b">
        <v>0</v>
      </c>
      <c r="D460" s="52" t="s">
        <v>2080</v>
      </c>
      <c r="E460" s="36" t="s">
        <v>2080</v>
      </c>
      <c r="F460" s="52" t="s">
        <v>2080</v>
      </c>
      <c r="G460" s="36"/>
      <c r="H460" s="36" t="s">
        <v>842</v>
      </c>
      <c r="I460" s="36"/>
      <c r="J460" s="52">
        <f t="shared" si="7"/>
        <v>67</v>
      </c>
      <c r="K460" s="7"/>
    </row>
    <row r="461" spans="1:11" ht="12.75" customHeight="1">
      <c r="A461" s="37" t="s">
        <v>843</v>
      </c>
      <c r="B461" s="38" t="s">
        <v>844</v>
      </c>
      <c r="C461" s="38" t="b">
        <v>0</v>
      </c>
      <c r="D461" s="53">
        <v>7302</v>
      </c>
      <c r="E461" s="38" t="s">
        <v>2085</v>
      </c>
      <c r="F461" s="53" t="s">
        <v>2082</v>
      </c>
      <c r="G461" s="38"/>
      <c r="H461" s="38" t="s">
        <v>844</v>
      </c>
      <c r="I461" s="38"/>
      <c r="J461" s="53">
        <f t="shared" si="7"/>
        <v>19</v>
      </c>
      <c r="K461" s="7"/>
    </row>
    <row r="462" spans="1:11" ht="12.75" customHeight="1">
      <c r="A462" s="37" t="s">
        <v>845</v>
      </c>
      <c r="B462" s="38" t="s">
        <v>846</v>
      </c>
      <c r="C462" s="38" t="b">
        <v>0</v>
      </c>
      <c r="D462" s="53">
        <v>7101</v>
      </c>
      <c r="E462" s="38" t="s">
        <v>2119</v>
      </c>
      <c r="F462" s="53" t="s">
        <v>2084</v>
      </c>
      <c r="G462" s="38"/>
      <c r="H462" s="38" t="s">
        <v>846</v>
      </c>
      <c r="I462" s="38"/>
      <c r="J462" s="53">
        <f t="shared" si="7"/>
        <v>64</v>
      </c>
      <c r="K462" s="7"/>
    </row>
    <row r="463" spans="1:11" ht="12.75" customHeight="1">
      <c r="A463" s="37" t="s">
        <v>847</v>
      </c>
      <c r="B463" s="38" t="s">
        <v>848</v>
      </c>
      <c r="C463" s="38" t="b">
        <v>0</v>
      </c>
      <c r="D463" s="53">
        <v>7302</v>
      </c>
      <c r="E463" s="38" t="s">
        <v>2085</v>
      </c>
      <c r="F463" s="53" t="s">
        <v>2082</v>
      </c>
      <c r="G463" s="38"/>
      <c r="H463" s="38" t="s">
        <v>848</v>
      </c>
      <c r="I463" s="38"/>
      <c r="J463" s="53">
        <f t="shared" ref="J463:J526" si="8">LEN(B463)</f>
        <v>14</v>
      </c>
      <c r="K463" s="7"/>
    </row>
    <row r="464" spans="1:11" ht="12.75" customHeight="1">
      <c r="A464" s="37" t="s">
        <v>849</v>
      </c>
      <c r="B464" s="38" t="s">
        <v>814</v>
      </c>
      <c r="C464" s="38" t="b">
        <v>0</v>
      </c>
      <c r="D464" s="53">
        <v>7101</v>
      </c>
      <c r="E464" s="38" t="s">
        <v>2119</v>
      </c>
      <c r="F464" s="53" t="s">
        <v>2084</v>
      </c>
      <c r="G464" s="38"/>
      <c r="H464" s="38" t="s">
        <v>814</v>
      </c>
      <c r="I464" s="38"/>
      <c r="J464" s="53">
        <f t="shared" si="8"/>
        <v>110</v>
      </c>
      <c r="K464" s="7"/>
    </row>
    <row r="465" spans="1:11" ht="12.75" customHeight="1">
      <c r="A465" s="37" t="s">
        <v>850</v>
      </c>
      <c r="B465" s="38" t="s">
        <v>851</v>
      </c>
      <c r="C465" s="38" t="b">
        <v>0</v>
      </c>
      <c r="D465" s="53">
        <v>7302</v>
      </c>
      <c r="E465" s="38" t="s">
        <v>2085</v>
      </c>
      <c r="F465" s="53" t="s">
        <v>2082</v>
      </c>
      <c r="G465" s="38"/>
      <c r="H465" s="38" t="s">
        <v>851</v>
      </c>
      <c r="I465" s="38"/>
      <c r="J465" s="53">
        <f t="shared" si="8"/>
        <v>65</v>
      </c>
      <c r="K465" s="7"/>
    </row>
    <row r="466" spans="1:11" ht="12.75" customHeight="1">
      <c r="A466" s="37" t="s">
        <v>852</v>
      </c>
      <c r="B466" s="38" t="s">
        <v>758</v>
      </c>
      <c r="C466" s="38" t="b">
        <v>0</v>
      </c>
      <c r="D466" s="53">
        <v>1107</v>
      </c>
      <c r="E466" s="38" t="s">
        <v>2106</v>
      </c>
      <c r="F466" s="53" t="s">
        <v>2084</v>
      </c>
      <c r="G466" s="38"/>
      <c r="H466" s="38" t="s">
        <v>758</v>
      </c>
      <c r="I466" s="38"/>
      <c r="J466" s="53">
        <f t="shared" si="8"/>
        <v>57</v>
      </c>
      <c r="K466" s="7"/>
    </row>
    <row r="467" spans="1:11" ht="12.75" customHeight="1">
      <c r="A467" s="37" t="s">
        <v>853</v>
      </c>
      <c r="B467" s="38" t="s">
        <v>854</v>
      </c>
      <c r="C467" s="38" t="b">
        <v>0</v>
      </c>
      <c r="D467" s="53">
        <v>1301</v>
      </c>
      <c r="E467" s="38" t="s">
        <v>2093</v>
      </c>
      <c r="F467" s="53" t="s">
        <v>2082</v>
      </c>
      <c r="G467" s="38"/>
      <c r="H467" s="38" t="s">
        <v>854</v>
      </c>
      <c r="I467" s="38"/>
      <c r="J467" s="53">
        <f t="shared" si="8"/>
        <v>101</v>
      </c>
      <c r="K467" s="7"/>
    </row>
    <row r="468" spans="1:11" ht="12.75" customHeight="1">
      <c r="A468" s="37" t="s">
        <v>855</v>
      </c>
      <c r="B468" s="38" t="s">
        <v>744</v>
      </c>
      <c r="C468" s="38" t="b">
        <v>0</v>
      </c>
      <c r="D468" s="53">
        <v>1301</v>
      </c>
      <c r="E468" s="38" t="s">
        <v>2093</v>
      </c>
      <c r="F468" s="53" t="s">
        <v>2082</v>
      </c>
      <c r="G468" s="38"/>
      <c r="H468" s="38" t="s">
        <v>744</v>
      </c>
      <c r="I468" s="38"/>
      <c r="J468" s="53">
        <f t="shared" si="8"/>
        <v>16</v>
      </c>
      <c r="K468" s="7"/>
    </row>
    <row r="469" spans="1:11" ht="12.75" customHeight="1">
      <c r="A469" s="37" t="s">
        <v>856</v>
      </c>
      <c r="B469" s="38" t="s">
        <v>762</v>
      </c>
      <c r="C469" s="38" t="b">
        <v>0</v>
      </c>
      <c r="D469" s="53">
        <v>7102</v>
      </c>
      <c r="E469" s="38" t="s">
        <v>2120</v>
      </c>
      <c r="F469" s="53" t="s">
        <v>2084</v>
      </c>
      <c r="G469" s="38"/>
      <c r="H469" s="38" t="s">
        <v>762</v>
      </c>
      <c r="I469" s="38"/>
      <c r="J469" s="53">
        <f t="shared" si="8"/>
        <v>72</v>
      </c>
      <c r="K469" s="7"/>
    </row>
    <row r="470" spans="1:11" ht="12.75" customHeight="1">
      <c r="A470" s="37" t="s">
        <v>857</v>
      </c>
      <c r="B470" s="38" t="s">
        <v>858</v>
      </c>
      <c r="C470" s="38" t="b">
        <v>0</v>
      </c>
      <c r="D470" s="53">
        <v>7302</v>
      </c>
      <c r="E470" s="38" t="s">
        <v>2085</v>
      </c>
      <c r="F470" s="53" t="s">
        <v>2082</v>
      </c>
      <c r="G470" s="38"/>
      <c r="H470" s="38" t="s">
        <v>858</v>
      </c>
      <c r="I470" s="38"/>
      <c r="J470" s="53">
        <f t="shared" si="8"/>
        <v>84</v>
      </c>
      <c r="K470" s="7"/>
    </row>
    <row r="471" spans="1:11" ht="12.75" customHeight="1">
      <c r="A471" s="37" t="s">
        <v>859</v>
      </c>
      <c r="B471" s="38" t="s">
        <v>733</v>
      </c>
      <c r="C471" s="38" t="b">
        <v>0</v>
      </c>
      <c r="D471" s="53">
        <v>7102</v>
      </c>
      <c r="E471" s="38" t="s">
        <v>2120</v>
      </c>
      <c r="F471" s="53" t="s">
        <v>2084</v>
      </c>
      <c r="G471" s="38"/>
      <c r="H471" s="38" t="s">
        <v>733</v>
      </c>
      <c r="I471" s="38"/>
      <c r="J471" s="53">
        <f t="shared" si="8"/>
        <v>106</v>
      </c>
      <c r="K471" s="7"/>
    </row>
    <row r="472" spans="1:11" ht="12.75" customHeight="1">
      <c r="A472" s="37" t="s">
        <v>860</v>
      </c>
      <c r="B472" s="38" t="s">
        <v>861</v>
      </c>
      <c r="C472" s="38" t="b">
        <v>0</v>
      </c>
      <c r="D472" s="53">
        <v>7302</v>
      </c>
      <c r="E472" s="38" t="s">
        <v>2085</v>
      </c>
      <c r="F472" s="53" t="s">
        <v>2082</v>
      </c>
      <c r="G472" s="38"/>
      <c r="H472" s="38" t="s">
        <v>861</v>
      </c>
      <c r="I472" s="38"/>
      <c r="J472" s="53">
        <f t="shared" si="8"/>
        <v>112</v>
      </c>
      <c r="K472" s="7"/>
    </row>
    <row r="473" spans="1:11" ht="12.75" customHeight="1">
      <c r="A473" s="37" t="s">
        <v>862</v>
      </c>
      <c r="B473" s="38" t="s">
        <v>729</v>
      </c>
      <c r="C473" s="38" t="b">
        <v>0</v>
      </c>
      <c r="D473" s="53">
        <v>7107</v>
      </c>
      <c r="E473" s="38" t="s">
        <v>2086</v>
      </c>
      <c r="F473" s="53" t="s">
        <v>2084</v>
      </c>
      <c r="G473" s="38"/>
      <c r="H473" s="38" t="s">
        <v>729</v>
      </c>
      <c r="I473" s="38"/>
      <c r="J473" s="53">
        <f t="shared" si="8"/>
        <v>91</v>
      </c>
      <c r="K473" s="7"/>
    </row>
    <row r="474" spans="1:11" ht="12.75" customHeight="1">
      <c r="A474" s="37" t="s">
        <v>863</v>
      </c>
      <c r="B474" s="38" t="s">
        <v>864</v>
      </c>
      <c r="C474" s="38" t="b">
        <v>0</v>
      </c>
      <c r="D474" s="53">
        <v>7302</v>
      </c>
      <c r="E474" s="38" t="s">
        <v>2085</v>
      </c>
      <c r="F474" s="53" t="s">
        <v>2082</v>
      </c>
      <c r="G474" s="38"/>
      <c r="H474" s="38" t="s">
        <v>864</v>
      </c>
      <c r="I474" s="38"/>
      <c r="J474" s="53">
        <f t="shared" si="8"/>
        <v>106</v>
      </c>
      <c r="K474" s="7"/>
    </row>
    <row r="475" spans="1:11" ht="12.75" customHeight="1">
      <c r="A475" s="37" t="s">
        <v>865</v>
      </c>
      <c r="B475" s="38" t="s">
        <v>112</v>
      </c>
      <c r="C475" s="38" t="b">
        <v>0</v>
      </c>
      <c r="D475" s="53">
        <v>7302</v>
      </c>
      <c r="E475" s="38" t="s">
        <v>2085</v>
      </c>
      <c r="F475" s="53" t="s">
        <v>2082</v>
      </c>
      <c r="G475" s="38"/>
      <c r="H475" s="38" t="s">
        <v>112</v>
      </c>
      <c r="I475" s="38"/>
      <c r="J475" s="53">
        <f t="shared" si="8"/>
        <v>30</v>
      </c>
      <c r="K475" s="7"/>
    </row>
    <row r="476" spans="1:11" ht="12.75" customHeight="1">
      <c r="A476" s="35" t="s">
        <v>866</v>
      </c>
      <c r="B476" s="36" t="s">
        <v>867</v>
      </c>
      <c r="C476" s="36" t="b">
        <v>0</v>
      </c>
      <c r="D476" s="52" t="s">
        <v>2080</v>
      </c>
      <c r="E476" s="36" t="s">
        <v>2080</v>
      </c>
      <c r="F476" s="52" t="s">
        <v>2080</v>
      </c>
      <c r="G476" s="36"/>
      <c r="H476" s="36" t="s">
        <v>867</v>
      </c>
      <c r="I476" s="36"/>
      <c r="J476" s="52">
        <f t="shared" si="8"/>
        <v>37</v>
      </c>
      <c r="K476" s="7"/>
    </row>
    <row r="477" spans="1:11" ht="12.75" customHeight="1">
      <c r="A477" s="37" t="s">
        <v>868</v>
      </c>
      <c r="B477" s="38" t="s">
        <v>869</v>
      </c>
      <c r="C477" s="38" t="b">
        <v>0</v>
      </c>
      <c r="D477" s="53">
        <v>7302</v>
      </c>
      <c r="E477" s="38" t="s">
        <v>2085</v>
      </c>
      <c r="F477" s="53" t="s">
        <v>2082</v>
      </c>
      <c r="G477" s="38"/>
      <c r="H477" s="38" t="s">
        <v>869</v>
      </c>
      <c r="I477" s="38"/>
      <c r="J477" s="53">
        <f t="shared" si="8"/>
        <v>27</v>
      </c>
      <c r="K477" s="7"/>
    </row>
    <row r="478" spans="1:11" ht="12.75" customHeight="1">
      <c r="A478" s="37" t="s">
        <v>870</v>
      </c>
      <c r="B478" s="38" t="s">
        <v>871</v>
      </c>
      <c r="C478" s="38" t="b">
        <v>0</v>
      </c>
      <c r="D478" s="53">
        <v>4107</v>
      </c>
      <c r="E478" s="38" t="s">
        <v>2121</v>
      </c>
      <c r="F478" s="53" t="s">
        <v>2084</v>
      </c>
      <c r="G478" s="38"/>
      <c r="H478" s="38" t="s">
        <v>871</v>
      </c>
      <c r="I478" s="38"/>
      <c r="J478" s="53">
        <f t="shared" si="8"/>
        <v>95</v>
      </c>
      <c r="K478" s="7"/>
    </row>
    <row r="479" spans="1:11" ht="12.75" customHeight="1">
      <c r="A479" s="37" t="s">
        <v>872</v>
      </c>
      <c r="B479" s="38" t="s">
        <v>873</v>
      </c>
      <c r="C479" s="38" t="b">
        <v>0</v>
      </c>
      <c r="D479" s="53">
        <v>4311</v>
      </c>
      <c r="E479" s="38" t="s">
        <v>2081</v>
      </c>
      <c r="F479" s="53" t="s">
        <v>2082</v>
      </c>
      <c r="G479" s="38"/>
      <c r="H479" s="38" t="s">
        <v>873</v>
      </c>
      <c r="I479" s="38"/>
      <c r="J479" s="53">
        <f t="shared" si="8"/>
        <v>101</v>
      </c>
      <c r="K479" s="7"/>
    </row>
    <row r="480" spans="1:11" ht="12.75" customHeight="1">
      <c r="A480" s="37" t="s">
        <v>874</v>
      </c>
      <c r="B480" s="38" t="s">
        <v>875</v>
      </c>
      <c r="C480" s="38" t="b">
        <v>0</v>
      </c>
      <c r="D480" s="53">
        <v>4107</v>
      </c>
      <c r="E480" s="38" t="s">
        <v>2121</v>
      </c>
      <c r="F480" s="53" t="s">
        <v>2084</v>
      </c>
      <c r="G480" s="38"/>
      <c r="H480" s="38" t="s">
        <v>875</v>
      </c>
      <c r="I480" s="38"/>
      <c r="J480" s="53">
        <f t="shared" si="8"/>
        <v>89</v>
      </c>
      <c r="K480" s="7"/>
    </row>
    <row r="481" spans="1:11" ht="12.75" customHeight="1">
      <c r="A481" s="37" t="s">
        <v>876</v>
      </c>
      <c r="B481" s="38" t="s">
        <v>877</v>
      </c>
      <c r="C481" s="38" t="b">
        <v>0</v>
      </c>
      <c r="D481" s="53">
        <v>4311</v>
      </c>
      <c r="E481" s="38" t="s">
        <v>2081</v>
      </c>
      <c r="F481" s="53" t="s">
        <v>2082</v>
      </c>
      <c r="G481" s="38"/>
      <c r="H481" s="38" t="s">
        <v>877</v>
      </c>
      <c r="I481" s="38"/>
      <c r="J481" s="53">
        <f t="shared" si="8"/>
        <v>95</v>
      </c>
      <c r="K481" s="7"/>
    </row>
    <row r="482" spans="1:11" ht="12.75" customHeight="1">
      <c r="A482" s="37" t="s">
        <v>878</v>
      </c>
      <c r="B482" s="38" t="s">
        <v>762</v>
      </c>
      <c r="C482" s="38" t="b">
        <v>0</v>
      </c>
      <c r="D482" s="53">
        <v>7102</v>
      </c>
      <c r="E482" s="38" t="s">
        <v>2120</v>
      </c>
      <c r="F482" s="53" t="s">
        <v>2084</v>
      </c>
      <c r="G482" s="38"/>
      <c r="H482" s="38" t="s">
        <v>762</v>
      </c>
      <c r="I482" s="38"/>
      <c r="J482" s="53">
        <f t="shared" si="8"/>
        <v>72</v>
      </c>
      <c r="K482" s="7"/>
    </row>
    <row r="483" spans="1:11" ht="12.75" customHeight="1">
      <c r="A483" s="37" t="s">
        <v>879</v>
      </c>
      <c r="B483" s="38" t="s">
        <v>880</v>
      </c>
      <c r="C483" s="38" t="b">
        <v>0</v>
      </c>
      <c r="D483" s="53">
        <v>7302</v>
      </c>
      <c r="E483" s="38" t="s">
        <v>2085</v>
      </c>
      <c r="F483" s="53" t="s">
        <v>2082</v>
      </c>
      <c r="G483" s="38"/>
      <c r="H483" s="38" t="s">
        <v>880</v>
      </c>
      <c r="I483" s="38"/>
      <c r="J483" s="53">
        <f t="shared" si="8"/>
        <v>84</v>
      </c>
      <c r="K483" s="7"/>
    </row>
    <row r="484" spans="1:11" ht="12.75" customHeight="1">
      <c r="A484" s="37" t="s">
        <v>881</v>
      </c>
      <c r="B484" s="38" t="s">
        <v>882</v>
      </c>
      <c r="C484" s="38" t="b">
        <v>0</v>
      </c>
      <c r="D484" s="53">
        <v>7101</v>
      </c>
      <c r="E484" s="38" t="s">
        <v>2119</v>
      </c>
      <c r="F484" s="53" t="s">
        <v>2084</v>
      </c>
      <c r="G484" s="38"/>
      <c r="H484" s="38" t="s">
        <v>882</v>
      </c>
      <c r="I484" s="38"/>
      <c r="J484" s="53">
        <f t="shared" si="8"/>
        <v>49</v>
      </c>
      <c r="K484" s="7"/>
    </row>
    <row r="485" spans="1:11" ht="12.75" customHeight="1">
      <c r="A485" s="37" t="s">
        <v>883</v>
      </c>
      <c r="B485" s="38" t="s">
        <v>884</v>
      </c>
      <c r="C485" s="38" t="b">
        <v>0</v>
      </c>
      <c r="D485" s="53">
        <v>7302</v>
      </c>
      <c r="E485" s="38" t="s">
        <v>2085</v>
      </c>
      <c r="F485" s="53" t="s">
        <v>2082</v>
      </c>
      <c r="G485" s="38"/>
      <c r="H485" s="38" t="s">
        <v>884</v>
      </c>
      <c r="I485" s="38"/>
      <c r="J485" s="53">
        <f t="shared" si="8"/>
        <v>46</v>
      </c>
      <c r="K485" s="7"/>
    </row>
    <row r="486" spans="1:11" ht="12.75" customHeight="1">
      <c r="A486" s="37" t="s">
        <v>885</v>
      </c>
      <c r="B486" s="38" t="s">
        <v>886</v>
      </c>
      <c r="C486" s="38" t="b">
        <v>0</v>
      </c>
      <c r="D486" s="53">
        <v>1121</v>
      </c>
      <c r="E486" s="38" t="s">
        <v>2090</v>
      </c>
      <c r="F486" s="53" t="s">
        <v>2084</v>
      </c>
      <c r="G486" s="38"/>
      <c r="H486" s="38" t="s">
        <v>886</v>
      </c>
      <c r="I486" s="38"/>
      <c r="J486" s="53">
        <f t="shared" si="8"/>
        <v>54</v>
      </c>
      <c r="K486" s="7"/>
    </row>
    <row r="487" spans="1:11" ht="12.75" customHeight="1">
      <c r="A487" s="37" t="s">
        <v>887</v>
      </c>
      <c r="B487" s="38" t="s">
        <v>888</v>
      </c>
      <c r="C487" s="38" t="b">
        <v>0</v>
      </c>
      <c r="D487" s="53">
        <v>1301</v>
      </c>
      <c r="E487" s="38" t="s">
        <v>2093</v>
      </c>
      <c r="F487" s="53" t="s">
        <v>2082</v>
      </c>
      <c r="G487" s="38"/>
      <c r="H487" s="38" t="s">
        <v>888</v>
      </c>
      <c r="I487" s="38"/>
      <c r="J487" s="53">
        <f t="shared" si="8"/>
        <v>63</v>
      </c>
      <c r="K487" s="7"/>
    </row>
    <row r="488" spans="1:11" ht="12.75" customHeight="1">
      <c r="A488" s="37" t="s">
        <v>889</v>
      </c>
      <c r="B488" s="38" t="s">
        <v>890</v>
      </c>
      <c r="C488" s="38" t="b">
        <v>0</v>
      </c>
      <c r="D488" s="53">
        <v>1121</v>
      </c>
      <c r="E488" s="38" t="s">
        <v>2090</v>
      </c>
      <c r="F488" s="53" t="s">
        <v>2084</v>
      </c>
      <c r="G488" s="38"/>
      <c r="H488" s="38" t="s">
        <v>890</v>
      </c>
      <c r="I488" s="38"/>
      <c r="J488" s="53">
        <f t="shared" si="8"/>
        <v>64</v>
      </c>
      <c r="K488" s="7"/>
    </row>
    <row r="489" spans="1:11" ht="12.75" customHeight="1">
      <c r="A489" s="37" t="s">
        <v>891</v>
      </c>
      <c r="B489" s="38" t="s">
        <v>892</v>
      </c>
      <c r="C489" s="38" t="b">
        <v>0</v>
      </c>
      <c r="D489" s="53">
        <v>1301</v>
      </c>
      <c r="E489" s="38" t="s">
        <v>2093</v>
      </c>
      <c r="F489" s="53" t="s">
        <v>2082</v>
      </c>
      <c r="G489" s="38"/>
      <c r="H489" s="38" t="s">
        <v>892</v>
      </c>
      <c r="I489" s="38"/>
      <c r="J489" s="53">
        <f t="shared" si="8"/>
        <v>72</v>
      </c>
      <c r="K489" s="7"/>
    </row>
    <row r="490" spans="1:11" ht="12.75" customHeight="1">
      <c r="A490" s="37" t="s">
        <v>893</v>
      </c>
      <c r="B490" s="38" t="s">
        <v>112</v>
      </c>
      <c r="C490" s="38" t="b">
        <v>0</v>
      </c>
      <c r="D490" s="53">
        <v>7302</v>
      </c>
      <c r="E490" s="38" t="s">
        <v>2085</v>
      </c>
      <c r="F490" s="53" t="s">
        <v>2082</v>
      </c>
      <c r="G490" s="38"/>
      <c r="H490" s="38" t="s">
        <v>112</v>
      </c>
      <c r="I490" s="38"/>
      <c r="J490" s="53">
        <f t="shared" si="8"/>
        <v>30</v>
      </c>
      <c r="K490" s="7"/>
    </row>
    <row r="491" spans="1:11" ht="12.75" customHeight="1">
      <c r="A491" s="35" t="s">
        <v>894</v>
      </c>
      <c r="B491" s="36" t="s">
        <v>895</v>
      </c>
      <c r="C491" s="36" t="b">
        <v>0</v>
      </c>
      <c r="D491" s="52" t="s">
        <v>2080</v>
      </c>
      <c r="E491" s="36" t="s">
        <v>2080</v>
      </c>
      <c r="F491" s="52" t="s">
        <v>2080</v>
      </c>
      <c r="G491" s="36"/>
      <c r="H491" s="36" t="s">
        <v>895</v>
      </c>
      <c r="I491" s="36"/>
      <c r="J491" s="52">
        <f t="shared" si="8"/>
        <v>41</v>
      </c>
      <c r="K491" s="7"/>
    </row>
    <row r="492" spans="1:11" ht="12.75" customHeight="1">
      <c r="A492" s="37" t="s">
        <v>896</v>
      </c>
      <c r="B492" s="38" t="s">
        <v>897</v>
      </c>
      <c r="C492" s="38" t="b">
        <v>0</v>
      </c>
      <c r="D492" s="53">
        <v>7302</v>
      </c>
      <c r="E492" s="38" t="s">
        <v>2085</v>
      </c>
      <c r="F492" s="53" t="s">
        <v>2082</v>
      </c>
      <c r="G492" s="38"/>
      <c r="H492" s="38" t="s">
        <v>897</v>
      </c>
      <c r="I492" s="38"/>
      <c r="J492" s="53">
        <f t="shared" si="8"/>
        <v>28</v>
      </c>
      <c r="K492" s="7"/>
    </row>
    <row r="493" spans="1:11" ht="12.75" customHeight="1">
      <c r="A493" s="37" t="s">
        <v>898</v>
      </c>
      <c r="B493" s="38" t="s">
        <v>871</v>
      </c>
      <c r="C493" s="38" t="b">
        <v>0</v>
      </c>
      <c r="D493" s="53">
        <v>4107</v>
      </c>
      <c r="E493" s="38" t="s">
        <v>2121</v>
      </c>
      <c r="F493" s="53" t="s">
        <v>2084</v>
      </c>
      <c r="G493" s="38"/>
      <c r="H493" s="38" t="s">
        <v>871</v>
      </c>
      <c r="I493" s="38"/>
      <c r="J493" s="53">
        <f t="shared" si="8"/>
        <v>95</v>
      </c>
      <c r="K493" s="7"/>
    </row>
    <row r="494" spans="1:11" ht="12.75" customHeight="1">
      <c r="A494" s="37" t="s">
        <v>899</v>
      </c>
      <c r="B494" s="38" t="s">
        <v>900</v>
      </c>
      <c r="C494" s="38" t="b">
        <v>0</v>
      </c>
      <c r="D494" s="53">
        <v>4311</v>
      </c>
      <c r="E494" s="38" t="s">
        <v>2081</v>
      </c>
      <c r="F494" s="53" t="s">
        <v>2082</v>
      </c>
      <c r="G494" s="38"/>
      <c r="H494" s="38" t="s">
        <v>900</v>
      </c>
      <c r="I494" s="38"/>
      <c r="J494" s="53">
        <f t="shared" si="8"/>
        <v>101</v>
      </c>
      <c r="K494" s="7"/>
    </row>
    <row r="495" spans="1:11" ht="12.75" customHeight="1">
      <c r="A495" s="37" t="s">
        <v>901</v>
      </c>
      <c r="B495" s="38" t="s">
        <v>875</v>
      </c>
      <c r="C495" s="38" t="b">
        <v>0</v>
      </c>
      <c r="D495" s="53">
        <v>4107</v>
      </c>
      <c r="E495" s="38" t="s">
        <v>2121</v>
      </c>
      <c r="F495" s="53" t="s">
        <v>2084</v>
      </c>
      <c r="G495" s="38"/>
      <c r="H495" s="38" t="s">
        <v>875</v>
      </c>
      <c r="I495" s="38"/>
      <c r="J495" s="53">
        <f t="shared" si="8"/>
        <v>89</v>
      </c>
      <c r="K495" s="7"/>
    </row>
    <row r="496" spans="1:11" ht="12.75" customHeight="1">
      <c r="A496" s="37" t="s">
        <v>902</v>
      </c>
      <c r="B496" s="38" t="s">
        <v>903</v>
      </c>
      <c r="C496" s="38" t="b">
        <v>0</v>
      </c>
      <c r="D496" s="53">
        <v>4311</v>
      </c>
      <c r="E496" s="38" t="s">
        <v>2081</v>
      </c>
      <c r="F496" s="53" t="s">
        <v>2082</v>
      </c>
      <c r="G496" s="38"/>
      <c r="H496" s="38" t="s">
        <v>903</v>
      </c>
      <c r="I496" s="38"/>
      <c r="J496" s="53">
        <f t="shared" si="8"/>
        <v>95</v>
      </c>
      <c r="K496" s="7"/>
    </row>
    <row r="497" spans="1:11" ht="12.75" customHeight="1">
      <c r="A497" s="37" t="s">
        <v>904</v>
      </c>
      <c r="B497" s="38" t="s">
        <v>762</v>
      </c>
      <c r="C497" s="38" t="b">
        <v>0</v>
      </c>
      <c r="D497" s="53">
        <v>7102</v>
      </c>
      <c r="E497" s="38" t="s">
        <v>2120</v>
      </c>
      <c r="F497" s="53" t="s">
        <v>2084</v>
      </c>
      <c r="G497" s="38"/>
      <c r="H497" s="38" t="s">
        <v>762</v>
      </c>
      <c r="I497" s="38"/>
      <c r="J497" s="53">
        <f t="shared" si="8"/>
        <v>72</v>
      </c>
      <c r="K497" s="7"/>
    </row>
    <row r="498" spans="1:11" ht="12.75" customHeight="1">
      <c r="A498" s="37" t="s">
        <v>905</v>
      </c>
      <c r="B498" s="38" t="s">
        <v>906</v>
      </c>
      <c r="C498" s="38" t="b">
        <v>0</v>
      </c>
      <c r="D498" s="53">
        <v>7302</v>
      </c>
      <c r="E498" s="38" t="s">
        <v>2085</v>
      </c>
      <c r="F498" s="53" t="s">
        <v>2082</v>
      </c>
      <c r="G498" s="38"/>
      <c r="H498" s="38" t="s">
        <v>906</v>
      </c>
      <c r="I498" s="38"/>
      <c r="J498" s="53">
        <f t="shared" si="8"/>
        <v>84</v>
      </c>
      <c r="K498" s="7"/>
    </row>
    <row r="499" spans="1:11" ht="12.75" customHeight="1">
      <c r="A499" s="37" t="s">
        <v>907</v>
      </c>
      <c r="B499" s="38" t="s">
        <v>882</v>
      </c>
      <c r="C499" s="38" t="b">
        <v>0</v>
      </c>
      <c r="D499" s="53">
        <v>7101</v>
      </c>
      <c r="E499" s="38" t="s">
        <v>2119</v>
      </c>
      <c r="F499" s="53" t="s">
        <v>2084</v>
      </c>
      <c r="G499" s="38"/>
      <c r="H499" s="38" t="s">
        <v>882</v>
      </c>
      <c r="I499" s="38"/>
      <c r="J499" s="53">
        <f t="shared" si="8"/>
        <v>49</v>
      </c>
      <c r="K499" s="7"/>
    </row>
    <row r="500" spans="1:11" ht="12.75" customHeight="1">
      <c r="A500" s="37" t="s">
        <v>908</v>
      </c>
      <c r="B500" s="38" t="s">
        <v>909</v>
      </c>
      <c r="C500" s="38" t="b">
        <v>0</v>
      </c>
      <c r="D500" s="53">
        <v>7302</v>
      </c>
      <c r="E500" s="38" t="s">
        <v>2085</v>
      </c>
      <c r="F500" s="53" t="s">
        <v>2082</v>
      </c>
      <c r="G500" s="38"/>
      <c r="H500" s="38" t="s">
        <v>909</v>
      </c>
      <c r="I500" s="38"/>
      <c r="J500" s="53">
        <f t="shared" si="8"/>
        <v>46</v>
      </c>
      <c r="K500" s="7"/>
    </row>
    <row r="501" spans="1:11" ht="12.75" customHeight="1">
      <c r="A501" s="37" t="s">
        <v>910</v>
      </c>
      <c r="B501" s="38" t="s">
        <v>886</v>
      </c>
      <c r="C501" s="38" t="b">
        <v>0</v>
      </c>
      <c r="D501" s="53">
        <v>1121</v>
      </c>
      <c r="E501" s="38" t="s">
        <v>2090</v>
      </c>
      <c r="F501" s="53" t="s">
        <v>2084</v>
      </c>
      <c r="G501" s="38"/>
      <c r="H501" s="38" t="s">
        <v>886</v>
      </c>
      <c r="I501" s="38"/>
      <c r="J501" s="53">
        <f t="shared" si="8"/>
        <v>54</v>
      </c>
      <c r="K501" s="7"/>
    </row>
    <row r="502" spans="1:11" ht="12.75" customHeight="1">
      <c r="A502" s="37" t="s">
        <v>911</v>
      </c>
      <c r="B502" s="38" t="s">
        <v>912</v>
      </c>
      <c r="C502" s="38" t="b">
        <v>0</v>
      </c>
      <c r="D502" s="53">
        <v>1301</v>
      </c>
      <c r="E502" s="38" t="s">
        <v>2093</v>
      </c>
      <c r="F502" s="53" t="s">
        <v>2082</v>
      </c>
      <c r="G502" s="38"/>
      <c r="H502" s="38" t="s">
        <v>912</v>
      </c>
      <c r="I502" s="38"/>
      <c r="J502" s="53">
        <f t="shared" si="8"/>
        <v>63</v>
      </c>
      <c r="K502" s="7"/>
    </row>
    <row r="503" spans="1:11" ht="12.75" customHeight="1">
      <c r="A503" s="37" t="s">
        <v>913</v>
      </c>
      <c r="B503" s="38" t="s">
        <v>890</v>
      </c>
      <c r="C503" s="38" t="b">
        <v>0</v>
      </c>
      <c r="D503" s="53">
        <v>1121</v>
      </c>
      <c r="E503" s="38" t="s">
        <v>2090</v>
      </c>
      <c r="F503" s="53" t="s">
        <v>2084</v>
      </c>
      <c r="G503" s="38"/>
      <c r="H503" s="38" t="s">
        <v>890</v>
      </c>
      <c r="I503" s="38"/>
      <c r="J503" s="53">
        <f t="shared" si="8"/>
        <v>64</v>
      </c>
      <c r="K503" s="7"/>
    </row>
    <row r="504" spans="1:11" ht="12.75" customHeight="1">
      <c r="A504" s="37" t="s">
        <v>914</v>
      </c>
      <c r="B504" s="38" t="s">
        <v>915</v>
      </c>
      <c r="C504" s="38" t="b">
        <v>0</v>
      </c>
      <c r="D504" s="53">
        <v>1301</v>
      </c>
      <c r="E504" s="38" t="s">
        <v>2093</v>
      </c>
      <c r="F504" s="53" t="s">
        <v>2082</v>
      </c>
      <c r="G504" s="38"/>
      <c r="H504" s="38" t="s">
        <v>915</v>
      </c>
      <c r="I504" s="38"/>
      <c r="J504" s="53">
        <f t="shared" si="8"/>
        <v>72</v>
      </c>
      <c r="K504" s="7"/>
    </row>
    <row r="505" spans="1:11" ht="12.75" customHeight="1">
      <c r="A505" s="37" t="s">
        <v>916</v>
      </c>
      <c r="B505" s="38" t="s">
        <v>112</v>
      </c>
      <c r="C505" s="38" t="b">
        <v>0</v>
      </c>
      <c r="D505" s="53">
        <v>7302</v>
      </c>
      <c r="E505" s="38" t="s">
        <v>2085</v>
      </c>
      <c r="F505" s="53" t="s">
        <v>2082</v>
      </c>
      <c r="G505" s="38"/>
      <c r="H505" s="38" t="s">
        <v>112</v>
      </c>
      <c r="I505" s="38"/>
      <c r="J505" s="53">
        <f t="shared" si="8"/>
        <v>30</v>
      </c>
      <c r="K505" s="7"/>
    </row>
    <row r="506" spans="1:11" ht="12.75" customHeight="1">
      <c r="A506" s="35" t="s">
        <v>917</v>
      </c>
      <c r="B506" s="36" t="s">
        <v>918</v>
      </c>
      <c r="C506" s="36" t="b">
        <v>0</v>
      </c>
      <c r="D506" s="52" t="s">
        <v>2080</v>
      </c>
      <c r="E506" s="36" t="s">
        <v>2080</v>
      </c>
      <c r="F506" s="52" t="s">
        <v>2080</v>
      </c>
      <c r="G506" s="36"/>
      <c r="H506" s="36" t="s">
        <v>918</v>
      </c>
      <c r="I506" s="36"/>
      <c r="J506" s="52">
        <f t="shared" si="8"/>
        <v>69</v>
      </c>
      <c r="K506" s="7"/>
    </row>
    <row r="507" spans="1:11" ht="12.75" customHeight="1">
      <c r="A507" s="37" t="s">
        <v>919</v>
      </c>
      <c r="B507" s="38" t="s">
        <v>920</v>
      </c>
      <c r="C507" s="38" t="b">
        <v>0</v>
      </c>
      <c r="D507" s="53">
        <v>4311</v>
      </c>
      <c r="E507" s="38" t="s">
        <v>2081</v>
      </c>
      <c r="F507" s="53" t="s">
        <v>2082</v>
      </c>
      <c r="G507" s="38"/>
      <c r="H507" s="38" t="s">
        <v>920</v>
      </c>
      <c r="I507" s="38"/>
      <c r="J507" s="53">
        <f t="shared" si="8"/>
        <v>45</v>
      </c>
      <c r="K507" s="7"/>
    </row>
    <row r="508" spans="1:11" ht="12.75" customHeight="1">
      <c r="A508" s="37" t="s">
        <v>921</v>
      </c>
      <c r="B508" s="38" t="s">
        <v>844</v>
      </c>
      <c r="C508" s="38" t="b">
        <v>0</v>
      </c>
      <c r="D508" s="53">
        <v>4311</v>
      </c>
      <c r="E508" s="38" t="s">
        <v>2081</v>
      </c>
      <c r="F508" s="53" t="s">
        <v>2082</v>
      </c>
      <c r="G508" s="38"/>
      <c r="H508" s="38" t="s">
        <v>844</v>
      </c>
      <c r="I508" s="38"/>
      <c r="J508" s="53">
        <f t="shared" si="8"/>
        <v>19</v>
      </c>
      <c r="K508" s="7"/>
    </row>
    <row r="509" spans="1:11" ht="12.75" customHeight="1">
      <c r="A509" s="37" t="s">
        <v>922</v>
      </c>
      <c r="B509" s="38" t="s">
        <v>923</v>
      </c>
      <c r="C509" s="38" t="b">
        <v>0</v>
      </c>
      <c r="D509" s="53">
        <v>4106</v>
      </c>
      <c r="E509" s="38" t="s">
        <v>2111</v>
      </c>
      <c r="F509" s="53" t="s">
        <v>2084</v>
      </c>
      <c r="G509" s="38"/>
      <c r="H509" s="38" t="s">
        <v>923</v>
      </c>
      <c r="I509" s="38"/>
      <c r="J509" s="53">
        <f t="shared" si="8"/>
        <v>74</v>
      </c>
      <c r="K509" s="7"/>
    </row>
    <row r="510" spans="1:11" ht="12.75" customHeight="1">
      <c r="A510" s="37" t="s">
        <v>924</v>
      </c>
      <c r="B510" s="38" t="s">
        <v>925</v>
      </c>
      <c r="C510" s="38" t="b">
        <v>0</v>
      </c>
      <c r="D510" s="53">
        <v>4311</v>
      </c>
      <c r="E510" s="38" t="s">
        <v>2081</v>
      </c>
      <c r="F510" s="53" t="s">
        <v>2082</v>
      </c>
      <c r="G510" s="38"/>
      <c r="H510" s="38" t="s">
        <v>925</v>
      </c>
      <c r="I510" s="38"/>
      <c r="J510" s="53">
        <f t="shared" si="8"/>
        <v>82</v>
      </c>
      <c r="K510" s="7"/>
    </row>
    <row r="511" spans="1:11" ht="12.75" customHeight="1">
      <c r="A511" s="37" t="s">
        <v>926</v>
      </c>
      <c r="B511" s="38" t="s">
        <v>927</v>
      </c>
      <c r="C511" s="38" t="b">
        <v>0</v>
      </c>
      <c r="D511" s="53">
        <v>7108</v>
      </c>
      <c r="E511" s="38" t="s">
        <v>2122</v>
      </c>
      <c r="F511" s="53" t="s">
        <v>2084</v>
      </c>
      <c r="G511" s="38"/>
      <c r="H511" s="38" t="s">
        <v>927</v>
      </c>
      <c r="I511" s="38"/>
      <c r="J511" s="53">
        <f t="shared" si="8"/>
        <v>131</v>
      </c>
      <c r="K511" s="7"/>
    </row>
    <row r="512" spans="1:11" ht="12.75" customHeight="1">
      <c r="A512" s="37" t="s">
        <v>928</v>
      </c>
      <c r="B512" s="38" t="s">
        <v>929</v>
      </c>
      <c r="C512" s="38" t="b">
        <v>0</v>
      </c>
      <c r="D512" s="53">
        <v>4310</v>
      </c>
      <c r="E512" s="38" t="s">
        <v>2123</v>
      </c>
      <c r="F512" s="53" t="s">
        <v>2082</v>
      </c>
      <c r="G512" s="38"/>
      <c r="H512" s="38" t="s">
        <v>929</v>
      </c>
      <c r="I512" s="38"/>
      <c r="J512" s="53">
        <f t="shared" si="8"/>
        <v>62</v>
      </c>
      <c r="K512" s="7"/>
    </row>
    <row r="513" spans="1:11" ht="12.75" customHeight="1">
      <c r="A513" s="37" t="s">
        <v>930</v>
      </c>
      <c r="B513" s="38" t="s">
        <v>931</v>
      </c>
      <c r="C513" s="38" t="b">
        <v>0</v>
      </c>
      <c r="D513" s="53">
        <v>4106</v>
      </c>
      <c r="E513" s="38" t="s">
        <v>2111</v>
      </c>
      <c r="F513" s="53" t="s">
        <v>2084</v>
      </c>
      <c r="G513" s="38"/>
      <c r="H513" s="38" t="s">
        <v>931</v>
      </c>
      <c r="I513" s="38"/>
      <c r="J513" s="53">
        <f t="shared" si="8"/>
        <v>79</v>
      </c>
      <c r="K513" s="7"/>
    </row>
    <row r="514" spans="1:11" ht="12.75" customHeight="1">
      <c r="A514" s="37" t="s">
        <v>932</v>
      </c>
      <c r="B514" s="38" t="s">
        <v>933</v>
      </c>
      <c r="C514" s="38" t="b">
        <v>0</v>
      </c>
      <c r="D514" s="53">
        <v>4311</v>
      </c>
      <c r="E514" s="38" t="s">
        <v>2081</v>
      </c>
      <c r="F514" s="53" t="s">
        <v>2082</v>
      </c>
      <c r="G514" s="38"/>
      <c r="H514" s="38" t="s">
        <v>933</v>
      </c>
      <c r="I514" s="38"/>
      <c r="J514" s="53">
        <f t="shared" si="8"/>
        <v>90</v>
      </c>
      <c r="K514" s="7"/>
    </row>
    <row r="515" spans="1:11" ht="12.75" customHeight="1">
      <c r="A515" s="37" t="s">
        <v>934</v>
      </c>
      <c r="B515" s="38" t="s">
        <v>723</v>
      </c>
      <c r="C515" s="38" t="b">
        <v>0</v>
      </c>
      <c r="D515" s="53">
        <v>7102</v>
      </c>
      <c r="E515" s="38" t="s">
        <v>2120</v>
      </c>
      <c r="F515" s="53" t="s">
        <v>2084</v>
      </c>
      <c r="G515" s="38"/>
      <c r="H515" s="38" t="s">
        <v>723</v>
      </c>
      <c r="I515" s="38"/>
      <c r="J515" s="53">
        <f t="shared" si="8"/>
        <v>91</v>
      </c>
      <c r="K515" s="7"/>
    </row>
    <row r="516" spans="1:11" ht="12.75" customHeight="1">
      <c r="A516" s="37" t="s">
        <v>935</v>
      </c>
      <c r="B516" s="38" t="s">
        <v>936</v>
      </c>
      <c r="C516" s="38" t="b">
        <v>0</v>
      </c>
      <c r="D516" s="53">
        <v>7302</v>
      </c>
      <c r="E516" s="38" t="s">
        <v>2085</v>
      </c>
      <c r="F516" s="53" t="s">
        <v>2082</v>
      </c>
      <c r="G516" s="38"/>
      <c r="H516" s="38" t="s">
        <v>936</v>
      </c>
      <c r="I516" s="38"/>
      <c r="J516" s="53">
        <f t="shared" si="8"/>
        <v>97</v>
      </c>
      <c r="K516" s="7"/>
    </row>
    <row r="517" spans="1:11" ht="12.75" customHeight="1">
      <c r="A517" s="37" t="s">
        <v>937</v>
      </c>
      <c r="B517" s="38" t="s">
        <v>733</v>
      </c>
      <c r="C517" s="38" t="b">
        <v>0</v>
      </c>
      <c r="D517" s="53">
        <v>7102</v>
      </c>
      <c r="E517" s="38" t="s">
        <v>2120</v>
      </c>
      <c r="F517" s="53" t="s">
        <v>2084</v>
      </c>
      <c r="G517" s="38"/>
      <c r="H517" s="38" t="s">
        <v>733</v>
      </c>
      <c r="I517" s="38"/>
      <c r="J517" s="53">
        <f t="shared" si="8"/>
        <v>106</v>
      </c>
      <c r="K517" s="7"/>
    </row>
    <row r="518" spans="1:11" ht="12.75" customHeight="1">
      <c r="A518" s="37" t="s">
        <v>938</v>
      </c>
      <c r="B518" s="38" t="s">
        <v>939</v>
      </c>
      <c r="C518" s="38" t="b">
        <v>0</v>
      </c>
      <c r="D518" s="53">
        <v>7302</v>
      </c>
      <c r="E518" s="38" t="s">
        <v>2085</v>
      </c>
      <c r="F518" s="53" t="s">
        <v>2082</v>
      </c>
      <c r="G518" s="38"/>
      <c r="H518" s="38" t="s">
        <v>939</v>
      </c>
      <c r="I518" s="38"/>
      <c r="J518" s="53">
        <f t="shared" si="8"/>
        <v>112</v>
      </c>
      <c r="K518" s="7"/>
    </row>
    <row r="519" spans="1:11" ht="12.75" customHeight="1">
      <c r="A519" s="37" t="s">
        <v>940</v>
      </c>
      <c r="B519" s="38" t="s">
        <v>941</v>
      </c>
      <c r="C519" s="38" t="b">
        <v>0</v>
      </c>
      <c r="D519" s="53">
        <v>7106</v>
      </c>
      <c r="E519" s="38" t="s">
        <v>2102</v>
      </c>
      <c r="F519" s="53" t="s">
        <v>2084</v>
      </c>
      <c r="G519" s="38"/>
      <c r="H519" s="38" t="s">
        <v>941</v>
      </c>
      <c r="I519" s="38"/>
      <c r="J519" s="53">
        <f t="shared" si="8"/>
        <v>101</v>
      </c>
      <c r="K519" s="7"/>
    </row>
    <row r="520" spans="1:11" ht="12.75" customHeight="1">
      <c r="A520" s="37" t="s">
        <v>942</v>
      </c>
      <c r="B520" s="38" t="s">
        <v>943</v>
      </c>
      <c r="C520" s="38" t="b">
        <v>0</v>
      </c>
      <c r="D520" s="53">
        <v>7302</v>
      </c>
      <c r="E520" s="38" t="s">
        <v>2085</v>
      </c>
      <c r="F520" s="53" t="s">
        <v>2082</v>
      </c>
      <c r="G520" s="38"/>
      <c r="H520" s="38" t="s">
        <v>943</v>
      </c>
      <c r="I520" s="38"/>
      <c r="J520" s="53">
        <f t="shared" si="8"/>
        <v>107</v>
      </c>
      <c r="K520" s="7"/>
    </row>
    <row r="521" spans="1:11" ht="12.75" customHeight="1">
      <c r="A521" s="37" t="s">
        <v>944</v>
      </c>
      <c r="B521" s="38" t="s">
        <v>112</v>
      </c>
      <c r="C521" s="38" t="b">
        <v>0</v>
      </c>
      <c r="D521" s="53">
        <v>7302</v>
      </c>
      <c r="E521" s="38" t="s">
        <v>2085</v>
      </c>
      <c r="F521" s="53" t="s">
        <v>2082</v>
      </c>
      <c r="G521" s="38"/>
      <c r="H521" s="38" t="s">
        <v>112</v>
      </c>
      <c r="I521" s="38"/>
      <c r="J521" s="53">
        <f t="shared" si="8"/>
        <v>30</v>
      </c>
      <c r="K521" s="7"/>
    </row>
    <row r="522" spans="1:11" ht="12.75" customHeight="1">
      <c r="A522" s="35" t="s">
        <v>945</v>
      </c>
      <c r="B522" s="36" t="s">
        <v>946</v>
      </c>
      <c r="C522" s="36" t="b">
        <v>0</v>
      </c>
      <c r="D522" s="52" t="s">
        <v>2080</v>
      </c>
      <c r="E522" s="36" t="s">
        <v>2080</v>
      </c>
      <c r="F522" s="52" t="s">
        <v>2080</v>
      </c>
      <c r="G522" s="36"/>
      <c r="H522" s="36" t="s">
        <v>946</v>
      </c>
      <c r="I522" s="36"/>
      <c r="J522" s="52">
        <f t="shared" si="8"/>
        <v>146</v>
      </c>
      <c r="K522" s="7"/>
    </row>
    <row r="523" spans="1:11" ht="12.75" customHeight="1">
      <c r="A523" s="37" t="s">
        <v>947</v>
      </c>
      <c r="B523" s="38" t="s">
        <v>948</v>
      </c>
      <c r="C523" s="38" t="b">
        <v>0</v>
      </c>
      <c r="D523" s="53">
        <v>4311</v>
      </c>
      <c r="E523" s="38" t="s">
        <v>2081</v>
      </c>
      <c r="F523" s="53" t="s">
        <v>2082</v>
      </c>
      <c r="G523" s="38"/>
      <c r="H523" s="38" t="s">
        <v>948</v>
      </c>
      <c r="I523" s="38"/>
      <c r="J523" s="53">
        <f t="shared" si="8"/>
        <v>36</v>
      </c>
      <c r="K523" s="7"/>
    </row>
    <row r="524" spans="1:11" ht="12.75" customHeight="1">
      <c r="A524" s="37" t="s">
        <v>949</v>
      </c>
      <c r="B524" s="38" t="s">
        <v>844</v>
      </c>
      <c r="C524" s="38" t="b">
        <v>0</v>
      </c>
      <c r="D524" s="53">
        <v>7302</v>
      </c>
      <c r="E524" s="38" t="s">
        <v>2085</v>
      </c>
      <c r="F524" s="53" t="s">
        <v>2082</v>
      </c>
      <c r="G524" s="38"/>
      <c r="H524" s="38" t="s">
        <v>844</v>
      </c>
      <c r="I524" s="38"/>
      <c r="J524" s="53">
        <f t="shared" si="8"/>
        <v>19</v>
      </c>
      <c r="K524" s="7"/>
    </row>
    <row r="525" spans="1:11" ht="12.75" customHeight="1">
      <c r="A525" s="37" t="s">
        <v>950</v>
      </c>
      <c r="B525" s="38" t="s">
        <v>798</v>
      </c>
      <c r="C525" s="38" t="b">
        <v>0</v>
      </c>
      <c r="D525" s="53">
        <v>7302</v>
      </c>
      <c r="E525" s="38" t="s">
        <v>2085</v>
      </c>
      <c r="F525" s="53" t="s">
        <v>2082</v>
      </c>
      <c r="G525" s="38"/>
      <c r="H525" s="38" t="s">
        <v>798</v>
      </c>
      <c r="I525" s="38"/>
      <c r="J525" s="53">
        <f t="shared" si="8"/>
        <v>66</v>
      </c>
      <c r="K525" s="7"/>
    </row>
    <row r="526" spans="1:11" ht="12.75" customHeight="1">
      <c r="A526" s="37" t="s">
        <v>951</v>
      </c>
      <c r="B526" s="38" t="s">
        <v>952</v>
      </c>
      <c r="C526" s="38" t="b">
        <v>0</v>
      </c>
      <c r="D526" s="53">
        <v>3302</v>
      </c>
      <c r="E526" s="38" t="s">
        <v>2091</v>
      </c>
      <c r="F526" s="53" t="s">
        <v>2082</v>
      </c>
      <c r="G526" s="38"/>
      <c r="H526" s="38" t="s">
        <v>952</v>
      </c>
      <c r="I526" s="38"/>
      <c r="J526" s="53">
        <f t="shared" si="8"/>
        <v>16</v>
      </c>
      <c r="K526" s="7"/>
    </row>
    <row r="527" spans="1:11" ht="12.75" customHeight="1">
      <c r="A527" s="37" t="s">
        <v>953</v>
      </c>
      <c r="B527" s="38" t="s">
        <v>954</v>
      </c>
      <c r="C527" s="38" t="b">
        <v>0</v>
      </c>
      <c r="D527" s="53">
        <v>4311</v>
      </c>
      <c r="E527" s="38" t="s">
        <v>2081</v>
      </c>
      <c r="F527" s="53" t="s">
        <v>2082</v>
      </c>
      <c r="G527" s="38"/>
      <c r="H527" s="38" t="s">
        <v>954</v>
      </c>
      <c r="I527" s="38"/>
      <c r="J527" s="53">
        <f t="shared" ref="J527:J590" si="9">LEN(B527)</f>
        <v>76</v>
      </c>
      <c r="K527" s="7"/>
    </row>
    <row r="528" spans="1:11" ht="12.75" customHeight="1">
      <c r="A528" s="37" t="s">
        <v>955</v>
      </c>
      <c r="B528" s="38" t="s">
        <v>723</v>
      </c>
      <c r="C528" s="38" t="b">
        <v>0</v>
      </c>
      <c r="D528" s="53">
        <v>7102</v>
      </c>
      <c r="E528" s="38" t="s">
        <v>2120</v>
      </c>
      <c r="F528" s="53" t="s">
        <v>2084</v>
      </c>
      <c r="G528" s="38"/>
      <c r="H528" s="38" t="s">
        <v>723</v>
      </c>
      <c r="I528" s="38"/>
      <c r="J528" s="53">
        <f t="shared" si="9"/>
        <v>91</v>
      </c>
      <c r="K528" s="7"/>
    </row>
    <row r="529" spans="1:11" ht="12.75" customHeight="1">
      <c r="A529" s="37" t="s">
        <v>956</v>
      </c>
      <c r="B529" s="38" t="s">
        <v>957</v>
      </c>
      <c r="C529" s="38" t="b">
        <v>0</v>
      </c>
      <c r="D529" s="53">
        <v>7302</v>
      </c>
      <c r="E529" s="38" t="s">
        <v>2085</v>
      </c>
      <c r="F529" s="53" t="s">
        <v>2082</v>
      </c>
      <c r="G529" s="38"/>
      <c r="H529" s="38" t="s">
        <v>957</v>
      </c>
      <c r="I529" s="38"/>
      <c r="J529" s="53">
        <f t="shared" si="9"/>
        <v>97</v>
      </c>
      <c r="K529" s="7"/>
    </row>
    <row r="530" spans="1:11" ht="12.75" customHeight="1">
      <c r="A530" s="37" t="s">
        <v>958</v>
      </c>
      <c r="B530" s="38" t="s">
        <v>959</v>
      </c>
      <c r="C530" s="38" t="b">
        <v>0</v>
      </c>
      <c r="D530" s="53">
        <v>4106</v>
      </c>
      <c r="E530" s="38" t="s">
        <v>2111</v>
      </c>
      <c r="F530" s="53" t="s">
        <v>2084</v>
      </c>
      <c r="G530" s="38"/>
      <c r="H530" s="38" t="s">
        <v>959</v>
      </c>
      <c r="I530" s="38"/>
      <c r="J530" s="53">
        <f t="shared" si="9"/>
        <v>46</v>
      </c>
      <c r="K530" s="7"/>
    </row>
    <row r="531" spans="1:11" ht="12.75" customHeight="1">
      <c r="A531" s="37" t="s">
        <v>960</v>
      </c>
      <c r="B531" s="38" t="s">
        <v>961</v>
      </c>
      <c r="C531" s="38" t="b">
        <v>0</v>
      </c>
      <c r="D531" s="53">
        <v>4311</v>
      </c>
      <c r="E531" s="38" t="s">
        <v>2081</v>
      </c>
      <c r="F531" s="53" t="s">
        <v>2082</v>
      </c>
      <c r="G531" s="38"/>
      <c r="H531" s="38" t="s">
        <v>961</v>
      </c>
      <c r="I531" s="38"/>
      <c r="J531" s="53">
        <f t="shared" si="9"/>
        <v>63</v>
      </c>
      <c r="K531" s="7"/>
    </row>
    <row r="532" spans="1:11" ht="12.75" customHeight="1">
      <c r="A532" s="37" t="s">
        <v>962</v>
      </c>
      <c r="B532" s="38" t="s">
        <v>171</v>
      </c>
      <c r="C532" s="38" t="b">
        <v>0</v>
      </c>
      <c r="D532" s="53">
        <v>7302</v>
      </c>
      <c r="E532" s="38" t="s">
        <v>2085</v>
      </c>
      <c r="F532" s="53" t="s">
        <v>2082</v>
      </c>
      <c r="G532" s="38"/>
      <c r="H532" s="38" t="s">
        <v>171</v>
      </c>
      <c r="I532" s="38"/>
      <c r="J532" s="53">
        <f t="shared" si="9"/>
        <v>51</v>
      </c>
      <c r="K532" s="7"/>
    </row>
    <row r="533" spans="1:11" ht="12.75" customHeight="1">
      <c r="A533" s="37" t="s">
        <v>963</v>
      </c>
      <c r="B533" s="38" t="s">
        <v>112</v>
      </c>
      <c r="C533" s="38" t="b">
        <v>0</v>
      </c>
      <c r="D533" s="53">
        <v>7302</v>
      </c>
      <c r="E533" s="38" t="s">
        <v>2085</v>
      </c>
      <c r="F533" s="53" t="s">
        <v>2082</v>
      </c>
      <c r="G533" s="38"/>
      <c r="H533" s="38" t="s">
        <v>112</v>
      </c>
      <c r="I533" s="38"/>
      <c r="J533" s="53">
        <f t="shared" si="9"/>
        <v>30</v>
      </c>
      <c r="K533" s="7"/>
    </row>
    <row r="534" spans="1:11" ht="12.75" customHeight="1">
      <c r="A534" s="35" t="s">
        <v>964</v>
      </c>
      <c r="B534" s="36" t="s">
        <v>965</v>
      </c>
      <c r="C534" s="36" t="b">
        <v>0</v>
      </c>
      <c r="D534" s="52" t="s">
        <v>2080</v>
      </c>
      <c r="E534" s="36" t="s">
        <v>2080</v>
      </c>
      <c r="F534" s="52" t="s">
        <v>2080</v>
      </c>
      <c r="G534" s="36"/>
      <c r="H534" s="36" t="s">
        <v>965</v>
      </c>
      <c r="I534" s="36"/>
      <c r="J534" s="52">
        <f t="shared" si="9"/>
        <v>105</v>
      </c>
      <c r="K534" s="7"/>
    </row>
    <row r="535" spans="1:11" ht="12.75" customHeight="1">
      <c r="A535" s="37" t="s">
        <v>966</v>
      </c>
      <c r="B535" s="38" t="s">
        <v>948</v>
      </c>
      <c r="C535" s="38" t="b">
        <v>0</v>
      </c>
      <c r="D535" s="53">
        <v>4311</v>
      </c>
      <c r="E535" s="38" t="s">
        <v>2081</v>
      </c>
      <c r="F535" s="53" t="s">
        <v>2082</v>
      </c>
      <c r="G535" s="38"/>
      <c r="H535" s="38" t="s">
        <v>948</v>
      </c>
      <c r="I535" s="38"/>
      <c r="J535" s="53">
        <f t="shared" si="9"/>
        <v>36</v>
      </c>
      <c r="K535" s="7"/>
    </row>
    <row r="536" spans="1:11" ht="12.75" customHeight="1">
      <c r="A536" s="37" t="s">
        <v>967</v>
      </c>
      <c r="B536" s="38" t="s">
        <v>968</v>
      </c>
      <c r="C536" s="38" t="b">
        <v>0</v>
      </c>
      <c r="D536" s="53">
        <v>7302</v>
      </c>
      <c r="E536" s="38" t="s">
        <v>2085</v>
      </c>
      <c r="F536" s="53" t="s">
        <v>2082</v>
      </c>
      <c r="G536" s="38"/>
      <c r="H536" s="38" t="s">
        <v>968</v>
      </c>
      <c r="I536" s="38"/>
      <c r="J536" s="53">
        <f t="shared" si="9"/>
        <v>51</v>
      </c>
      <c r="K536" s="7"/>
    </row>
    <row r="537" spans="1:11" ht="12.75" customHeight="1">
      <c r="A537" s="37" t="s">
        <v>969</v>
      </c>
      <c r="B537" s="38" t="s">
        <v>970</v>
      </c>
      <c r="C537" s="38" t="b">
        <v>0</v>
      </c>
      <c r="D537" s="53">
        <v>4311</v>
      </c>
      <c r="E537" s="38" t="s">
        <v>2081</v>
      </c>
      <c r="F537" s="53" t="s">
        <v>2082</v>
      </c>
      <c r="G537" s="38"/>
      <c r="H537" s="38" t="s">
        <v>970</v>
      </c>
      <c r="I537" s="38"/>
      <c r="J537" s="53">
        <f t="shared" si="9"/>
        <v>57</v>
      </c>
      <c r="K537" s="7"/>
    </row>
    <row r="538" spans="1:11" ht="12.75" customHeight="1">
      <c r="A538" s="37" t="s">
        <v>971</v>
      </c>
      <c r="B538" s="38" t="s">
        <v>798</v>
      </c>
      <c r="C538" s="38" t="b">
        <v>0</v>
      </c>
      <c r="D538" s="53">
        <v>7302</v>
      </c>
      <c r="E538" s="38" t="s">
        <v>2085</v>
      </c>
      <c r="F538" s="53" t="s">
        <v>2082</v>
      </c>
      <c r="G538" s="38"/>
      <c r="H538" s="38" t="s">
        <v>798</v>
      </c>
      <c r="I538" s="38"/>
      <c r="J538" s="53">
        <f t="shared" si="9"/>
        <v>66</v>
      </c>
      <c r="K538" s="7"/>
    </row>
    <row r="539" spans="1:11" ht="12.75" customHeight="1">
      <c r="A539" s="37" t="s">
        <v>972</v>
      </c>
      <c r="B539" s="38" t="s">
        <v>973</v>
      </c>
      <c r="C539" s="38" t="b">
        <v>0</v>
      </c>
      <c r="D539" s="53">
        <v>4105</v>
      </c>
      <c r="E539" s="38" t="s">
        <v>2110</v>
      </c>
      <c r="F539" s="53" t="s">
        <v>2084</v>
      </c>
      <c r="G539" s="38"/>
      <c r="H539" s="38" t="s">
        <v>973</v>
      </c>
      <c r="I539" s="38"/>
      <c r="J539" s="53">
        <f t="shared" si="9"/>
        <v>78</v>
      </c>
      <c r="K539" s="7"/>
    </row>
    <row r="540" spans="1:11" ht="12.75" customHeight="1">
      <c r="A540" s="37" t="s">
        <v>974</v>
      </c>
      <c r="B540" s="38" t="s">
        <v>975</v>
      </c>
      <c r="C540" s="38" t="b">
        <v>0</v>
      </c>
      <c r="D540" s="53">
        <v>4311</v>
      </c>
      <c r="E540" s="38" t="s">
        <v>2081</v>
      </c>
      <c r="F540" s="53" t="s">
        <v>2082</v>
      </c>
      <c r="G540" s="38"/>
      <c r="H540" s="38" t="s">
        <v>975</v>
      </c>
      <c r="I540" s="38"/>
      <c r="J540" s="53">
        <f t="shared" si="9"/>
        <v>98</v>
      </c>
      <c r="K540" s="7"/>
    </row>
    <row r="541" spans="1:11" ht="12.75" customHeight="1">
      <c r="A541" s="37" t="s">
        <v>976</v>
      </c>
      <c r="B541" s="38" t="s">
        <v>977</v>
      </c>
      <c r="C541" s="38" t="b">
        <v>0</v>
      </c>
      <c r="D541" s="53">
        <v>4311</v>
      </c>
      <c r="E541" s="38" t="s">
        <v>2081</v>
      </c>
      <c r="F541" s="53" t="s">
        <v>2082</v>
      </c>
      <c r="G541" s="38"/>
      <c r="H541" s="38" t="s">
        <v>977</v>
      </c>
      <c r="I541" s="38"/>
      <c r="J541" s="53">
        <f t="shared" si="9"/>
        <v>134</v>
      </c>
      <c r="K541" s="7"/>
    </row>
    <row r="542" spans="1:11" ht="12.75" customHeight="1">
      <c r="A542" s="37" t="s">
        <v>978</v>
      </c>
      <c r="B542" s="38" t="s">
        <v>723</v>
      </c>
      <c r="C542" s="38" t="b">
        <v>0</v>
      </c>
      <c r="D542" s="53">
        <v>7102</v>
      </c>
      <c r="E542" s="38" t="s">
        <v>2120</v>
      </c>
      <c r="F542" s="53" t="s">
        <v>2084</v>
      </c>
      <c r="G542" s="38"/>
      <c r="H542" s="38" t="s">
        <v>723</v>
      </c>
      <c r="I542" s="38"/>
      <c r="J542" s="53">
        <f t="shared" si="9"/>
        <v>91</v>
      </c>
      <c r="K542" s="7"/>
    </row>
    <row r="543" spans="1:11" ht="12.75" customHeight="1">
      <c r="A543" s="37" t="s">
        <v>979</v>
      </c>
      <c r="B543" s="38" t="s">
        <v>980</v>
      </c>
      <c r="C543" s="38" t="b">
        <v>0</v>
      </c>
      <c r="D543" s="53">
        <v>7302</v>
      </c>
      <c r="E543" s="38" t="s">
        <v>2085</v>
      </c>
      <c r="F543" s="53" t="s">
        <v>2082</v>
      </c>
      <c r="G543" s="38"/>
      <c r="H543" s="38" t="s">
        <v>980</v>
      </c>
      <c r="I543" s="38"/>
      <c r="J543" s="53">
        <f t="shared" si="9"/>
        <v>97</v>
      </c>
      <c r="K543" s="7"/>
    </row>
    <row r="544" spans="1:11" ht="12.75" customHeight="1">
      <c r="A544" s="37" t="s">
        <v>981</v>
      </c>
      <c r="B544" s="38" t="s">
        <v>982</v>
      </c>
      <c r="C544" s="38" t="b">
        <v>0</v>
      </c>
      <c r="D544" s="53">
        <v>4311</v>
      </c>
      <c r="E544" s="38" t="s">
        <v>2081</v>
      </c>
      <c r="F544" s="53" t="s">
        <v>2082</v>
      </c>
      <c r="G544" s="38"/>
      <c r="H544" s="38" t="s">
        <v>982</v>
      </c>
      <c r="I544" s="38"/>
      <c r="J544" s="53">
        <f t="shared" si="9"/>
        <v>25</v>
      </c>
      <c r="K544" s="7"/>
    </row>
    <row r="545" spans="1:11" ht="12.75" customHeight="1">
      <c r="A545" s="37" t="s">
        <v>983</v>
      </c>
      <c r="B545" s="38" t="s">
        <v>112</v>
      </c>
      <c r="C545" s="38" t="b">
        <v>0</v>
      </c>
      <c r="D545" s="53">
        <v>7302</v>
      </c>
      <c r="E545" s="38" t="s">
        <v>2085</v>
      </c>
      <c r="F545" s="53" t="s">
        <v>2082</v>
      </c>
      <c r="G545" s="38"/>
      <c r="H545" s="38" t="s">
        <v>112</v>
      </c>
      <c r="I545" s="38"/>
      <c r="J545" s="53">
        <f t="shared" si="9"/>
        <v>30</v>
      </c>
      <c r="K545" s="7"/>
    </row>
    <row r="546" spans="1:11" ht="12.75" customHeight="1">
      <c r="A546" s="35" t="s">
        <v>984</v>
      </c>
      <c r="B546" s="36" t="s">
        <v>985</v>
      </c>
      <c r="C546" s="36" t="b">
        <v>0</v>
      </c>
      <c r="D546" s="52" t="s">
        <v>2080</v>
      </c>
      <c r="E546" s="36" t="s">
        <v>2080</v>
      </c>
      <c r="F546" s="52" t="s">
        <v>2080</v>
      </c>
      <c r="G546" s="36"/>
      <c r="H546" s="36" t="s">
        <v>985</v>
      </c>
      <c r="I546" s="36"/>
      <c r="J546" s="52">
        <f t="shared" si="9"/>
        <v>22</v>
      </c>
      <c r="K546" s="7"/>
    </row>
    <row r="547" spans="1:11" ht="12.75" customHeight="1">
      <c r="A547" s="37" t="s">
        <v>986</v>
      </c>
      <c r="B547" s="38" t="s">
        <v>987</v>
      </c>
      <c r="C547" s="38" t="b">
        <v>0</v>
      </c>
      <c r="D547" s="53">
        <v>7102</v>
      </c>
      <c r="E547" s="38" t="s">
        <v>2120</v>
      </c>
      <c r="F547" s="53" t="s">
        <v>2084</v>
      </c>
      <c r="G547" s="38"/>
      <c r="H547" s="38" t="s">
        <v>987</v>
      </c>
      <c r="I547" s="38"/>
      <c r="J547" s="53">
        <f t="shared" si="9"/>
        <v>67</v>
      </c>
      <c r="K547" s="7"/>
    </row>
    <row r="548" spans="1:11" ht="12.75" customHeight="1">
      <c r="A548" s="35" t="s">
        <v>988</v>
      </c>
      <c r="B548" s="36" t="s">
        <v>989</v>
      </c>
      <c r="C548" s="36" t="b">
        <v>0</v>
      </c>
      <c r="D548" s="52" t="s">
        <v>2080</v>
      </c>
      <c r="E548" s="36" t="s">
        <v>2080</v>
      </c>
      <c r="F548" s="52" t="s">
        <v>2080</v>
      </c>
      <c r="G548" s="36"/>
      <c r="H548" s="36" t="s">
        <v>989</v>
      </c>
      <c r="I548" s="36"/>
      <c r="J548" s="52">
        <f t="shared" si="9"/>
        <v>236</v>
      </c>
      <c r="K548" s="7"/>
    </row>
    <row r="549" spans="1:11" ht="12.75" customHeight="1">
      <c r="A549" s="37" t="s">
        <v>990</v>
      </c>
      <c r="B549" s="38" t="s">
        <v>991</v>
      </c>
      <c r="C549" s="38" t="b">
        <v>0</v>
      </c>
      <c r="D549" s="53">
        <v>1108</v>
      </c>
      <c r="E549" s="38" t="s">
        <v>2107</v>
      </c>
      <c r="F549" s="53" t="s">
        <v>2084</v>
      </c>
      <c r="G549" s="38"/>
      <c r="H549" s="38" t="s">
        <v>991</v>
      </c>
      <c r="I549" s="38"/>
      <c r="J549" s="53">
        <f t="shared" si="9"/>
        <v>18</v>
      </c>
      <c r="K549" s="7"/>
    </row>
    <row r="550" spans="1:11" ht="12.75" customHeight="1">
      <c r="A550" s="37" t="s">
        <v>992</v>
      </c>
      <c r="B550" s="38" t="s">
        <v>993</v>
      </c>
      <c r="C550" s="38" t="b">
        <v>0</v>
      </c>
      <c r="D550" s="53">
        <v>1108</v>
      </c>
      <c r="E550" s="38" t="s">
        <v>2107</v>
      </c>
      <c r="F550" s="53" t="s">
        <v>2084</v>
      </c>
      <c r="G550" s="38"/>
      <c r="H550" s="38" t="s">
        <v>993</v>
      </c>
      <c r="I550" s="38"/>
      <c r="J550" s="53">
        <f t="shared" si="9"/>
        <v>29</v>
      </c>
      <c r="K550" s="7"/>
    </row>
    <row r="551" spans="1:11" ht="12.75" customHeight="1">
      <c r="A551" s="37" t="s">
        <v>994</v>
      </c>
      <c r="B551" s="38" t="s">
        <v>995</v>
      </c>
      <c r="C551" s="38" t="b">
        <v>0</v>
      </c>
      <c r="D551" s="53">
        <v>1108</v>
      </c>
      <c r="E551" s="38" t="s">
        <v>2107</v>
      </c>
      <c r="F551" s="53" t="s">
        <v>2084</v>
      </c>
      <c r="G551" s="38"/>
      <c r="H551" s="38" t="s">
        <v>995</v>
      </c>
      <c r="I551" s="38"/>
      <c r="J551" s="53">
        <f t="shared" si="9"/>
        <v>17</v>
      </c>
      <c r="K551" s="7"/>
    </row>
    <row r="552" spans="1:11" ht="12.75" customHeight="1">
      <c r="A552" s="37" t="s">
        <v>996</v>
      </c>
      <c r="B552" s="38" t="s">
        <v>997</v>
      </c>
      <c r="C552" s="38" t="b">
        <v>0</v>
      </c>
      <c r="D552" s="53">
        <v>1113</v>
      </c>
      <c r="E552" s="38" t="s">
        <v>2109</v>
      </c>
      <c r="F552" s="53" t="s">
        <v>2084</v>
      </c>
      <c r="G552" s="38"/>
      <c r="H552" s="38" t="s">
        <v>997</v>
      </c>
      <c r="I552" s="38"/>
      <c r="J552" s="53">
        <f t="shared" si="9"/>
        <v>22</v>
      </c>
      <c r="K552" s="7"/>
    </row>
    <row r="553" spans="1:11" ht="12.75" customHeight="1">
      <c r="A553" s="37" t="s">
        <v>998</v>
      </c>
      <c r="B553" s="38" t="s">
        <v>999</v>
      </c>
      <c r="C553" s="38" t="b">
        <v>0</v>
      </c>
      <c r="D553" s="53">
        <v>7106</v>
      </c>
      <c r="E553" s="38" t="s">
        <v>2102</v>
      </c>
      <c r="F553" s="53" t="s">
        <v>2084</v>
      </c>
      <c r="G553" s="38"/>
      <c r="H553" s="38" t="s">
        <v>999</v>
      </c>
      <c r="I553" s="38"/>
      <c r="J553" s="53">
        <f t="shared" si="9"/>
        <v>67</v>
      </c>
      <c r="K553" s="7"/>
    </row>
    <row r="554" spans="1:11" ht="12.75" customHeight="1">
      <c r="A554" s="37" t="s">
        <v>1000</v>
      </c>
      <c r="B554" s="38" t="s">
        <v>1001</v>
      </c>
      <c r="C554" s="38" t="b">
        <v>0</v>
      </c>
      <c r="D554" s="53">
        <v>7302</v>
      </c>
      <c r="E554" s="38" t="s">
        <v>2085</v>
      </c>
      <c r="F554" s="53" t="s">
        <v>2082</v>
      </c>
      <c r="G554" s="38"/>
      <c r="H554" s="38" t="s">
        <v>1001</v>
      </c>
      <c r="I554" s="38"/>
      <c r="J554" s="53">
        <f t="shared" si="9"/>
        <v>75</v>
      </c>
      <c r="K554" s="7"/>
    </row>
    <row r="555" spans="1:11" ht="12.75" customHeight="1">
      <c r="A555" s="37" t="s">
        <v>1002</v>
      </c>
      <c r="B555" s="38" t="s">
        <v>1003</v>
      </c>
      <c r="C555" s="38" t="b">
        <v>0</v>
      </c>
      <c r="D555" s="53">
        <v>1103</v>
      </c>
      <c r="E555" s="38" t="s">
        <v>2101</v>
      </c>
      <c r="F555" s="53" t="s">
        <v>2084</v>
      </c>
      <c r="G555" s="38"/>
      <c r="H555" s="38" t="s">
        <v>1003</v>
      </c>
      <c r="I555" s="38"/>
      <c r="J555" s="53">
        <f t="shared" si="9"/>
        <v>63</v>
      </c>
      <c r="K555" s="7"/>
    </row>
    <row r="556" spans="1:11" ht="12.75" customHeight="1">
      <c r="A556" s="37" t="s">
        <v>1004</v>
      </c>
      <c r="B556" s="38" t="s">
        <v>1005</v>
      </c>
      <c r="C556" s="38" t="b">
        <v>0</v>
      </c>
      <c r="D556" s="53">
        <v>1301</v>
      </c>
      <c r="E556" s="38" t="s">
        <v>2093</v>
      </c>
      <c r="F556" s="53" t="s">
        <v>2082</v>
      </c>
      <c r="G556" s="38"/>
      <c r="H556" s="38" t="s">
        <v>1005</v>
      </c>
      <c r="I556" s="38"/>
      <c r="J556" s="53">
        <f t="shared" si="9"/>
        <v>71</v>
      </c>
      <c r="K556" s="7"/>
    </row>
    <row r="557" spans="1:11" ht="12.75" customHeight="1">
      <c r="A557" s="37" t="s">
        <v>1006</v>
      </c>
      <c r="B557" s="38" t="s">
        <v>1007</v>
      </c>
      <c r="C557" s="38" t="b">
        <v>0</v>
      </c>
      <c r="D557" s="53">
        <v>1108</v>
      </c>
      <c r="E557" s="38" t="s">
        <v>2107</v>
      </c>
      <c r="F557" s="53" t="s">
        <v>2084</v>
      </c>
      <c r="G557" s="38"/>
      <c r="H557" s="38" t="s">
        <v>1007</v>
      </c>
      <c r="I557" s="38"/>
      <c r="J557" s="53">
        <f t="shared" si="9"/>
        <v>59</v>
      </c>
      <c r="K557" s="7"/>
    </row>
    <row r="558" spans="1:11" ht="12.75" customHeight="1">
      <c r="A558" s="37" t="s">
        <v>1008</v>
      </c>
      <c r="B558" s="38" t="s">
        <v>1009</v>
      </c>
      <c r="C558" s="38" t="b">
        <v>0</v>
      </c>
      <c r="D558" s="53">
        <v>1301</v>
      </c>
      <c r="E558" s="38" t="s">
        <v>2093</v>
      </c>
      <c r="F558" s="53" t="s">
        <v>2082</v>
      </c>
      <c r="G558" s="38"/>
      <c r="H558" s="38" t="s">
        <v>1009</v>
      </c>
      <c r="I558" s="38"/>
      <c r="J558" s="53">
        <f t="shared" si="9"/>
        <v>67</v>
      </c>
      <c r="K558" s="7"/>
    </row>
    <row r="559" spans="1:11" ht="12.75" customHeight="1">
      <c r="A559" s="37" t="s">
        <v>1010</v>
      </c>
      <c r="B559" s="38" t="s">
        <v>1011</v>
      </c>
      <c r="C559" s="38" t="b">
        <v>0</v>
      </c>
      <c r="D559" s="53">
        <v>7106</v>
      </c>
      <c r="E559" s="38" t="s">
        <v>2102</v>
      </c>
      <c r="F559" s="53" t="s">
        <v>2084</v>
      </c>
      <c r="G559" s="38"/>
      <c r="H559" s="38" t="s">
        <v>1011</v>
      </c>
      <c r="I559" s="38"/>
      <c r="J559" s="53">
        <f t="shared" si="9"/>
        <v>122</v>
      </c>
      <c r="K559" s="7"/>
    </row>
    <row r="560" spans="1:11" ht="12.75" customHeight="1">
      <c r="A560" s="37" t="s">
        <v>1012</v>
      </c>
      <c r="B560" s="38" t="s">
        <v>1013</v>
      </c>
      <c r="C560" s="38" t="b">
        <v>0</v>
      </c>
      <c r="D560" s="53">
        <v>7104</v>
      </c>
      <c r="E560" s="38" t="s">
        <v>2108</v>
      </c>
      <c r="F560" s="53" t="s">
        <v>2084</v>
      </c>
      <c r="G560" s="38"/>
      <c r="H560" s="38" t="s">
        <v>1013</v>
      </c>
      <c r="I560" s="38"/>
      <c r="J560" s="53">
        <f t="shared" si="9"/>
        <v>44</v>
      </c>
      <c r="K560" s="7"/>
    </row>
    <row r="561" spans="1:11" ht="12.75" customHeight="1">
      <c r="A561" s="37" t="s">
        <v>1014</v>
      </c>
      <c r="B561" s="38" t="s">
        <v>1015</v>
      </c>
      <c r="C561" s="38" t="b">
        <v>0</v>
      </c>
      <c r="D561" s="53">
        <v>1121</v>
      </c>
      <c r="E561" s="38" t="s">
        <v>2090</v>
      </c>
      <c r="F561" s="53" t="s">
        <v>2084</v>
      </c>
      <c r="G561" s="38"/>
      <c r="H561" s="38" t="s">
        <v>1015</v>
      </c>
      <c r="I561" s="38"/>
      <c r="J561" s="53">
        <f t="shared" si="9"/>
        <v>51</v>
      </c>
      <c r="K561" s="7"/>
    </row>
    <row r="562" spans="1:11" ht="12.75" customHeight="1">
      <c r="A562" s="37" t="s">
        <v>1016</v>
      </c>
      <c r="B562" s="38" t="s">
        <v>112</v>
      </c>
      <c r="C562" s="38" t="b">
        <v>0</v>
      </c>
      <c r="D562" s="53">
        <v>7302</v>
      </c>
      <c r="E562" s="38" t="s">
        <v>2085</v>
      </c>
      <c r="F562" s="53" t="s">
        <v>2082</v>
      </c>
      <c r="G562" s="38"/>
      <c r="H562" s="38" t="s">
        <v>112</v>
      </c>
      <c r="I562" s="38"/>
      <c r="J562" s="53">
        <f t="shared" si="9"/>
        <v>30</v>
      </c>
      <c r="K562" s="7"/>
    </row>
    <row r="563" spans="1:11" ht="12.75" customHeight="1">
      <c r="A563" s="35" t="s">
        <v>1017</v>
      </c>
      <c r="B563" s="36" t="s">
        <v>1018</v>
      </c>
      <c r="C563" s="36" t="b">
        <v>0</v>
      </c>
      <c r="D563" s="52" t="s">
        <v>2080</v>
      </c>
      <c r="E563" s="36" t="s">
        <v>2080</v>
      </c>
      <c r="F563" s="52" t="s">
        <v>2080</v>
      </c>
      <c r="G563" s="36"/>
      <c r="H563" s="36" t="s">
        <v>1018</v>
      </c>
      <c r="I563" s="36"/>
      <c r="J563" s="52">
        <f t="shared" si="9"/>
        <v>82</v>
      </c>
      <c r="K563" s="7"/>
    </row>
    <row r="564" spans="1:11" ht="12.75" customHeight="1">
      <c r="A564" s="37" t="s">
        <v>1019</v>
      </c>
      <c r="B564" s="38" t="s">
        <v>1020</v>
      </c>
      <c r="C564" s="38" t="b">
        <v>0</v>
      </c>
      <c r="D564" s="53">
        <v>7106</v>
      </c>
      <c r="E564" s="38" t="s">
        <v>2102</v>
      </c>
      <c r="F564" s="53" t="s">
        <v>2084</v>
      </c>
      <c r="G564" s="38"/>
      <c r="H564" s="38" t="s">
        <v>1020</v>
      </c>
      <c r="I564" s="38"/>
      <c r="J564" s="53">
        <f t="shared" si="9"/>
        <v>78</v>
      </c>
      <c r="K564" s="7"/>
    </row>
    <row r="565" spans="1:11" ht="12.75" customHeight="1">
      <c r="A565" s="37" t="s">
        <v>1021</v>
      </c>
      <c r="B565" s="38" t="s">
        <v>1022</v>
      </c>
      <c r="C565" s="38" t="b">
        <v>0</v>
      </c>
      <c r="D565" s="53">
        <v>1301</v>
      </c>
      <c r="E565" s="38" t="s">
        <v>2093</v>
      </c>
      <c r="F565" s="53" t="s">
        <v>2082</v>
      </c>
      <c r="G565" s="38"/>
      <c r="H565" s="38" t="s">
        <v>1022</v>
      </c>
      <c r="I565" s="38"/>
      <c r="J565" s="53">
        <f t="shared" si="9"/>
        <v>83</v>
      </c>
      <c r="K565" s="7"/>
    </row>
    <row r="566" spans="1:11" ht="12.75" customHeight="1">
      <c r="A566" s="37" t="s">
        <v>1023</v>
      </c>
      <c r="B566" s="38" t="s">
        <v>1024</v>
      </c>
      <c r="C566" s="38" t="b">
        <v>0</v>
      </c>
      <c r="D566" s="53">
        <v>1113</v>
      </c>
      <c r="E566" s="38" t="s">
        <v>2109</v>
      </c>
      <c r="F566" s="53" t="s">
        <v>2084</v>
      </c>
      <c r="G566" s="38"/>
      <c r="H566" s="38" t="s">
        <v>1024</v>
      </c>
      <c r="I566" s="38"/>
      <c r="J566" s="53">
        <f t="shared" si="9"/>
        <v>100</v>
      </c>
      <c r="K566" s="7"/>
    </row>
    <row r="567" spans="1:11" ht="12.75" customHeight="1">
      <c r="A567" s="37" t="s">
        <v>1025</v>
      </c>
      <c r="B567" s="38" t="s">
        <v>1026</v>
      </c>
      <c r="C567" s="38" t="b">
        <v>0</v>
      </c>
      <c r="D567" s="53">
        <v>7302</v>
      </c>
      <c r="E567" s="38" t="s">
        <v>2085</v>
      </c>
      <c r="F567" s="53" t="s">
        <v>2082</v>
      </c>
      <c r="G567" s="38"/>
      <c r="H567" s="38" t="s">
        <v>1026</v>
      </c>
      <c r="I567" s="38"/>
      <c r="J567" s="53">
        <f t="shared" si="9"/>
        <v>106</v>
      </c>
      <c r="K567" s="7"/>
    </row>
    <row r="568" spans="1:11" ht="12.75" customHeight="1">
      <c r="A568" s="37" t="s">
        <v>1027</v>
      </c>
      <c r="B568" s="38" t="s">
        <v>1015</v>
      </c>
      <c r="C568" s="38" t="b">
        <v>0</v>
      </c>
      <c r="D568" s="53">
        <v>7106</v>
      </c>
      <c r="E568" s="38" t="s">
        <v>2102</v>
      </c>
      <c r="F568" s="53" t="s">
        <v>2084</v>
      </c>
      <c r="G568" s="38"/>
      <c r="H568" s="38" t="s">
        <v>1015</v>
      </c>
      <c r="I568" s="38"/>
      <c r="J568" s="53">
        <f t="shared" si="9"/>
        <v>51</v>
      </c>
      <c r="K568" s="7"/>
    </row>
    <row r="569" spans="1:11" ht="12.75" customHeight="1">
      <c r="A569" s="37" t="s">
        <v>1028</v>
      </c>
      <c r="B569" s="38" t="s">
        <v>112</v>
      </c>
      <c r="C569" s="38" t="b">
        <v>0</v>
      </c>
      <c r="D569" s="53">
        <v>7302</v>
      </c>
      <c r="E569" s="38" t="s">
        <v>2085</v>
      </c>
      <c r="F569" s="53" t="s">
        <v>2082</v>
      </c>
      <c r="G569" s="38"/>
      <c r="H569" s="38" t="s">
        <v>112</v>
      </c>
      <c r="I569" s="38"/>
      <c r="J569" s="53">
        <f t="shared" si="9"/>
        <v>30</v>
      </c>
      <c r="K569" s="7"/>
    </row>
    <row r="570" spans="1:11" ht="12.75" customHeight="1">
      <c r="A570" s="35" t="s">
        <v>1029</v>
      </c>
      <c r="B570" s="36" t="s">
        <v>1030</v>
      </c>
      <c r="C570" s="36" t="b">
        <v>0</v>
      </c>
      <c r="D570" s="52" t="s">
        <v>2080</v>
      </c>
      <c r="E570" s="36" t="s">
        <v>2080</v>
      </c>
      <c r="F570" s="52" t="s">
        <v>2080</v>
      </c>
      <c r="G570" s="36"/>
      <c r="H570" s="36" t="s">
        <v>1030</v>
      </c>
      <c r="I570" s="36"/>
      <c r="J570" s="52">
        <f t="shared" si="9"/>
        <v>39</v>
      </c>
      <c r="K570" s="7"/>
    </row>
    <row r="571" spans="1:11" ht="12.75" customHeight="1">
      <c r="A571" s="37" t="s">
        <v>1031</v>
      </c>
      <c r="B571" s="38" t="s">
        <v>1032</v>
      </c>
      <c r="C571" s="38" t="b">
        <v>0</v>
      </c>
      <c r="D571" s="53">
        <v>1108</v>
      </c>
      <c r="E571" s="38" t="s">
        <v>2107</v>
      </c>
      <c r="F571" s="53" t="s">
        <v>2084</v>
      </c>
      <c r="G571" s="38"/>
      <c r="H571" s="38" t="s">
        <v>1032</v>
      </c>
      <c r="I571" s="38"/>
      <c r="J571" s="53">
        <f t="shared" si="9"/>
        <v>16</v>
      </c>
      <c r="K571" s="7"/>
    </row>
    <row r="572" spans="1:11" ht="12.75" customHeight="1">
      <c r="A572" s="37" t="s">
        <v>1033</v>
      </c>
      <c r="B572" s="38" t="s">
        <v>1034</v>
      </c>
      <c r="C572" s="38" t="b">
        <v>0</v>
      </c>
      <c r="D572" s="53">
        <v>1113</v>
      </c>
      <c r="E572" s="38" t="s">
        <v>2109</v>
      </c>
      <c r="F572" s="53" t="s">
        <v>2084</v>
      </c>
      <c r="G572" s="38"/>
      <c r="H572" s="38" t="s">
        <v>1034</v>
      </c>
      <c r="I572" s="38"/>
      <c r="J572" s="53">
        <f t="shared" si="9"/>
        <v>14</v>
      </c>
      <c r="K572" s="7"/>
    </row>
    <row r="573" spans="1:11" ht="12.75" customHeight="1">
      <c r="A573" s="35" t="s">
        <v>1035</v>
      </c>
      <c r="B573" s="36" t="s">
        <v>1036</v>
      </c>
      <c r="C573" s="36" t="b">
        <v>0</v>
      </c>
      <c r="D573" s="52" t="s">
        <v>2080</v>
      </c>
      <c r="E573" s="36" t="s">
        <v>2080</v>
      </c>
      <c r="F573" s="52" t="s">
        <v>2080</v>
      </c>
      <c r="G573" s="36"/>
      <c r="H573" s="36" t="s">
        <v>1036</v>
      </c>
      <c r="I573" s="36"/>
      <c r="J573" s="52">
        <f t="shared" si="9"/>
        <v>45</v>
      </c>
      <c r="K573" s="7"/>
    </row>
    <row r="574" spans="1:11" ht="12.75" customHeight="1">
      <c r="A574" s="37" t="s">
        <v>1037</v>
      </c>
      <c r="B574" s="38" t="s">
        <v>1038</v>
      </c>
      <c r="C574" s="38" t="b">
        <v>0</v>
      </c>
      <c r="D574" s="53">
        <v>3302</v>
      </c>
      <c r="E574" s="38" t="s">
        <v>2091</v>
      </c>
      <c r="F574" s="53" t="s">
        <v>2082</v>
      </c>
      <c r="G574" s="38"/>
      <c r="H574" s="38" t="s">
        <v>1038</v>
      </c>
      <c r="I574" s="38"/>
      <c r="J574" s="53">
        <f t="shared" si="9"/>
        <v>6</v>
      </c>
      <c r="K574" s="7"/>
    </row>
    <row r="575" spans="1:11" ht="12.75" customHeight="1">
      <c r="A575" s="37" t="s">
        <v>1039</v>
      </c>
      <c r="B575" s="38" t="s">
        <v>1040</v>
      </c>
      <c r="C575" s="38" t="b">
        <v>0</v>
      </c>
      <c r="D575" s="53">
        <v>7302</v>
      </c>
      <c r="E575" s="38" t="s">
        <v>2085</v>
      </c>
      <c r="F575" s="53" t="s">
        <v>2082</v>
      </c>
      <c r="G575" s="38"/>
      <c r="H575" s="38" t="s">
        <v>1040</v>
      </c>
      <c r="I575" s="38"/>
      <c r="J575" s="53">
        <f t="shared" si="9"/>
        <v>62</v>
      </c>
      <c r="K575" s="7"/>
    </row>
    <row r="576" spans="1:11" ht="12.75" customHeight="1">
      <c r="A576" s="37" t="s">
        <v>1041</v>
      </c>
      <c r="B576" s="38" t="s">
        <v>796</v>
      </c>
      <c r="C576" s="38" t="b">
        <v>0</v>
      </c>
      <c r="D576" s="53">
        <v>7102</v>
      </c>
      <c r="E576" s="38" t="s">
        <v>2120</v>
      </c>
      <c r="F576" s="53" t="s">
        <v>2084</v>
      </c>
      <c r="G576" s="38"/>
      <c r="H576" s="38" t="s">
        <v>796</v>
      </c>
      <c r="I576" s="38"/>
      <c r="J576" s="53">
        <f t="shared" si="9"/>
        <v>51</v>
      </c>
      <c r="K576" s="7"/>
    </row>
    <row r="577" spans="1:11" ht="12.75" customHeight="1">
      <c r="A577" s="37" t="s">
        <v>1042</v>
      </c>
      <c r="B577" s="38" t="s">
        <v>1043</v>
      </c>
      <c r="C577" s="38" t="b">
        <v>0</v>
      </c>
      <c r="D577" s="53">
        <v>1113</v>
      </c>
      <c r="E577" s="38" t="s">
        <v>2109</v>
      </c>
      <c r="F577" s="53" t="s">
        <v>2084</v>
      </c>
      <c r="G577" s="38"/>
      <c r="H577" s="38" t="s">
        <v>1043</v>
      </c>
      <c r="I577" s="38"/>
      <c r="J577" s="53">
        <f t="shared" si="9"/>
        <v>13</v>
      </c>
      <c r="K577" s="7"/>
    </row>
    <row r="578" spans="1:11" ht="12.75" customHeight="1">
      <c r="A578" s="37" t="s">
        <v>1044</v>
      </c>
      <c r="B578" s="38" t="s">
        <v>112</v>
      </c>
      <c r="C578" s="38" t="b">
        <v>0</v>
      </c>
      <c r="D578" s="53">
        <v>1301</v>
      </c>
      <c r="E578" s="38" t="s">
        <v>2093</v>
      </c>
      <c r="F578" s="53" t="s">
        <v>2082</v>
      </c>
      <c r="G578" s="38"/>
      <c r="H578" s="38" t="s">
        <v>112</v>
      </c>
      <c r="I578" s="38"/>
      <c r="J578" s="53">
        <f t="shared" si="9"/>
        <v>30</v>
      </c>
      <c r="K578" s="7"/>
    </row>
    <row r="579" spans="1:11" ht="12.75" customHeight="1">
      <c r="A579" s="35" t="s">
        <v>1045</v>
      </c>
      <c r="B579" s="36" t="s">
        <v>1046</v>
      </c>
      <c r="C579" s="36" t="b">
        <v>0</v>
      </c>
      <c r="D579" s="52" t="s">
        <v>2080</v>
      </c>
      <c r="E579" s="36" t="s">
        <v>2080</v>
      </c>
      <c r="F579" s="52" t="s">
        <v>2080</v>
      </c>
      <c r="G579" s="36"/>
      <c r="H579" s="36" t="s">
        <v>1046</v>
      </c>
      <c r="I579" s="36"/>
      <c r="J579" s="52">
        <f t="shared" si="9"/>
        <v>125</v>
      </c>
      <c r="K579" s="7"/>
    </row>
    <row r="580" spans="1:11" ht="12.75" customHeight="1">
      <c r="A580" s="37" t="s">
        <v>1047</v>
      </c>
      <c r="B580" s="38" t="s">
        <v>1048</v>
      </c>
      <c r="C580" s="38" t="b">
        <v>0</v>
      </c>
      <c r="D580" s="53">
        <v>3302</v>
      </c>
      <c r="E580" s="38" t="s">
        <v>2091</v>
      </c>
      <c r="F580" s="53" t="s">
        <v>2082</v>
      </c>
      <c r="G580" s="38"/>
      <c r="H580" s="38" t="s">
        <v>1048</v>
      </c>
      <c r="I580" s="38"/>
      <c r="J580" s="53">
        <f t="shared" si="9"/>
        <v>36</v>
      </c>
      <c r="K580" s="7"/>
    </row>
    <row r="581" spans="1:11" ht="12.75" customHeight="1">
      <c r="A581" s="37" t="s">
        <v>1049</v>
      </c>
      <c r="B581" s="38" t="s">
        <v>1050</v>
      </c>
      <c r="C581" s="38" t="b">
        <v>0</v>
      </c>
      <c r="D581" s="53">
        <v>3302</v>
      </c>
      <c r="E581" s="38" t="s">
        <v>2091</v>
      </c>
      <c r="F581" s="53" t="s">
        <v>2082</v>
      </c>
      <c r="G581" s="38"/>
      <c r="H581" s="38" t="s">
        <v>1050</v>
      </c>
      <c r="I581" s="38"/>
      <c r="J581" s="53">
        <f t="shared" si="9"/>
        <v>37</v>
      </c>
      <c r="K581" s="7"/>
    </row>
    <row r="582" spans="1:11" ht="12.75" customHeight="1">
      <c r="A582" s="37" t="s">
        <v>1051</v>
      </c>
      <c r="B582" s="38" t="s">
        <v>1052</v>
      </c>
      <c r="C582" s="38" t="b">
        <v>0</v>
      </c>
      <c r="D582" s="53">
        <v>3302</v>
      </c>
      <c r="E582" s="38" t="s">
        <v>2091</v>
      </c>
      <c r="F582" s="53" t="s">
        <v>2082</v>
      </c>
      <c r="G582" s="38"/>
      <c r="H582" s="38" t="s">
        <v>1052</v>
      </c>
      <c r="I582" s="38"/>
      <c r="J582" s="53">
        <f t="shared" si="9"/>
        <v>89</v>
      </c>
      <c r="K582" s="7"/>
    </row>
    <row r="583" spans="1:11" ht="12.75" customHeight="1">
      <c r="A583" s="37" t="s">
        <v>1053</v>
      </c>
      <c r="B583" s="38" t="s">
        <v>1054</v>
      </c>
      <c r="C583" s="38" t="b">
        <v>0</v>
      </c>
      <c r="D583" s="53">
        <v>3302</v>
      </c>
      <c r="E583" s="38" t="s">
        <v>2091</v>
      </c>
      <c r="F583" s="53" t="s">
        <v>2082</v>
      </c>
      <c r="G583" s="38"/>
      <c r="H583" s="38" t="s">
        <v>1054</v>
      </c>
      <c r="I583" s="38"/>
      <c r="J583" s="53">
        <f t="shared" si="9"/>
        <v>90</v>
      </c>
      <c r="K583" s="7"/>
    </row>
    <row r="584" spans="1:11" ht="12.75" customHeight="1">
      <c r="A584" s="37" t="s">
        <v>1055</v>
      </c>
      <c r="B584" s="38" t="s">
        <v>1056</v>
      </c>
      <c r="C584" s="38" t="b">
        <v>0</v>
      </c>
      <c r="D584" s="53">
        <v>8306</v>
      </c>
      <c r="E584" s="38" t="s">
        <v>2088</v>
      </c>
      <c r="F584" s="53" t="s">
        <v>2082</v>
      </c>
      <c r="G584" s="38"/>
      <c r="H584" s="38" t="s">
        <v>1056</v>
      </c>
      <c r="I584" s="38"/>
      <c r="J584" s="53">
        <f t="shared" si="9"/>
        <v>56</v>
      </c>
      <c r="K584" s="7"/>
    </row>
    <row r="585" spans="1:11" ht="12.75" customHeight="1">
      <c r="A585" s="37" t="s">
        <v>1057</v>
      </c>
      <c r="B585" s="38" t="s">
        <v>1058</v>
      </c>
      <c r="C585" s="38" t="b">
        <v>0</v>
      </c>
      <c r="D585" s="53">
        <v>1105</v>
      </c>
      <c r="E585" s="38" t="s">
        <v>2105</v>
      </c>
      <c r="F585" s="53" t="s">
        <v>2084</v>
      </c>
      <c r="G585" s="38"/>
      <c r="H585" s="38" t="s">
        <v>1058</v>
      </c>
      <c r="I585" s="38"/>
      <c r="J585" s="53">
        <f t="shared" si="9"/>
        <v>86</v>
      </c>
      <c r="K585" s="7"/>
    </row>
    <row r="586" spans="1:11" ht="12.75" customHeight="1">
      <c r="A586" s="37" t="s">
        <v>1059</v>
      </c>
      <c r="B586" s="38" t="s">
        <v>1060</v>
      </c>
      <c r="C586" s="38" t="b">
        <v>0</v>
      </c>
      <c r="D586" s="53">
        <v>1105</v>
      </c>
      <c r="E586" s="38" t="s">
        <v>2105</v>
      </c>
      <c r="F586" s="53" t="s">
        <v>2084</v>
      </c>
      <c r="G586" s="38"/>
      <c r="H586" s="38" t="s">
        <v>1060</v>
      </c>
      <c r="I586" s="38"/>
      <c r="J586" s="53">
        <f t="shared" si="9"/>
        <v>77</v>
      </c>
      <c r="K586" s="7"/>
    </row>
    <row r="587" spans="1:11" ht="12.75" customHeight="1">
      <c r="A587" s="37" t="s">
        <v>1061</v>
      </c>
      <c r="B587" s="38" t="s">
        <v>1062</v>
      </c>
      <c r="C587" s="38" t="b">
        <v>0</v>
      </c>
      <c r="D587" s="53">
        <v>1105</v>
      </c>
      <c r="E587" s="38" t="s">
        <v>2105</v>
      </c>
      <c r="F587" s="53" t="s">
        <v>2084</v>
      </c>
      <c r="G587" s="38"/>
      <c r="H587" s="38" t="s">
        <v>1062</v>
      </c>
      <c r="I587" s="38"/>
      <c r="J587" s="53">
        <f t="shared" si="9"/>
        <v>56</v>
      </c>
      <c r="K587" s="7"/>
    </row>
    <row r="588" spans="1:11" ht="12.75" customHeight="1">
      <c r="A588" s="37" t="s">
        <v>1063</v>
      </c>
      <c r="B588" s="38" t="s">
        <v>1064</v>
      </c>
      <c r="C588" s="38" t="b">
        <v>0</v>
      </c>
      <c r="D588" s="53">
        <v>1105</v>
      </c>
      <c r="E588" s="38" t="s">
        <v>2105</v>
      </c>
      <c r="F588" s="53" t="s">
        <v>2084</v>
      </c>
      <c r="G588" s="38"/>
      <c r="H588" s="38" t="s">
        <v>1064</v>
      </c>
      <c r="I588" s="38"/>
      <c r="J588" s="53">
        <f t="shared" si="9"/>
        <v>47</v>
      </c>
      <c r="K588" s="7"/>
    </row>
    <row r="589" spans="1:11" ht="12.75" customHeight="1">
      <c r="A589" s="37" t="s">
        <v>1065</v>
      </c>
      <c r="B589" s="38" t="s">
        <v>1066</v>
      </c>
      <c r="C589" s="38" t="b">
        <v>0</v>
      </c>
      <c r="D589" s="53">
        <v>1105</v>
      </c>
      <c r="E589" s="38" t="s">
        <v>2105</v>
      </c>
      <c r="F589" s="53" t="s">
        <v>2084</v>
      </c>
      <c r="G589" s="38"/>
      <c r="H589" s="38" t="s">
        <v>1066</v>
      </c>
      <c r="I589" s="38"/>
      <c r="J589" s="53">
        <f t="shared" si="9"/>
        <v>28</v>
      </c>
      <c r="K589" s="7"/>
    </row>
    <row r="590" spans="1:11" ht="12.75" customHeight="1">
      <c r="A590" s="37" t="s">
        <v>1067</v>
      </c>
      <c r="B590" s="38" t="s">
        <v>1068</v>
      </c>
      <c r="C590" s="38" t="b">
        <v>0</v>
      </c>
      <c r="D590" s="53">
        <v>1105</v>
      </c>
      <c r="E590" s="38" t="s">
        <v>2105</v>
      </c>
      <c r="F590" s="53" t="s">
        <v>2084</v>
      </c>
      <c r="G590" s="38"/>
      <c r="H590" s="38" t="s">
        <v>1068</v>
      </c>
      <c r="I590" s="38"/>
      <c r="J590" s="53">
        <f t="shared" si="9"/>
        <v>31</v>
      </c>
      <c r="K590" s="7"/>
    </row>
    <row r="591" spans="1:11" ht="12.75" customHeight="1">
      <c r="A591" s="37" t="s">
        <v>1069</v>
      </c>
      <c r="B591" s="38" t="s">
        <v>1070</v>
      </c>
      <c r="C591" s="38" t="b">
        <v>0</v>
      </c>
      <c r="D591" s="53">
        <v>3302</v>
      </c>
      <c r="E591" s="38" t="s">
        <v>2091</v>
      </c>
      <c r="F591" s="53" t="s">
        <v>2082</v>
      </c>
      <c r="G591" s="38"/>
      <c r="H591" s="38" t="s">
        <v>1070</v>
      </c>
      <c r="I591" s="38"/>
      <c r="J591" s="53">
        <f t="shared" ref="J591:J654" si="10">LEN(B591)</f>
        <v>18</v>
      </c>
      <c r="K591" s="7"/>
    </row>
    <row r="592" spans="1:11" ht="12.75" customHeight="1">
      <c r="A592" s="37" t="s">
        <v>1071</v>
      </c>
      <c r="B592" s="38" t="s">
        <v>1072</v>
      </c>
      <c r="C592" s="38" t="b">
        <v>0</v>
      </c>
      <c r="D592" s="53">
        <v>7106</v>
      </c>
      <c r="E592" s="38" t="s">
        <v>2102</v>
      </c>
      <c r="F592" s="53" t="s">
        <v>2084</v>
      </c>
      <c r="G592" s="38"/>
      <c r="H592" s="38" t="s">
        <v>1072</v>
      </c>
      <c r="I592" s="38"/>
      <c r="J592" s="53">
        <f t="shared" si="10"/>
        <v>52</v>
      </c>
      <c r="K592" s="7"/>
    </row>
    <row r="593" spans="1:11" ht="12.75" customHeight="1">
      <c r="A593" s="37" t="s">
        <v>1073</v>
      </c>
      <c r="B593" s="38" t="s">
        <v>1074</v>
      </c>
      <c r="C593" s="38" t="b">
        <v>0</v>
      </c>
      <c r="D593" s="53">
        <v>7302</v>
      </c>
      <c r="E593" s="38" t="s">
        <v>2085</v>
      </c>
      <c r="F593" s="53" t="s">
        <v>2082</v>
      </c>
      <c r="G593" s="38"/>
      <c r="H593" s="38" t="s">
        <v>1074</v>
      </c>
      <c r="I593" s="38"/>
      <c r="J593" s="53">
        <f t="shared" si="10"/>
        <v>63</v>
      </c>
      <c r="K593" s="7"/>
    </row>
    <row r="594" spans="1:11" ht="12.75" customHeight="1">
      <c r="A594" s="37" t="s">
        <v>1075</v>
      </c>
      <c r="B594" s="38" t="s">
        <v>1076</v>
      </c>
      <c r="C594" s="38" t="b">
        <v>0</v>
      </c>
      <c r="D594" s="53">
        <v>4106</v>
      </c>
      <c r="E594" s="38" t="s">
        <v>2111</v>
      </c>
      <c r="F594" s="53" t="s">
        <v>2084</v>
      </c>
      <c r="G594" s="38"/>
      <c r="H594" s="38" t="s">
        <v>1076</v>
      </c>
      <c r="I594" s="38"/>
      <c r="J594" s="53">
        <f t="shared" si="10"/>
        <v>59</v>
      </c>
      <c r="K594" s="7"/>
    </row>
    <row r="595" spans="1:11" ht="12.75" customHeight="1">
      <c r="A595" s="37" t="s">
        <v>1077</v>
      </c>
      <c r="B595" s="38" t="s">
        <v>1078</v>
      </c>
      <c r="C595" s="38" t="b">
        <v>0</v>
      </c>
      <c r="D595" s="53">
        <v>4311</v>
      </c>
      <c r="E595" s="38" t="s">
        <v>2081</v>
      </c>
      <c r="F595" s="53" t="s">
        <v>2082</v>
      </c>
      <c r="G595" s="38"/>
      <c r="H595" s="38" t="s">
        <v>1078</v>
      </c>
      <c r="I595" s="38"/>
      <c r="J595" s="53">
        <f t="shared" si="10"/>
        <v>67</v>
      </c>
      <c r="K595" s="7"/>
    </row>
    <row r="596" spans="1:11" ht="12.75" customHeight="1">
      <c r="A596" s="37" t="s">
        <v>1079</v>
      </c>
      <c r="B596" s="38" t="s">
        <v>1080</v>
      </c>
      <c r="C596" s="38" t="b">
        <v>0</v>
      </c>
      <c r="D596" s="53">
        <v>1105</v>
      </c>
      <c r="E596" s="38" t="s">
        <v>2105</v>
      </c>
      <c r="F596" s="53" t="s">
        <v>2084</v>
      </c>
      <c r="G596" s="38"/>
      <c r="H596" s="38" t="s">
        <v>1080</v>
      </c>
      <c r="I596" s="38"/>
      <c r="J596" s="53">
        <f t="shared" si="10"/>
        <v>85</v>
      </c>
      <c r="K596" s="7"/>
    </row>
    <row r="597" spans="1:11" ht="12.75" customHeight="1">
      <c r="A597" s="37" t="s">
        <v>1081</v>
      </c>
      <c r="B597" s="38" t="s">
        <v>1082</v>
      </c>
      <c r="C597" s="38" t="b">
        <v>0</v>
      </c>
      <c r="D597" s="53">
        <v>1105</v>
      </c>
      <c r="E597" s="38" t="s">
        <v>2105</v>
      </c>
      <c r="F597" s="53" t="s">
        <v>2084</v>
      </c>
      <c r="G597" s="38"/>
      <c r="H597" s="38" t="s">
        <v>1082</v>
      </c>
      <c r="I597" s="38"/>
      <c r="J597" s="53">
        <f t="shared" si="10"/>
        <v>42</v>
      </c>
      <c r="K597" s="7"/>
    </row>
    <row r="598" spans="1:11" ht="12.75" customHeight="1">
      <c r="A598" s="37" t="s">
        <v>1083</v>
      </c>
      <c r="B598" s="38" t="s">
        <v>1084</v>
      </c>
      <c r="C598" s="38" t="b">
        <v>0</v>
      </c>
      <c r="D598" s="53">
        <v>4106</v>
      </c>
      <c r="E598" s="38" t="s">
        <v>2111</v>
      </c>
      <c r="F598" s="53" t="s">
        <v>2084</v>
      </c>
      <c r="G598" s="38"/>
      <c r="H598" s="38" t="s">
        <v>1084</v>
      </c>
      <c r="I598" s="38"/>
      <c r="J598" s="53">
        <f t="shared" si="10"/>
        <v>79</v>
      </c>
      <c r="K598" s="7"/>
    </row>
    <row r="599" spans="1:11" ht="12.75" customHeight="1">
      <c r="A599" s="37" t="s">
        <v>1085</v>
      </c>
      <c r="B599" s="38" t="s">
        <v>1086</v>
      </c>
      <c r="C599" s="38" t="b">
        <v>0</v>
      </c>
      <c r="D599" s="53">
        <v>4311</v>
      </c>
      <c r="E599" s="38" t="s">
        <v>2081</v>
      </c>
      <c r="F599" s="53" t="s">
        <v>2082</v>
      </c>
      <c r="G599" s="38"/>
      <c r="H599" s="38" t="s">
        <v>1086</v>
      </c>
      <c r="I599" s="38"/>
      <c r="J599" s="53">
        <f t="shared" si="10"/>
        <v>88</v>
      </c>
      <c r="K599" s="7"/>
    </row>
    <row r="600" spans="1:11" ht="12.75" customHeight="1">
      <c r="A600" s="37" t="s">
        <v>1087</v>
      </c>
      <c r="B600" s="38" t="s">
        <v>1088</v>
      </c>
      <c r="C600" s="38" t="b">
        <v>0</v>
      </c>
      <c r="D600" s="53">
        <v>3102</v>
      </c>
      <c r="E600" s="38" t="s">
        <v>2124</v>
      </c>
      <c r="F600" s="53" t="s">
        <v>2084</v>
      </c>
      <c r="G600" s="38"/>
      <c r="H600" s="38" t="s">
        <v>1088</v>
      </c>
      <c r="I600" s="38"/>
      <c r="J600" s="53">
        <f t="shared" si="10"/>
        <v>157</v>
      </c>
      <c r="K600" s="7"/>
    </row>
    <row r="601" spans="1:11" ht="12.75" customHeight="1">
      <c r="A601" s="37" t="s">
        <v>1089</v>
      </c>
      <c r="B601" s="38" t="s">
        <v>112</v>
      </c>
      <c r="C601" s="38" t="b">
        <v>0</v>
      </c>
      <c r="D601" s="53">
        <v>7302</v>
      </c>
      <c r="E601" s="38" t="s">
        <v>2085</v>
      </c>
      <c r="F601" s="53" t="s">
        <v>2082</v>
      </c>
      <c r="G601" s="38"/>
      <c r="H601" s="38" t="s">
        <v>112</v>
      </c>
      <c r="I601" s="38"/>
      <c r="J601" s="53">
        <f t="shared" si="10"/>
        <v>30</v>
      </c>
      <c r="K601" s="7"/>
    </row>
    <row r="602" spans="1:11" ht="12.75" customHeight="1">
      <c r="A602" s="35" t="s">
        <v>1090</v>
      </c>
      <c r="B602" s="36" t="s">
        <v>1091</v>
      </c>
      <c r="C602" s="36" t="b">
        <v>0</v>
      </c>
      <c r="D602" s="52" t="s">
        <v>2080</v>
      </c>
      <c r="E602" s="36" t="s">
        <v>2080</v>
      </c>
      <c r="F602" s="52" t="s">
        <v>2080</v>
      </c>
      <c r="G602" s="36"/>
      <c r="H602" s="36" t="s">
        <v>1091</v>
      </c>
      <c r="I602" s="36"/>
      <c r="J602" s="52">
        <f t="shared" si="10"/>
        <v>94</v>
      </c>
      <c r="K602" s="7"/>
    </row>
    <row r="603" spans="1:11" ht="12.75" customHeight="1">
      <c r="A603" s="37" t="s">
        <v>1092</v>
      </c>
      <c r="B603" s="38" t="s">
        <v>1093</v>
      </c>
      <c r="C603" s="38" t="b">
        <v>0</v>
      </c>
      <c r="D603" s="53">
        <v>1109</v>
      </c>
      <c r="E603" s="38" t="s">
        <v>2125</v>
      </c>
      <c r="F603" s="53" t="s">
        <v>2084</v>
      </c>
      <c r="G603" s="38"/>
      <c r="H603" s="38" t="s">
        <v>1093</v>
      </c>
      <c r="I603" s="38"/>
      <c r="J603" s="53">
        <f t="shared" si="10"/>
        <v>28</v>
      </c>
      <c r="K603" s="7"/>
    </row>
    <row r="604" spans="1:11" ht="12.75" customHeight="1">
      <c r="A604" s="37" t="s">
        <v>1094</v>
      </c>
      <c r="B604" s="38" t="s">
        <v>1095</v>
      </c>
      <c r="C604" s="38" t="b">
        <v>0</v>
      </c>
      <c r="D604" s="53">
        <v>1109</v>
      </c>
      <c r="E604" s="38" t="s">
        <v>2125</v>
      </c>
      <c r="F604" s="53" t="s">
        <v>2084</v>
      </c>
      <c r="G604" s="38"/>
      <c r="H604" s="38" t="s">
        <v>1095</v>
      </c>
      <c r="I604" s="38"/>
      <c r="J604" s="53">
        <f t="shared" si="10"/>
        <v>34</v>
      </c>
      <c r="K604" s="7"/>
    </row>
    <row r="605" spans="1:11" ht="12.75" customHeight="1">
      <c r="A605" s="35" t="s">
        <v>1096</v>
      </c>
      <c r="B605" s="36" t="s">
        <v>1097</v>
      </c>
      <c r="C605" s="36" t="b">
        <v>0</v>
      </c>
      <c r="D605" s="52" t="s">
        <v>2080</v>
      </c>
      <c r="E605" s="36" t="s">
        <v>2080</v>
      </c>
      <c r="F605" s="52" t="s">
        <v>2080</v>
      </c>
      <c r="G605" s="36"/>
      <c r="H605" s="36" t="s">
        <v>1097</v>
      </c>
      <c r="I605" s="36"/>
      <c r="J605" s="52">
        <f t="shared" si="10"/>
        <v>27</v>
      </c>
      <c r="K605" s="7"/>
    </row>
    <row r="606" spans="1:11" ht="12.75" customHeight="1">
      <c r="A606" s="37" t="s">
        <v>1098</v>
      </c>
      <c r="B606" s="38" t="s">
        <v>1099</v>
      </c>
      <c r="C606" s="38" t="b">
        <v>0</v>
      </c>
      <c r="D606" s="53">
        <v>1106</v>
      </c>
      <c r="E606" s="38" t="s">
        <v>2126</v>
      </c>
      <c r="F606" s="53" t="s">
        <v>2084</v>
      </c>
      <c r="G606" s="38"/>
      <c r="H606" s="38" t="s">
        <v>1099</v>
      </c>
      <c r="I606" s="38"/>
      <c r="J606" s="53">
        <f t="shared" si="10"/>
        <v>37</v>
      </c>
      <c r="K606" s="7"/>
    </row>
    <row r="607" spans="1:11" ht="12.75" customHeight="1">
      <c r="A607" s="37" t="s">
        <v>1100</v>
      </c>
      <c r="B607" s="38" t="s">
        <v>1101</v>
      </c>
      <c r="C607" s="38" t="b">
        <v>0</v>
      </c>
      <c r="D607" s="53">
        <v>1109</v>
      </c>
      <c r="E607" s="38" t="s">
        <v>2125</v>
      </c>
      <c r="F607" s="53" t="s">
        <v>2084</v>
      </c>
      <c r="G607" s="38"/>
      <c r="H607" s="38" t="s">
        <v>1101</v>
      </c>
      <c r="I607" s="38"/>
      <c r="J607" s="53">
        <f t="shared" si="10"/>
        <v>18</v>
      </c>
      <c r="K607" s="7"/>
    </row>
    <row r="608" spans="1:11" ht="12.75" customHeight="1">
      <c r="A608" s="37" t="s">
        <v>1102</v>
      </c>
      <c r="B608" s="38" t="s">
        <v>1103</v>
      </c>
      <c r="C608" s="38" t="b">
        <v>0</v>
      </c>
      <c r="D608" s="53">
        <v>1109</v>
      </c>
      <c r="E608" s="38" t="s">
        <v>2125</v>
      </c>
      <c r="F608" s="53" t="s">
        <v>2084</v>
      </c>
      <c r="G608" s="38"/>
      <c r="H608" s="38" t="s">
        <v>1103</v>
      </c>
      <c r="I608" s="38"/>
      <c r="J608" s="53">
        <f t="shared" si="10"/>
        <v>22</v>
      </c>
      <c r="K608" s="7"/>
    </row>
    <row r="609" spans="1:11" ht="12.75" customHeight="1">
      <c r="A609" s="37" t="s">
        <v>1104</v>
      </c>
      <c r="B609" s="38" t="s">
        <v>1105</v>
      </c>
      <c r="C609" s="38" t="b">
        <v>0</v>
      </c>
      <c r="D609" s="53">
        <v>1105</v>
      </c>
      <c r="E609" s="38" t="s">
        <v>2105</v>
      </c>
      <c r="F609" s="53" t="s">
        <v>2084</v>
      </c>
      <c r="G609" s="38"/>
      <c r="H609" s="38" t="s">
        <v>1105</v>
      </c>
      <c r="I609" s="38"/>
      <c r="J609" s="53">
        <f t="shared" si="10"/>
        <v>44</v>
      </c>
      <c r="K609" s="7"/>
    </row>
    <row r="610" spans="1:11" ht="12.75" customHeight="1">
      <c r="A610" s="37" t="s">
        <v>1106</v>
      </c>
      <c r="B610" s="38" t="s">
        <v>1107</v>
      </c>
      <c r="C610" s="38" t="b">
        <v>0</v>
      </c>
      <c r="D610" s="53">
        <v>1105</v>
      </c>
      <c r="E610" s="38" t="s">
        <v>2105</v>
      </c>
      <c r="F610" s="53" t="s">
        <v>2084</v>
      </c>
      <c r="G610" s="38"/>
      <c r="H610" s="38" t="s">
        <v>1107</v>
      </c>
      <c r="I610" s="38"/>
      <c r="J610" s="53">
        <f t="shared" si="10"/>
        <v>48</v>
      </c>
      <c r="K610" s="7"/>
    </row>
    <row r="611" spans="1:11" ht="12.75" customHeight="1">
      <c r="A611" s="37" t="s">
        <v>1108</v>
      </c>
      <c r="B611" s="38" t="s">
        <v>1109</v>
      </c>
      <c r="C611" s="38" t="b">
        <v>0</v>
      </c>
      <c r="D611" s="53">
        <v>1105</v>
      </c>
      <c r="E611" s="38" t="s">
        <v>2105</v>
      </c>
      <c r="F611" s="53" t="s">
        <v>2084</v>
      </c>
      <c r="G611" s="38"/>
      <c r="H611" s="38" t="s">
        <v>1109</v>
      </c>
      <c r="I611" s="38"/>
      <c r="J611" s="53">
        <f t="shared" si="10"/>
        <v>32</v>
      </c>
      <c r="K611" s="7"/>
    </row>
    <row r="612" spans="1:11" ht="12.75" customHeight="1">
      <c r="A612" s="37" t="s">
        <v>1110</v>
      </c>
      <c r="B612" s="38" t="s">
        <v>1111</v>
      </c>
      <c r="C612" s="38" t="b">
        <v>0</v>
      </c>
      <c r="D612" s="53">
        <v>1105</v>
      </c>
      <c r="E612" s="38" t="s">
        <v>2105</v>
      </c>
      <c r="F612" s="53" t="s">
        <v>2084</v>
      </c>
      <c r="G612" s="38"/>
      <c r="H612" s="38" t="s">
        <v>1111</v>
      </c>
      <c r="I612" s="38"/>
      <c r="J612" s="53">
        <f t="shared" si="10"/>
        <v>45</v>
      </c>
      <c r="K612" s="7"/>
    </row>
    <row r="613" spans="1:11" ht="12.75" customHeight="1">
      <c r="A613" s="37" t="s">
        <v>1112</v>
      </c>
      <c r="B613" s="38" t="s">
        <v>1113</v>
      </c>
      <c r="C613" s="38" t="b">
        <v>0</v>
      </c>
      <c r="D613" s="53">
        <v>1105</v>
      </c>
      <c r="E613" s="38" t="s">
        <v>2105</v>
      </c>
      <c r="F613" s="53" t="s">
        <v>2084</v>
      </c>
      <c r="G613" s="38"/>
      <c r="H613" s="38" t="s">
        <v>1113</v>
      </c>
      <c r="I613" s="38"/>
      <c r="J613" s="53">
        <f t="shared" si="10"/>
        <v>26</v>
      </c>
      <c r="K613" s="7"/>
    </row>
    <row r="614" spans="1:11" ht="12.75" customHeight="1">
      <c r="A614" s="35" t="s">
        <v>1114</v>
      </c>
      <c r="B614" s="36" t="s">
        <v>1115</v>
      </c>
      <c r="C614" s="36" t="b">
        <v>0</v>
      </c>
      <c r="D614" s="52" t="s">
        <v>2080</v>
      </c>
      <c r="E614" s="36" t="s">
        <v>2080</v>
      </c>
      <c r="F614" s="52" t="s">
        <v>2080</v>
      </c>
      <c r="G614" s="36"/>
      <c r="H614" s="36" t="s">
        <v>1115</v>
      </c>
      <c r="I614" s="36"/>
      <c r="J614" s="52">
        <f t="shared" si="10"/>
        <v>66</v>
      </c>
      <c r="K614" s="7"/>
    </row>
    <row r="615" spans="1:11" ht="12.75" customHeight="1">
      <c r="A615" s="37" t="s">
        <v>1116</v>
      </c>
      <c r="B615" s="38" t="s">
        <v>1117</v>
      </c>
      <c r="C615" s="38" t="b">
        <v>0</v>
      </c>
      <c r="D615" s="53">
        <v>1104</v>
      </c>
      <c r="E615" s="38" t="s">
        <v>2127</v>
      </c>
      <c r="F615" s="53" t="s">
        <v>2084</v>
      </c>
      <c r="G615" s="38"/>
      <c r="H615" s="38" t="s">
        <v>1117</v>
      </c>
      <c r="I615" s="38"/>
      <c r="J615" s="53">
        <f t="shared" si="10"/>
        <v>83</v>
      </c>
      <c r="K615" s="7"/>
    </row>
    <row r="616" spans="1:11" ht="12.75" customHeight="1">
      <c r="A616" s="37" t="s">
        <v>1118</v>
      </c>
      <c r="B616" s="38" t="s">
        <v>1119</v>
      </c>
      <c r="C616" s="38" t="b">
        <v>0</v>
      </c>
      <c r="D616" s="53">
        <v>1104</v>
      </c>
      <c r="E616" s="38" t="s">
        <v>2127</v>
      </c>
      <c r="F616" s="53" t="s">
        <v>2084</v>
      </c>
      <c r="G616" s="38"/>
      <c r="H616" s="38" t="s">
        <v>1119</v>
      </c>
      <c r="I616" s="38"/>
      <c r="J616" s="53">
        <f t="shared" si="10"/>
        <v>87</v>
      </c>
      <c r="K616" s="7"/>
    </row>
    <row r="617" spans="1:11" ht="12.75" customHeight="1">
      <c r="A617" s="37" t="s">
        <v>1120</v>
      </c>
      <c r="B617" s="38" t="s">
        <v>1121</v>
      </c>
      <c r="C617" s="38" t="b">
        <v>0</v>
      </c>
      <c r="D617" s="53">
        <v>1104</v>
      </c>
      <c r="E617" s="38" t="s">
        <v>2127</v>
      </c>
      <c r="F617" s="53" t="s">
        <v>2084</v>
      </c>
      <c r="G617" s="38"/>
      <c r="H617" s="38" t="s">
        <v>1121</v>
      </c>
      <c r="I617" s="38"/>
      <c r="J617" s="53">
        <f t="shared" si="10"/>
        <v>71</v>
      </c>
      <c r="K617" s="7"/>
    </row>
    <row r="618" spans="1:11" ht="12.75" customHeight="1">
      <c r="A618" s="37" t="s">
        <v>1122</v>
      </c>
      <c r="B618" s="38" t="s">
        <v>1123</v>
      </c>
      <c r="C618" s="38" t="b">
        <v>0</v>
      </c>
      <c r="D618" s="53">
        <v>1104</v>
      </c>
      <c r="E618" s="38" t="s">
        <v>2127</v>
      </c>
      <c r="F618" s="53" t="s">
        <v>2084</v>
      </c>
      <c r="G618" s="38"/>
      <c r="H618" s="38" t="s">
        <v>1123</v>
      </c>
      <c r="I618" s="38"/>
      <c r="J618" s="53">
        <f t="shared" si="10"/>
        <v>84</v>
      </c>
      <c r="K618" s="7"/>
    </row>
    <row r="619" spans="1:11" ht="12.75" customHeight="1">
      <c r="A619" s="37" t="s">
        <v>1124</v>
      </c>
      <c r="B619" s="38" t="s">
        <v>1125</v>
      </c>
      <c r="C619" s="38" t="b">
        <v>0</v>
      </c>
      <c r="D619" s="53">
        <v>1104</v>
      </c>
      <c r="E619" s="38" t="s">
        <v>2127</v>
      </c>
      <c r="F619" s="53" t="s">
        <v>2084</v>
      </c>
      <c r="G619" s="38"/>
      <c r="H619" s="38" t="s">
        <v>1125</v>
      </c>
      <c r="I619" s="38"/>
      <c r="J619" s="53">
        <f t="shared" si="10"/>
        <v>109</v>
      </c>
      <c r="K619" s="7"/>
    </row>
    <row r="620" spans="1:11" ht="12.75" customHeight="1">
      <c r="A620" s="35" t="s">
        <v>1126</v>
      </c>
      <c r="B620" s="36" t="s">
        <v>1127</v>
      </c>
      <c r="C620" s="36" t="b">
        <v>0</v>
      </c>
      <c r="D620" s="52" t="s">
        <v>2080</v>
      </c>
      <c r="E620" s="36" t="s">
        <v>2080</v>
      </c>
      <c r="F620" s="52" t="s">
        <v>2080</v>
      </c>
      <c r="G620" s="36"/>
      <c r="H620" s="36" t="s">
        <v>1127</v>
      </c>
      <c r="I620" s="36"/>
      <c r="J620" s="52">
        <f t="shared" si="10"/>
        <v>48</v>
      </c>
      <c r="K620" s="7"/>
    </row>
    <row r="621" spans="1:11" ht="12.75" customHeight="1">
      <c r="A621" s="37" t="s">
        <v>1128</v>
      </c>
      <c r="B621" s="38" t="s">
        <v>1129</v>
      </c>
      <c r="C621" s="38" t="b">
        <v>0</v>
      </c>
      <c r="D621" s="53">
        <v>1106</v>
      </c>
      <c r="E621" s="38" t="s">
        <v>2126</v>
      </c>
      <c r="F621" s="53" t="s">
        <v>2084</v>
      </c>
      <c r="G621" s="38"/>
      <c r="H621" s="38" t="s">
        <v>1129</v>
      </c>
      <c r="I621" s="38"/>
      <c r="J621" s="53">
        <f t="shared" si="10"/>
        <v>58</v>
      </c>
      <c r="K621" s="7"/>
    </row>
    <row r="622" spans="1:11" ht="12.75" customHeight="1">
      <c r="A622" s="37" t="s">
        <v>1130</v>
      </c>
      <c r="B622" s="38" t="s">
        <v>1131</v>
      </c>
      <c r="C622" s="38" t="b">
        <v>0</v>
      </c>
      <c r="D622" s="53">
        <v>1105</v>
      </c>
      <c r="E622" s="38" t="s">
        <v>2105</v>
      </c>
      <c r="F622" s="53" t="s">
        <v>2084</v>
      </c>
      <c r="G622" s="38"/>
      <c r="H622" s="38" t="s">
        <v>1131</v>
      </c>
      <c r="I622" s="38"/>
      <c r="J622" s="53">
        <f t="shared" si="10"/>
        <v>114</v>
      </c>
      <c r="K622" s="7"/>
    </row>
    <row r="623" spans="1:11" ht="12.75" customHeight="1">
      <c r="A623" s="37" t="s">
        <v>1132</v>
      </c>
      <c r="B623" s="38" t="s">
        <v>1133</v>
      </c>
      <c r="C623" s="38" t="b">
        <v>0</v>
      </c>
      <c r="D623" s="53">
        <v>1105</v>
      </c>
      <c r="E623" s="38" t="s">
        <v>2105</v>
      </c>
      <c r="F623" s="53" t="s">
        <v>2084</v>
      </c>
      <c r="G623" s="38"/>
      <c r="H623" s="38" t="s">
        <v>1133</v>
      </c>
      <c r="I623" s="38"/>
      <c r="J623" s="53">
        <f t="shared" si="10"/>
        <v>69</v>
      </c>
      <c r="K623" s="7"/>
    </row>
    <row r="624" spans="1:11" ht="12.75" customHeight="1">
      <c r="A624" s="37" t="s">
        <v>1134</v>
      </c>
      <c r="B624" s="38" t="s">
        <v>1135</v>
      </c>
      <c r="C624" s="38" t="b">
        <v>0</v>
      </c>
      <c r="D624" s="53">
        <v>1105</v>
      </c>
      <c r="E624" s="38" t="s">
        <v>2105</v>
      </c>
      <c r="F624" s="53" t="s">
        <v>2084</v>
      </c>
      <c r="G624" s="38"/>
      <c r="H624" s="38" t="s">
        <v>1135</v>
      </c>
      <c r="I624" s="38"/>
      <c r="J624" s="53">
        <f t="shared" si="10"/>
        <v>53</v>
      </c>
      <c r="K624" s="7"/>
    </row>
    <row r="625" spans="1:11" ht="12.75" customHeight="1">
      <c r="A625" s="37" t="s">
        <v>1136</v>
      </c>
      <c r="B625" s="38" t="s">
        <v>1137</v>
      </c>
      <c r="C625" s="38" t="b">
        <v>0</v>
      </c>
      <c r="D625" s="53">
        <v>1105</v>
      </c>
      <c r="E625" s="38" t="s">
        <v>2105</v>
      </c>
      <c r="F625" s="53" t="s">
        <v>2084</v>
      </c>
      <c r="G625" s="38"/>
      <c r="H625" s="38" t="s">
        <v>1137</v>
      </c>
      <c r="I625" s="38"/>
      <c r="J625" s="53">
        <f t="shared" si="10"/>
        <v>66</v>
      </c>
      <c r="K625" s="7"/>
    </row>
    <row r="626" spans="1:11" ht="12.75" customHeight="1">
      <c r="A626" s="37" t="s">
        <v>1138</v>
      </c>
      <c r="B626" s="38" t="s">
        <v>1139</v>
      </c>
      <c r="C626" s="38" t="b">
        <v>0</v>
      </c>
      <c r="D626" s="53">
        <v>1105</v>
      </c>
      <c r="E626" s="38" t="s">
        <v>2105</v>
      </c>
      <c r="F626" s="53" t="s">
        <v>2084</v>
      </c>
      <c r="G626" s="38"/>
      <c r="H626" s="38" t="s">
        <v>1139</v>
      </c>
      <c r="I626" s="38"/>
      <c r="J626" s="53">
        <f t="shared" si="10"/>
        <v>47</v>
      </c>
      <c r="K626" s="7"/>
    </row>
    <row r="627" spans="1:11" ht="12.75" customHeight="1">
      <c r="A627" s="35" t="s">
        <v>1140</v>
      </c>
      <c r="B627" s="36" t="s">
        <v>1141</v>
      </c>
      <c r="C627" s="36" t="b">
        <v>0</v>
      </c>
      <c r="D627" s="52" t="s">
        <v>2080</v>
      </c>
      <c r="E627" s="36" t="s">
        <v>2080</v>
      </c>
      <c r="F627" s="52" t="s">
        <v>2080</v>
      </c>
      <c r="G627" s="36"/>
      <c r="H627" s="36" t="s">
        <v>1141</v>
      </c>
      <c r="I627" s="36"/>
      <c r="J627" s="52">
        <f t="shared" si="10"/>
        <v>29</v>
      </c>
      <c r="K627" s="7"/>
    </row>
    <row r="628" spans="1:11" ht="12.75" customHeight="1">
      <c r="A628" s="37" t="s">
        <v>1142</v>
      </c>
      <c r="B628" s="38" t="s">
        <v>1143</v>
      </c>
      <c r="C628" s="38" t="b">
        <v>0</v>
      </c>
      <c r="D628" s="53">
        <v>1109</v>
      </c>
      <c r="E628" s="38" t="s">
        <v>2125</v>
      </c>
      <c r="F628" s="53" t="s">
        <v>2084</v>
      </c>
      <c r="G628" s="38"/>
      <c r="H628" s="38" t="s">
        <v>1143</v>
      </c>
      <c r="I628" s="38"/>
      <c r="J628" s="53">
        <f t="shared" si="10"/>
        <v>65</v>
      </c>
      <c r="K628" s="7"/>
    </row>
    <row r="629" spans="1:11" ht="12.75" customHeight="1">
      <c r="A629" s="37" t="s">
        <v>1144</v>
      </c>
      <c r="B629" s="38" t="s">
        <v>1145</v>
      </c>
      <c r="C629" s="38" t="b">
        <v>0</v>
      </c>
      <c r="D629" s="53">
        <v>1109</v>
      </c>
      <c r="E629" s="38" t="s">
        <v>2125</v>
      </c>
      <c r="F629" s="53" t="s">
        <v>2084</v>
      </c>
      <c r="G629" s="38"/>
      <c r="H629" s="38" t="s">
        <v>1145</v>
      </c>
      <c r="I629" s="38"/>
      <c r="J629" s="53">
        <f t="shared" si="10"/>
        <v>65</v>
      </c>
      <c r="K629" s="7"/>
    </row>
    <row r="630" spans="1:11" ht="12.75" customHeight="1">
      <c r="A630" s="37" t="s">
        <v>1146</v>
      </c>
      <c r="B630" s="38" t="s">
        <v>1147</v>
      </c>
      <c r="C630" s="38" t="b">
        <v>0</v>
      </c>
      <c r="D630" s="53">
        <v>1109</v>
      </c>
      <c r="E630" s="38" t="s">
        <v>2125</v>
      </c>
      <c r="F630" s="53" t="s">
        <v>2084</v>
      </c>
      <c r="G630" s="38"/>
      <c r="H630" s="38" t="s">
        <v>1147</v>
      </c>
      <c r="I630" s="38"/>
      <c r="J630" s="53">
        <f t="shared" si="10"/>
        <v>69</v>
      </c>
      <c r="K630" s="7"/>
    </row>
    <row r="631" spans="1:11" ht="12.75" customHeight="1">
      <c r="A631" s="35" t="s">
        <v>1148</v>
      </c>
      <c r="B631" s="36" t="s">
        <v>1149</v>
      </c>
      <c r="C631" s="36" t="b">
        <v>0</v>
      </c>
      <c r="D631" s="52" t="s">
        <v>2080</v>
      </c>
      <c r="E631" s="36" t="s">
        <v>2080</v>
      </c>
      <c r="F631" s="52" t="s">
        <v>2080</v>
      </c>
      <c r="G631" s="36"/>
      <c r="H631" s="36" t="s">
        <v>1149</v>
      </c>
      <c r="I631" s="36"/>
      <c r="J631" s="52">
        <f t="shared" si="10"/>
        <v>40</v>
      </c>
      <c r="K631" s="7"/>
    </row>
    <row r="632" spans="1:11" ht="12.75" customHeight="1">
      <c r="A632" s="37" t="s">
        <v>1150</v>
      </c>
      <c r="B632" s="38" t="s">
        <v>1151</v>
      </c>
      <c r="C632" s="38" t="b">
        <v>0</v>
      </c>
      <c r="D632" s="53">
        <v>7107</v>
      </c>
      <c r="E632" s="38" t="s">
        <v>2086</v>
      </c>
      <c r="F632" s="53" t="s">
        <v>2084</v>
      </c>
      <c r="G632" s="38"/>
      <c r="H632" s="38" t="s">
        <v>1151</v>
      </c>
      <c r="I632" s="38"/>
      <c r="J632" s="53">
        <f t="shared" si="10"/>
        <v>76</v>
      </c>
      <c r="K632" s="7"/>
    </row>
    <row r="633" spans="1:11" ht="12.75" customHeight="1">
      <c r="A633" s="37" t="s">
        <v>1152</v>
      </c>
      <c r="B633" s="38" t="s">
        <v>1153</v>
      </c>
      <c r="C633" s="38" t="b">
        <v>0</v>
      </c>
      <c r="D633" s="53">
        <v>7107</v>
      </c>
      <c r="E633" s="38" t="s">
        <v>2086</v>
      </c>
      <c r="F633" s="53" t="s">
        <v>2084</v>
      </c>
      <c r="G633" s="38"/>
      <c r="H633" s="38" t="s">
        <v>1153</v>
      </c>
      <c r="I633" s="38"/>
      <c r="J633" s="53">
        <f t="shared" si="10"/>
        <v>48</v>
      </c>
      <c r="K633" s="7"/>
    </row>
    <row r="634" spans="1:11" ht="12.75" customHeight="1">
      <c r="A634" s="37" t="s">
        <v>1154</v>
      </c>
      <c r="B634" s="38" t="s">
        <v>1155</v>
      </c>
      <c r="C634" s="38" t="b">
        <v>0</v>
      </c>
      <c r="D634" s="53">
        <v>1105</v>
      </c>
      <c r="E634" s="38" t="s">
        <v>2105</v>
      </c>
      <c r="F634" s="53" t="s">
        <v>2084</v>
      </c>
      <c r="G634" s="38"/>
      <c r="H634" s="38" t="s">
        <v>1155</v>
      </c>
      <c r="I634" s="38"/>
      <c r="J634" s="53">
        <f t="shared" si="10"/>
        <v>56</v>
      </c>
      <c r="K634" s="7"/>
    </row>
    <row r="635" spans="1:11" ht="12.75" customHeight="1">
      <c r="A635" s="37" t="s">
        <v>1156</v>
      </c>
      <c r="B635" s="38" t="s">
        <v>1157</v>
      </c>
      <c r="C635" s="38" t="b">
        <v>0</v>
      </c>
      <c r="D635" s="53">
        <v>1109</v>
      </c>
      <c r="E635" s="38" t="s">
        <v>2125</v>
      </c>
      <c r="F635" s="53" t="s">
        <v>2084</v>
      </c>
      <c r="G635" s="38"/>
      <c r="H635" s="38" t="s">
        <v>1157</v>
      </c>
      <c r="I635" s="38"/>
      <c r="J635" s="53">
        <f t="shared" si="10"/>
        <v>75</v>
      </c>
      <c r="K635" s="7"/>
    </row>
    <row r="636" spans="1:11" ht="12.75" customHeight="1">
      <c r="A636" s="37" t="s">
        <v>1158</v>
      </c>
      <c r="B636" s="38" t="s">
        <v>1159</v>
      </c>
      <c r="C636" s="38" t="b">
        <v>0</v>
      </c>
      <c r="D636" s="53">
        <v>7107</v>
      </c>
      <c r="E636" s="38" t="s">
        <v>2086</v>
      </c>
      <c r="F636" s="53" t="s">
        <v>2084</v>
      </c>
      <c r="G636" s="38"/>
      <c r="H636" s="38" t="s">
        <v>1159</v>
      </c>
      <c r="I636" s="38"/>
      <c r="J636" s="53">
        <f t="shared" si="10"/>
        <v>80</v>
      </c>
      <c r="K636" s="7"/>
    </row>
    <row r="637" spans="1:11" ht="12.75" customHeight="1">
      <c r="A637" s="35" t="s">
        <v>1160</v>
      </c>
      <c r="B637" s="36" t="s">
        <v>1161</v>
      </c>
      <c r="C637" s="36" t="b">
        <v>0</v>
      </c>
      <c r="D637" s="52" t="s">
        <v>2080</v>
      </c>
      <c r="E637" s="36" t="s">
        <v>2080</v>
      </c>
      <c r="F637" s="52" t="s">
        <v>2080</v>
      </c>
      <c r="G637" s="36"/>
      <c r="H637" s="36" t="s">
        <v>1161</v>
      </c>
      <c r="I637" s="36"/>
      <c r="J637" s="52">
        <f t="shared" si="10"/>
        <v>28</v>
      </c>
      <c r="K637" s="7"/>
    </row>
    <row r="638" spans="1:11" ht="12.75" customHeight="1">
      <c r="A638" s="37" t="s">
        <v>1162</v>
      </c>
      <c r="B638" s="38" t="s">
        <v>1163</v>
      </c>
      <c r="C638" s="38" t="b">
        <v>0</v>
      </c>
      <c r="D638" s="53">
        <v>1118</v>
      </c>
      <c r="E638" s="38" t="s">
        <v>2128</v>
      </c>
      <c r="F638" s="53" t="s">
        <v>2084</v>
      </c>
      <c r="G638" s="38"/>
      <c r="H638" s="38" t="s">
        <v>1163</v>
      </c>
      <c r="I638" s="38"/>
      <c r="J638" s="53">
        <f t="shared" si="10"/>
        <v>16</v>
      </c>
      <c r="K638" s="7"/>
    </row>
    <row r="639" spans="1:11" ht="12.75" customHeight="1">
      <c r="A639" s="37" t="s">
        <v>1164</v>
      </c>
      <c r="B639" s="38" t="s">
        <v>1165</v>
      </c>
      <c r="C639" s="38" t="b">
        <v>0</v>
      </c>
      <c r="D639" s="53">
        <v>1118</v>
      </c>
      <c r="E639" s="38" t="s">
        <v>2128</v>
      </c>
      <c r="F639" s="53" t="s">
        <v>2084</v>
      </c>
      <c r="G639" s="38"/>
      <c r="H639" s="38" t="s">
        <v>1165</v>
      </c>
      <c r="I639" s="38"/>
      <c r="J639" s="53">
        <f t="shared" si="10"/>
        <v>7</v>
      </c>
      <c r="K639" s="7"/>
    </row>
    <row r="640" spans="1:11" ht="12.75" customHeight="1">
      <c r="A640" s="37" t="s">
        <v>1166</v>
      </c>
      <c r="B640" s="38" t="s">
        <v>1167</v>
      </c>
      <c r="C640" s="38" t="b">
        <v>0</v>
      </c>
      <c r="D640" s="53">
        <v>1118</v>
      </c>
      <c r="E640" s="38" t="s">
        <v>2128</v>
      </c>
      <c r="F640" s="53" t="s">
        <v>2084</v>
      </c>
      <c r="G640" s="38"/>
      <c r="H640" s="38" t="s">
        <v>1167</v>
      </c>
      <c r="I640" s="38"/>
      <c r="J640" s="53">
        <f t="shared" si="10"/>
        <v>40</v>
      </c>
      <c r="K640" s="7"/>
    </row>
    <row r="641" spans="1:11" ht="12.75" customHeight="1">
      <c r="A641" s="35" t="s">
        <v>1168</v>
      </c>
      <c r="B641" s="36" t="s">
        <v>1169</v>
      </c>
      <c r="C641" s="36" t="b">
        <v>0</v>
      </c>
      <c r="D641" s="52" t="s">
        <v>2080</v>
      </c>
      <c r="E641" s="36" t="s">
        <v>2080</v>
      </c>
      <c r="F641" s="52" t="s">
        <v>2080</v>
      </c>
      <c r="G641" s="36"/>
      <c r="H641" s="36" t="s">
        <v>1169</v>
      </c>
      <c r="I641" s="36"/>
      <c r="J641" s="52">
        <f t="shared" si="10"/>
        <v>38</v>
      </c>
      <c r="K641" s="7"/>
    </row>
    <row r="642" spans="1:11" ht="12.75" customHeight="1">
      <c r="A642" s="37" t="s">
        <v>1170</v>
      </c>
      <c r="B642" s="38" t="s">
        <v>1171</v>
      </c>
      <c r="C642" s="38" t="b">
        <v>0</v>
      </c>
      <c r="D642" s="53">
        <v>1109</v>
      </c>
      <c r="E642" s="38" t="s">
        <v>2125</v>
      </c>
      <c r="F642" s="53" t="s">
        <v>2084</v>
      </c>
      <c r="G642" s="38"/>
      <c r="H642" s="38" t="s">
        <v>1171</v>
      </c>
      <c r="I642" s="38"/>
      <c r="J642" s="53">
        <f t="shared" si="10"/>
        <v>31</v>
      </c>
      <c r="K642" s="7"/>
    </row>
    <row r="643" spans="1:11" ht="12.75" customHeight="1">
      <c r="A643" s="37" t="s">
        <v>1172</v>
      </c>
      <c r="B643" s="38" t="s">
        <v>1173</v>
      </c>
      <c r="C643" s="38" t="b">
        <v>0</v>
      </c>
      <c r="D643" s="53">
        <v>1109</v>
      </c>
      <c r="E643" s="38" t="s">
        <v>2125</v>
      </c>
      <c r="F643" s="53" t="s">
        <v>2084</v>
      </c>
      <c r="G643" s="38"/>
      <c r="H643" s="38" t="s">
        <v>1173</v>
      </c>
      <c r="I643" s="38"/>
      <c r="J643" s="53">
        <f t="shared" si="10"/>
        <v>16</v>
      </c>
      <c r="K643" s="7"/>
    </row>
    <row r="644" spans="1:11" ht="12.75" customHeight="1">
      <c r="A644" s="37" t="s">
        <v>1174</v>
      </c>
      <c r="B644" s="38" t="s">
        <v>112</v>
      </c>
      <c r="C644" s="38" t="b">
        <v>0</v>
      </c>
      <c r="D644" s="53">
        <v>7107</v>
      </c>
      <c r="E644" s="38" t="s">
        <v>2086</v>
      </c>
      <c r="F644" s="53" t="s">
        <v>2084</v>
      </c>
      <c r="G644" s="38"/>
      <c r="H644" s="38" t="s">
        <v>112</v>
      </c>
      <c r="I644" s="38"/>
      <c r="J644" s="53">
        <f t="shared" si="10"/>
        <v>30</v>
      </c>
      <c r="K644" s="7"/>
    </row>
    <row r="645" spans="1:11" ht="12.75" customHeight="1">
      <c r="A645" s="35" t="s">
        <v>1175</v>
      </c>
      <c r="B645" s="36" t="s">
        <v>1176</v>
      </c>
      <c r="C645" s="36" t="b">
        <v>0</v>
      </c>
      <c r="D645" s="52" t="s">
        <v>2080</v>
      </c>
      <c r="E645" s="36" t="s">
        <v>2080</v>
      </c>
      <c r="F645" s="52" t="s">
        <v>2080</v>
      </c>
      <c r="G645" s="36"/>
      <c r="H645" s="36" t="s">
        <v>1176</v>
      </c>
      <c r="I645" s="36"/>
      <c r="J645" s="52">
        <f t="shared" si="10"/>
        <v>100</v>
      </c>
      <c r="K645" s="7"/>
    </row>
    <row r="646" spans="1:11" ht="12.75" customHeight="1">
      <c r="A646" s="37" t="s">
        <v>1177</v>
      </c>
      <c r="B646" s="38" t="s">
        <v>1178</v>
      </c>
      <c r="C646" s="38" t="b">
        <v>0</v>
      </c>
      <c r="D646" s="53">
        <v>1102</v>
      </c>
      <c r="E646" s="38" t="s">
        <v>2112</v>
      </c>
      <c r="F646" s="53" t="s">
        <v>2084</v>
      </c>
      <c r="G646" s="38"/>
      <c r="H646" s="38" t="s">
        <v>1178</v>
      </c>
      <c r="I646" s="38"/>
      <c r="J646" s="53">
        <f t="shared" si="10"/>
        <v>31</v>
      </c>
      <c r="K646" s="7"/>
    </row>
    <row r="647" spans="1:11" ht="12.75" customHeight="1">
      <c r="A647" s="37" t="s">
        <v>1179</v>
      </c>
      <c r="B647" s="38" t="s">
        <v>1180</v>
      </c>
      <c r="C647" s="38" t="b">
        <v>0</v>
      </c>
      <c r="D647" s="53">
        <v>1102</v>
      </c>
      <c r="E647" s="38" t="s">
        <v>2112</v>
      </c>
      <c r="F647" s="53" t="s">
        <v>2084</v>
      </c>
      <c r="G647" s="38"/>
      <c r="H647" s="38" t="s">
        <v>1180</v>
      </c>
      <c r="I647" s="38"/>
      <c r="J647" s="53">
        <f t="shared" si="10"/>
        <v>49</v>
      </c>
      <c r="K647" s="7"/>
    </row>
    <row r="648" spans="1:11" ht="12.75" customHeight="1">
      <c r="A648" s="37" t="s">
        <v>1181</v>
      </c>
      <c r="B648" s="38" t="s">
        <v>1182</v>
      </c>
      <c r="C648" s="38" t="b">
        <v>0</v>
      </c>
      <c r="D648" s="53">
        <v>1101</v>
      </c>
      <c r="E648" s="38" t="s">
        <v>2089</v>
      </c>
      <c r="F648" s="53" t="s">
        <v>2084</v>
      </c>
      <c r="G648" s="38"/>
      <c r="H648" s="38" t="s">
        <v>1182</v>
      </c>
      <c r="I648" s="38"/>
      <c r="J648" s="53">
        <f t="shared" si="10"/>
        <v>39</v>
      </c>
      <c r="K648" s="7"/>
    </row>
    <row r="649" spans="1:11" ht="12.75" customHeight="1">
      <c r="A649" s="37" t="s">
        <v>1183</v>
      </c>
      <c r="B649" s="38" t="s">
        <v>1184</v>
      </c>
      <c r="C649" s="38" t="b">
        <v>0</v>
      </c>
      <c r="D649" s="53">
        <v>7106</v>
      </c>
      <c r="E649" s="38" t="s">
        <v>2102</v>
      </c>
      <c r="F649" s="53" t="s">
        <v>2084</v>
      </c>
      <c r="G649" s="38"/>
      <c r="H649" s="38" t="s">
        <v>1184</v>
      </c>
      <c r="I649" s="38"/>
      <c r="J649" s="53">
        <f t="shared" si="10"/>
        <v>57</v>
      </c>
      <c r="K649" s="7"/>
    </row>
    <row r="650" spans="1:11" ht="12.75" customHeight="1">
      <c r="A650" s="37" t="s">
        <v>1185</v>
      </c>
      <c r="B650" s="38" t="s">
        <v>1186</v>
      </c>
      <c r="C650" s="38" t="b">
        <v>0</v>
      </c>
      <c r="D650" s="53">
        <v>7106</v>
      </c>
      <c r="E650" s="38" t="s">
        <v>2102</v>
      </c>
      <c r="F650" s="53" t="s">
        <v>2084</v>
      </c>
      <c r="G650" s="38"/>
      <c r="H650" s="38" t="s">
        <v>1186</v>
      </c>
      <c r="I650" s="38"/>
      <c r="J650" s="53">
        <f t="shared" si="10"/>
        <v>52</v>
      </c>
      <c r="K650" s="7"/>
    </row>
    <row r="651" spans="1:11" ht="12.75" customHeight="1">
      <c r="A651" s="35" t="s">
        <v>1187</v>
      </c>
      <c r="B651" s="36" t="s">
        <v>1188</v>
      </c>
      <c r="C651" s="36" t="b">
        <v>0</v>
      </c>
      <c r="D651" s="52" t="s">
        <v>2080</v>
      </c>
      <c r="E651" s="36" t="s">
        <v>2080</v>
      </c>
      <c r="F651" s="52" t="s">
        <v>2080</v>
      </c>
      <c r="G651" s="36"/>
      <c r="H651" s="36" t="s">
        <v>1188</v>
      </c>
      <c r="I651" s="36"/>
      <c r="J651" s="52">
        <f t="shared" si="10"/>
        <v>96</v>
      </c>
      <c r="K651" s="7"/>
    </row>
    <row r="652" spans="1:11" ht="12.75" customHeight="1">
      <c r="A652" s="37" t="s">
        <v>1189</v>
      </c>
      <c r="B652" s="38" t="s">
        <v>1190</v>
      </c>
      <c r="C652" s="38" t="b">
        <v>0</v>
      </c>
      <c r="D652" s="53">
        <v>8303</v>
      </c>
      <c r="E652" s="38" t="s">
        <v>2129</v>
      </c>
      <c r="F652" s="53" t="s">
        <v>2082</v>
      </c>
      <c r="G652" s="38"/>
      <c r="H652" s="38" t="s">
        <v>1190</v>
      </c>
      <c r="I652" s="38"/>
      <c r="J652" s="53">
        <f t="shared" si="10"/>
        <v>33</v>
      </c>
      <c r="K652" s="7"/>
    </row>
    <row r="653" spans="1:11" ht="12.75" customHeight="1">
      <c r="A653" s="37" t="s">
        <v>1191</v>
      </c>
      <c r="B653" s="38" t="s">
        <v>1192</v>
      </c>
      <c r="C653" s="38" t="b">
        <v>1</v>
      </c>
      <c r="D653" s="53" t="s">
        <v>2080</v>
      </c>
      <c r="E653" s="38" t="s">
        <v>2080</v>
      </c>
      <c r="F653" s="53" t="s">
        <v>2080</v>
      </c>
      <c r="G653" s="38"/>
      <c r="H653" s="38" t="s">
        <v>1192</v>
      </c>
      <c r="I653" s="38"/>
      <c r="J653" s="53">
        <f t="shared" si="10"/>
        <v>33</v>
      </c>
      <c r="K653" s="7"/>
    </row>
    <row r="654" spans="1:11" ht="12.75" customHeight="1">
      <c r="A654" s="37" t="s">
        <v>2594</v>
      </c>
      <c r="B654" s="38" t="s">
        <v>1782</v>
      </c>
      <c r="C654" s="38" t="b">
        <v>0</v>
      </c>
      <c r="D654" s="53"/>
      <c r="E654" s="38"/>
      <c r="F654" s="53"/>
      <c r="G654" s="38"/>
      <c r="H654" s="38" t="s">
        <v>1782</v>
      </c>
      <c r="I654" s="38"/>
      <c r="J654" s="53">
        <f t="shared" si="10"/>
        <v>25</v>
      </c>
      <c r="K654" s="7"/>
    </row>
    <row r="655" spans="1:11" ht="12.75" customHeight="1">
      <c r="A655" s="37" t="s">
        <v>1193</v>
      </c>
      <c r="B655" s="38" t="s">
        <v>1194</v>
      </c>
      <c r="C655" s="38" t="b">
        <v>1</v>
      </c>
      <c r="D655" s="53">
        <v>6202</v>
      </c>
      <c r="E655" s="38" t="s">
        <v>2097</v>
      </c>
      <c r="F655" s="53" t="s">
        <v>2098</v>
      </c>
      <c r="G655" s="38"/>
      <c r="H655" s="38" t="s">
        <v>1194</v>
      </c>
      <c r="I655" s="38"/>
      <c r="J655" s="53">
        <f t="shared" ref="J655:J718" si="11">LEN(B655)</f>
        <v>63</v>
      </c>
      <c r="K655" s="7"/>
    </row>
    <row r="656" spans="1:11" ht="12.75" customHeight="1">
      <c r="A656" s="37" t="s">
        <v>1195</v>
      </c>
      <c r="B656" s="38" t="s">
        <v>2612</v>
      </c>
      <c r="C656" s="38" t="b">
        <v>1</v>
      </c>
      <c r="D656" s="53">
        <v>3301</v>
      </c>
      <c r="E656" s="38" t="s">
        <v>2130</v>
      </c>
      <c r="F656" s="53" t="s">
        <v>2082</v>
      </c>
      <c r="G656" s="38"/>
      <c r="H656" s="38" t="s">
        <v>1196</v>
      </c>
      <c r="I656" s="38"/>
      <c r="J656" s="53">
        <f t="shared" si="11"/>
        <v>58</v>
      </c>
      <c r="K656" s="7"/>
    </row>
    <row r="657" spans="1:11" ht="12.75" customHeight="1">
      <c r="A657" s="37" t="s">
        <v>2596</v>
      </c>
      <c r="B657" s="38" t="s">
        <v>1788</v>
      </c>
      <c r="C657" s="38" t="b">
        <v>0</v>
      </c>
      <c r="D657" s="53">
        <v>3301</v>
      </c>
      <c r="E657" s="38" t="s">
        <v>2130</v>
      </c>
      <c r="F657" s="53" t="s">
        <v>2082</v>
      </c>
      <c r="G657" s="38"/>
      <c r="H657" s="38" t="s">
        <v>1788</v>
      </c>
      <c r="I657" s="38"/>
      <c r="J657" s="53">
        <f t="shared" si="11"/>
        <v>18</v>
      </c>
      <c r="K657" s="7"/>
    </row>
    <row r="658" spans="1:11" ht="12.75" customHeight="1">
      <c r="A658" s="37" t="s">
        <v>2597</v>
      </c>
      <c r="B658" s="38" t="s">
        <v>1792</v>
      </c>
      <c r="C658" s="38" t="b">
        <v>0</v>
      </c>
      <c r="D658" s="53">
        <v>3301</v>
      </c>
      <c r="E658" s="38" t="s">
        <v>2130</v>
      </c>
      <c r="F658" s="53" t="s">
        <v>2082</v>
      </c>
      <c r="G658" s="38"/>
      <c r="H658" s="38" t="s">
        <v>1792</v>
      </c>
      <c r="I658" s="38"/>
      <c r="J658" s="53">
        <f t="shared" si="11"/>
        <v>18</v>
      </c>
      <c r="K658" s="7"/>
    </row>
    <row r="659" spans="1:11" ht="12.75" customHeight="1">
      <c r="A659" s="37" t="s">
        <v>1197</v>
      </c>
      <c r="B659" s="38" t="s">
        <v>1198</v>
      </c>
      <c r="C659" s="38" t="b">
        <v>0</v>
      </c>
      <c r="D659" s="53">
        <v>8309</v>
      </c>
      <c r="E659" s="38" t="s">
        <v>2131</v>
      </c>
      <c r="F659" s="53" t="s">
        <v>2082</v>
      </c>
      <c r="G659" s="38"/>
      <c r="H659" s="38" t="s">
        <v>1198</v>
      </c>
      <c r="I659" s="38"/>
      <c r="J659" s="53">
        <f t="shared" si="11"/>
        <v>21</v>
      </c>
      <c r="K659" s="7"/>
    </row>
    <row r="660" spans="1:11" ht="12.75" customHeight="1">
      <c r="A660" s="37" t="s">
        <v>1199</v>
      </c>
      <c r="B660" s="38" t="s">
        <v>1200</v>
      </c>
      <c r="C660" s="38" t="b">
        <v>0</v>
      </c>
      <c r="D660" s="53">
        <v>8309</v>
      </c>
      <c r="E660" s="38" t="s">
        <v>2131</v>
      </c>
      <c r="F660" s="53" t="s">
        <v>2082</v>
      </c>
      <c r="G660" s="38"/>
      <c r="H660" s="38" t="s">
        <v>1200</v>
      </c>
      <c r="I660" s="38"/>
      <c r="J660" s="53">
        <f t="shared" si="11"/>
        <v>20</v>
      </c>
      <c r="K660" s="7"/>
    </row>
    <row r="661" spans="1:11" ht="12.75" customHeight="1">
      <c r="A661" s="37" t="s">
        <v>1201</v>
      </c>
      <c r="B661" s="38" t="s">
        <v>1202</v>
      </c>
      <c r="C661" s="38" t="b">
        <v>1</v>
      </c>
      <c r="D661" s="53">
        <v>4309</v>
      </c>
      <c r="E661" s="38" t="s">
        <v>2132</v>
      </c>
      <c r="F661" s="53" t="s">
        <v>2082</v>
      </c>
      <c r="G661" s="38"/>
      <c r="H661" s="38" t="s">
        <v>1202</v>
      </c>
      <c r="I661" s="38"/>
      <c r="J661" s="53">
        <f t="shared" si="11"/>
        <v>19</v>
      </c>
      <c r="K661" s="7"/>
    </row>
    <row r="662" spans="1:11" ht="12.75" customHeight="1">
      <c r="A662" s="37" t="s">
        <v>1203</v>
      </c>
      <c r="B662" s="38" t="s">
        <v>1204</v>
      </c>
      <c r="C662" s="38" t="b">
        <v>0</v>
      </c>
      <c r="D662" s="53">
        <v>8308</v>
      </c>
      <c r="E662" s="38" t="s">
        <v>2103</v>
      </c>
      <c r="F662" s="53" t="s">
        <v>2082</v>
      </c>
      <c r="G662" s="38"/>
      <c r="H662" s="38" t="s">
        <v>1204</v>
      </c>
      <c r="I662" s="38"/>
      <c r="J662" s="53">
        <f t="shared" si="11"/>
        <v>19</v>
      </c>
      <c r="K662" s="7"/>
    </row>
    <row r="663" spans="1:11" ht="12.75" customHeight="1">
      <c r="A663" s="37" t="s">
        <v>1205</v>
      </c>
      <c r="B663" s="38" t="s">
        <v>1206</v>
      </c>
      <c r="C663" s="38" t="b">
        <v>0</v>
      </c>
      <c r="D663" s="53">
        <v>7103</v>
      </c>
      <c r="E663" s="38" t="s">
        <v>2133</v>
      </c>
      <c r="F663" s="53" t="s">
        <v>2084</v>
      </c>
      <c r="G663" s="38"/>
      <c r="H663" s="38" t="s">
        <v>1206</v>
      </c>
      <c r="I663" s="38"/>
      <c r="J663" s="53">
        <f t="shared" si="11"/>
        <v>191</v>
      </c>
      <c r="K663" s="7"/>
    </row>
    <row r="664" spans="1:11" ht="12.75" customHeight="1">
      <c r="A664" s="37" t="s">
        <v>1207</v>
      </c>
      <c r="B664" s="38" t="s">
        <v>1208</v>
      </c>
      <c r="C664" s="38" t="b">
        <v>0</v>
      </c>
      <c r="D664" s="53">
        <v>3102</v>
      </c>
      <c r="E664" s="38" t="s">
        <v>2124</v>
      </c>
      <c r="F664" s="53" t="s">
        <v>2084</v>
      </c>
      <c r="G664" s="38"/>
      <c r="H664" s="38" t="s">
        <v>1208</v>
      </c>
      <c r="I664" s="38"/>
      <c r="J664" s="53">
        <f t="shared" si="11"/>
        <v>131</v>
      </c>
      <c r="K664" s="7"/>
    </row>
    <row r="665" spans="1:11" ht="12.75" customHeight="1">
      <c r="A665" s="37" t="s">
        <v>1209</v>
      </c>
      <c r="B665" s="38" t="s">
        <v>1210</v>
      </c>
      <c r="C665" s="38" t="b">
        <v>1</v>
      </c>
      <c r="D665" s="53">
        <v>6302</v>
      </c>
      <c r="E665" s="38" t="s">
        <v>2096</v>
      </c>
      <c r="F665" s="53" t="s">
        <v>2082</v>
      </c>
      <c r="G665" s="38"/>
      <c r="H665" s="38" t="s">
        <v>1210</v>
      </c>
      <c r="I665" s="38"/>
      <c r="J665" s="53">
        <f t="shared" si="11"/>
        <v>38</v>
      </c>
      <c r="K665" s="7"/>
    </row>
    <row r="666" spans="1:11" ht="12.75" customHeight="1">
      <c r="A666" s="35" t="s">
        <v>1211</v>
      </c>
      <c r="B666" s="36" t="s">
        <v>1212</v>
      </c>
      <c r="C666" s="36" t="b">
        <v>0</v>
      </c>
      <c r="D666" s="52" t="s">
        <v>2080</v>
      </c>
      <c r="E666" s="36" t="s">
        <v>2080</v>
      </c>
      <c r="F666" s="52" t="s">
        <v>2080</v>
      </c>
      <c r="G666" s="36"/>
      <c r="H666" s="36" t="s">
        <v>1212</v>
      </c>
      <c r="I666" s="36"/>
      <c r="J666" s="52">
        <f t="shared" si="11"/>
        <v>79</v>
      </c>
      <c r="K666" s="7"/>
    </row>
    <row r="667" spans="1:11" ht="12.75" customHeight="1">
      <c r="A667" s="37" t="s">
        <v>1213</v>
      </c>
      <c r="B667" s="38" t="s">
        <v>1214</v>
      </c>
      <c r="C667" s="38" t="b">
        <v>0</v>
      </c>
      <c r="D667" s="53">
        <v>7104</v>
      </c>
      <c r="E667" s="38" t="s">
        <v>2108</v>
      </c>
      <c r="F667" s="53" t="s">
        <v>2084</v>
      </c>
      <c r="G667" s="38"/>
      <c r="H667" s="38" t="s">
        <v>1214</v>
      </c>
      <c r="I667" s="38"/>
      <c r="J667" s="53">
        <f t="shared" si="11"/>
        <v>176</v>
      </c>
      <c r="K667" s="7"/>
    </row>
    <row r="668" spans="1:11" ht="12.75" customHeight="1">
      <c r="A668" s="37" t="s">
        <v>1215</v>
      </c>
      <c r="B668" s="38" t="s">
        <v>1216</v>
      </c>
      <c r="C668" s="38" t="b">
        <v>0</v>
      </c>
      <c r="D668" s="53">
        <v>7303</v>
      </c>
      <c r="E668" s="38" t="s">
        <v>2092</v>
      </c>
      <c r="F668" s="53" t="s">
        <v>2082</v>
      </c>
      <c r="G668" s="38"/>
      <c r="H668" s="38" t="s">
        <v>1216</v>
      </c>
      <c r="I668" s="38"/>
      <c r="J668" s="53">
        <f t="shared" si="11"/>
        <v>124</v>
      </c>
      <c r="K668" s="7"/>
    </row>
    <row r="669" spans="1:11" ht="12.75" customHeight="1">
      <c r="A669" s="35" t="s">
        <v>1217</v>
      </c>
      <c r="B669" s="36" t="s">
        <v>1218</v>
      </c>
      <c r="C669" s="36" t="b">
        <v>0</v>
      </c>
      <c r="D669" s="52" t="s">
        <v>2080</v>
      </c>
      <c r="E669" s="36" t="s">
        <v>2080</v>
      </c>
      <c r="F669" s="52" t="s">
        <v>2080</v>
      </c>
      <c r="G669" s="36"/>
      <c r="H669" s="36" t="s">
        <v>1218</v>
      </c>
      <c r="I669" s="36"/>
      <c r="J669" s="52">
        <f t="shared" si="11"/>
        <v>255</v>
      </c>
      <c r="K669" s="7"/>
    </row>
    <row r="670" spans="1:11" ht="12.75" customHeight="1">
      <c r="A670" s="37" t="s">
        <v>1219</v>
      </c>
      <c r="B670" s="38" t="s">
        <v>1220</v>
      </c>
      <c r="C670" s="38" t="b">
        <v>1</v>
      </c>
      <c r="D670" s="53">
        <v>5202</v>
      </c>
      <c r="E670" s="38" t="s">
        <v>2134</v>
      </c>
      <c r="F670" s="53" t="s">
        <v>2098</v>
      </c>
      <c r="G670" s="38"/>
      <c r="H670" s="38" t="s">
        <v>1220</v>
      </c>
      <c r="I670" s="38"/>
      <c r="J670" s="53">
        <f t="shared" si="11"/>
        <v>12</v>
      </c>
      <c r="K670" s="7"/>
    </row>
    <row r="671" spans="1:11" ht="12.75" customHeight="1">
      <c r="A671" s="37" t="s">
        <v>1221</v>
      </c>
      <c r="B671" s="38" t="s">
        <v>1222</v>
      </c>
      <c r="C671" s="38" t="b">
        <v>1</v>
      </c>
      <c r="D671" s="53">
        <v>5201</v>
      </c>
      <c r="E671" s="38" t="s">
        <v>2135</v>
      </c>
      <c r="F671" s="53" t="s">
        <v>2098</v>
      </c>
      <c r="G671" s="38"/>
      <c r="H671" s="38" t="s">
        <v>1222</v>
      </c>
      <c r="I671" s="38"/>
      <c r="J671" s="53">
        <f t="shared" si="11"/>
        <v>22</v>
      </c>
      <c r="K671" s="7"/>
    </row>
    <row r="672" spans="1:11" ht="12.75" customHeight="1">
      <c r="A672" s="37" t="s">
        <v>1223</v>
      </c>
      <c r="B672" s="38" t="s">
        <v>1224</v>
      </c>
      <c r="C672" s="38" t="b">
        <v>1</v>
      </c>
      <c r="D672" s="53">
        <v>5201</v>
      </c>
      <c r="E672" s="38" t="s">
        <v>2135</v>
      </c>
      <c r="F672" s="53" t="s">
        <v>2098</v>
      </c>
      <c r="G672" s="38"/>
      <c r="H672" s="38" t="s">
        <v>1224</v>
      </c>
      <c r="I672" s="38"/>
      <c r="J672" s="53">
        <f t="shared" si="11"/>
        <v>78</v>
      </c>
      <c r="K672" s="7"/>
    </row>
    <row r="673" spans="1:11" ht="12.75" customHeight="1">
      <c r="A673" s="37" t="s">
        <v>1225</v>
      </c>
      <c r="B673" s="38" t="s">
        <v>1226</v>
      </c>
      <c r="C673" s="38" t="b">
        <v>0</v>
      </c>
      <c r="D673" s="53">
        <v>5105</v>
      </c>
      <c r="E673" s="38" t="s">
        <v>2136</v>
      </c>
      <c r="F673" s="53" t="s">
        <v>2084</v>
      </c>
      <c r="G673" s="38"/>
      <c r="H673" s="38" t="s">
        <v>1226</v>
      </c>
      <c r="I673" s="38"/>
      <c r="J673" s="53">
        <f t="shared" si="11"/>
        <v>15</v>
      </c>
      <c r="K673" s="7"/>
    </row>
    <row r="674" spans="1:11" ht="12.75" customHeight="1">
      <c r="A674" s="37" t="s">
        <v>1227</v>
      </c>
      <c r="B674" s="38" t="s">
        <v>1228</v>
      </c>
      <c r="C674" s="38" t="b">
        <v>0</v>
      </c>
      <c r="D674" s="53">
        <v>5105</v>
      </c>
      <c r="E674" s="38" t="s">
        <v>2136</v>
      </c>
      <c r="F674" s="53" t="s">
        <v>2084</v>
      </c>
      <c r="G674" s="38"/>
      <c r="H674" s="38" t="s">
        <v>1228</v>
      </c>
      <c r="I674" s="38"/>
      <c r="J674" s="53">
        <f t="shared" si="11"/>
        <v>31</v>
      </c>
      <c r="K674" s="7"/>
    </row>
    <row r="675" spans="1:11" ht="12.75" customHeight="1">
      <c r="A675" s="37" t="s">
        <v>1229</v>
      </c>
      <c r="B675" s="38" t="s">
        <v>1230</v>
      </c>
      <c r="C675" s="38" t="b">
        <v>0</v>
      </c>
      <c r="D675" s="53">
        <v>5103</v>
      </c>
      <c r="E675" s="38" t="s">
        <v>2137</v>
      </c>
      <c r="F675" s="53" t="s">
        <v>2084</v>
      </c>
      <c r="G675" s="38"/>
      <c r="H675" s="38" t="s">
        <v>1230</v>
      </c>
      <c r="I675" s="38"/>
      <c r="J675" s="53">
        <f t="shared" si="11"/>
        <v>28</v>
      </c>
      <c r="K675" s="7"/>
    </row>
    <row r="676" spans="1:11" ht="12.75" customHeight="1">
      <c r="A676" s="37" t="s">
        <v>1231</v>
      </c>
      <c r="B676" s="38" t="s">
        <v>1232</v>
      </c>
      <c r="C676" s="38" t="b">
        <v>0</v>
      </c>
      <c r="D676" s="53">
        <v>5105</v>
      </c>
      <c r="E676" s="38" t="s">
        <v>2136</v>
      </c>
      <c r="F676" s="53" t="s">
        <v>2084</v>
      </c>
      <c r="G676" s="38"/>
      <c r="H676" s="38" t="s">
        <v>1232</v>
      </c>
      <c r="I676" s="38"/>
      <c r="J676" s="53">
        <f t="shared" si="11"/>
        <v>55</v>
      </c>
      <c r="K676" s="7"/>
    </row>
    <row r="677" spans="1:11" ht="12.75" customHeight="1">
      <c r="A677" s="37" t="s">
        <v>1233</v>
      </c>
      <c r="B677" s="38" t="s">
        <v>1234</v>
      </c>
      <c r="C677" s="38" t="b">
        <v>0</v>
      </c>
      <c r="D677" s="53">
        <v>4105</v>
      </c>
      <c r="E677" s="38" t="s">
        <v>2110</v>
      </c>
      <c r="F677" s="53" t="s">
        <v>2084</v>
      </c>
      <c r="G677" s="38"/>
      <c r="H677" s="38" t="s">
        <v>1234</v>
      </c>
      <c r="I677" s="38"/>
      <c r="J677" s="53">
        <f t="shared" si="11"/>
        <v>39</v>
      </c>
      <c r="K677" s="7"/>
    </row>
    <row r="678" spans="1:11" ht="12.75" customHeight="1">
      <c r="A678" s="37" t="s">
        <v>1235</v>
      </c>
      <c r="B678" s="38" t="s">
        <v>1236</v>
      </c>
      <c r="C678" s="38" t="b">
        <v>0</v>
      </c>
      <c r="D678" s="53">
        <v>3302</v>
      </c>
      <c r="E678" s="38" t="s">
        <v>2091</v>
      </c>
      <c r="F678" s="53" t="s">
        <v>2082</v>
      </c>
      <c r="G678" s="38"/>
      <c r="H678" s="38" t="s">
        <v>1236</v>
      </c>
      <c r="I678" s="38"/>
      <c r="J678" s="53">
        <f t="shared" si="11"/>
        <v>61</v>
      </c>
      <c r="K678" s="7"/>
    </row>
    <row r="679" spans="1:11" ht="12.75" customHeight="1">
      <c r="A679" s="37" t="s">
        <v>1237</v>
      </c>
      <c r="B679" s="38" t="s">
        <v>1238</v>
      </c>
      <c r="C679" s="38" t="b">
        <v>0</v>
      </c>
      <c r="D679" s="53">
        <v>1121</v>
      </c>
      <c r="E679" s="38" t="s">
        <v>2090</v>
      </c>
      <c r="F679" s="53" t="s">
        <v>2084</v>
      </c>
      <c r="G679" s="38"/>
      <c r="H679" s="38" t="s">
        <v>1238</v>
      </c>
      <c r="I679" s="38"/>
      <c r="J679" s="53">
        <f t="shared" si="11"/>
        <v>18</v>
      </c>
      <c r="K679" s="7"/>
    </row>
    <row r="680" spans="1:11" ht="12.75" customHeight="1">
      <c r="A680" s="37" t="s">
        <v>1239</v>
      </c>
      <c r="B680" s="38" t="s">
        <v>1240</v>
      </c>
      <c r="C680" s="38" t="b">
        <v>0</v>
      </c>
      <c r="D680" s="53">
        <v>1121</v>
      </c>
      <c r="E680" s="38" t="s">
        <v>2090</v>
      </c>
      <c r="F680" s="53" t="s">
        <v>2084</v>
      </c>
      <c r="G680" s="38"/>
      <c r="H680" s="38" t="s">
        <v>1240</v>
      </c>
      <c r="I680" s="38"/>
      <c r="J680" s="53">
        <f t="shared" si="11"/>
        <v>45</v>
      </c>
      <c r="K680" s="7"/>
    </row>
    <row r="681" spans="1:11" ht="12.75" customHeight="1">
      <c r="A681" s="37" t="s">
        <v>1241</v>
      </c>
      <c r="B681" s="38" t="s">
        <v>1242</v>
      </c>
      <c r="C681" s="38" t="b">
        <v>0</v>
      </c>
      <c r="D681" s="53">
        <v>1301</v>
      </c>
      <c r="E681" s="38" t="s">
        <v>2093</v>
      </c>
      <c r="F681" s="53" t="s">
        <v>2082</v>
      </c>
      <c r="G681" s="38"/>
      <c r="H681" s="38" t="s">
        <v>1242</v>
      </c>
      <c r="I681" s="38"/>
      <c r="J681" s="53">
        <f t="shared" si="11"/>
        <v>53</v>
      </c>
      <c r="K681" s="7"/>
    </row>
    <row r="682" spans="1:11" ht="12.75" customHeight="1">
      <c r="A682" s="37" t="s">
        <v>1243</v>
      </c>
      <c r="B682" s="38" t="s">
        <v>1244</v>
      </c>
      <c r="C682" s="38" t="b">
        <v>0</v>
      </c>
      <c r="D682" s="53">
        <v>3302</v>
      </c>
      <c r="E682" s="38" t="s">
        <v>2091</v>
      </c>
      <c r="F682" s="53" t="s">
        <v>2082</v>
      </c>
      <c r="G682" s="38"/>
      <c r="H682" s="38" t="s">
        <v>1244</v>
      </c>
      <c r="I682" s="38"/>
      <c r="J682" s="53">
        <f t="shared" si="11"/>
        <v>26</v>
      </c>
      <c r="K682" s="7"/>
    </row>
    <row r="683" spans="1:11" ht="12.75" customHeight="1">
      <c r="A683" s="37" t="s">
        <v>1245</v>
      </c>
      <c r="B683" s="38" t="s">
        <v>1246</v>
      </c>
      <c r="C683" s="38" t="b">
        <v>1</v>
      </c>
      <c r="D683" s="53">
        <v>3302</v>
      </c>
      <c r="E683" s="38" t="s">
        <v>2091</v>
      </c>
      <c r="F683" s="53" t="s">
        <v>2082</v>
      </c>
      <c r="G683" s="38"/>
      <c r="H683" s="38" t="s">
        <v>1246</v>
      </c>
      <c r="I683" s="38"/>
      <c r="J683" s="53">
        <f t="shared" si="11"/>
        <v>14</v>
      </c>
      <c r="K683" s="7"/>
    </row>
    <row r="684" spans="1:11" ht="12.75" customHeight="1">
      <c r="A684" s="37" t="s">
        <v>1247</v>
      </c>
      <c r="B684" s="38" t="s">
        <v>1248</v>
      </c>
      <c r="C684" s="38" t="b">
        <v>1</v>
      </c>
      <c r="D684" s="53">
        <v>3302</v>
      </c>
      <c r="E684" s="38" t="s">
        <v>2091</v>
      </c>
      <c r="F684" s="53" t="s">
        <v>2082</v>
      </c>
      <c r="G684" s="38"/>
      <c r="H684" s="38" t="s">
        <v>1248</v>
      </c>
      <c r="I684" s="38"/>
      <c r="J684" s="53">
        <f t="shared" si="11"/>
        <v>18</v>
      </c>
      <c r="K684" s="7"/>
    </row>
    <row r="685" spans="1:11" ht="12.75" customHeight="1">
      <c r="A685" s="37" t="s">
        <v>1249</v>
      </c>
      <c r="B685" s="38" t="s">
        <v>1250</v>
      </c>
      <c r="C685" s="38" t="b">
        <v>0</v>
      </c>
      <c r="D685" s="53">
        <v>8306</v>
      </c>
      <c r="E685" s="38" t="s">
        <v>2088</v>
      </c>
      <c r="F685" s="53" t="s">
        <v>2082</v>
      </c>
      <c r="G685" s="38"/>
      <c r="H685" s="38" t="s">
        <v>1250</v>
      </c>
      <c r="I685" s="38"/>
      <c r="J685" s="53">
        <f t="shared" si="11"/>
        <v>19</v>
      </c>
      <c r="K685" s="7"/>
    </row>
    <row r="686" spans="1:11" ht="12.75" customHeight="1">
      <c r="A686" s="37" t="s">
        <v>1251</v>
      </c>
      <c r="B686" s="38" t="s">
        <v>1252</v>
      </c>
      <c r="C686" s="38" t="b">
        <v>1</v>
      </c>
      <c r="D686" s="53">
        <v>4310</v>
      </c>
      <c r="E686" s="38" t="s">
        <v>2123</v>
      </c>
      <c r="F686" s="53" t="s">
        <v>2082</v>
      </c>
      <c r="G686" s="38"/>
      <c r="H686" s="38" t="s">
        <v>1252</v>
      </c>
      <c r="I686" s="38"/>
      <c r="J686" s="53">
        <f t="shared" si="11"/>
        <v>5</v>
      </c>
      <c r="K686" s="7"/>
    </row>
    <row r="687" spans="1:11" ht="12.75" customHeight="1">
      <c r="A687" s="37" t="s">
        <v>1253</v>
      </c>
      <c r="B687" s="38" t="s">
        <v>1254</v>
      </c>
      <c r="C687" s="38" t="b">
        <v>0</v>
      </c>
      <c r="D687" s="53" t="s">
        <v>2080</v>
      </c>
      <c r="E687" s="38" t="s">
        <v>2080</v>
      </c>
      <c r="F687" s="53" t="s">
        <v>2080</v>
      </c>
      <c r="G687" s="38"/>
      <c r="H687" s="38" t="s">
        <v>1254</v>
      </c>
      <c r="I687" s="38"/>
      <c r="J687" s="53">
        <f t="shared" si="11"/>
        <v>85</v>
      </c>
      <c r="K687" s="7"/>
    </row>
    <row r="688" spans="1:11" ht="12.75" customHeight="1">
      <c r="A688" s="37" t="s">
        <v>1255</v>
      </c>
      <c r="B688" s="38" t="s">
        <v>1256</v>
      </c>
      <c r="C688" s="38" t="b">
        <v>0</v>
      </c>
      <c r="D688" s="53">
        <v>5105</v>
      </c>
      <c r="E688" s="38" t="s">
        <v>2136</v>
      </c>
      <c r="F688" s="53" t="s">
        <v>2084</v>
      </c>
      <c r="G688" s="38"/>
      <c r="H688" s="38" t="s">
        <v>1256</v>
      </c>
      <c r="I688" s="38"/>
      <c r="J688" s="53">
        <f t="shared" si="11"/>
        <v>99</v>
      </c>
      <c r="K688" s="7"/>
    </row>
    <row r="689" spans="1:11" ht="12.75" customHeight="1">
      <c r="A689" s="37" t="s">
        <v>1257</v>
      </c>
      <c r="B689" s="38" t="s">
        <v>1258</v>
      </c>
      <c r="C689" s="38" t="b">
        <v>0</v>
      </c>
      <c r="D689" s="53">
        <v>3302</v>
      </c>
      <c r="E689" s="38" t="s">
        <v>2091</v>
      </c>
      <c r="F689" s="53" t="s">
        <v>2082</v>
      </c>
      <c r="G689" s="38"/>
      <c r="H689" s="38" t="s">
        <v>1258</v>
      </c>
      <c r="I689" s="38"/>
      <c r="J689" s="53">
        <f t="shared" si="11"/>
        <v>33</v>
      </c>
      <c r="K689" s="7"/>
    </row>
    <row r="690" spans="1:11" ht="12.75" customHeight="1">
      <c r="A690" s="37" t="s">
        <v>1259</v>
      </c>
      <c r="B690" s="38" t="s">
        <v>112</v>
      </c>
      <c r="C690" s="38" t="b">
        <v>0</v>
      </c>
      <c r="D690" s="53">
        <v>3302</v>
      </c>
      <c r="E690" s="38" t="s">
        <v>2091</v>
      </c>
      <c r="F690" s="53" t="s">
        <v>2082</v>
      </c>
      <c r="G690" s="38"/>
      <c r="H690" s="38" t="s">
        <v>112</v>
      </c>
      <c r="I690" s="38"/>
      <c r="J690" s="53">
        <f t="shared" si="11"/>
        <v>30</v>
      </c>
      <c r="K690" s="7"/>
    </row>
    <row r="691" spans="1:11" ht="12.75" customHeight="1">
      <c r="A691" s="35" t="s">
        <v>1260</v>
      </c>
      <c r="B691" s="36" t="s">
        <v>1261</v>
      </c>
      <c r="C691" s="36" t="b">
        <v>0</v>
      </c>
      <c r="D691" s="52" t="s">
        <v>2080</v>
      </c>
      <c r="E691" s="36" t="s">
        <v>2080</v>
      </c>
      <c r="F691" s="52" t="s">
        <v>2080</v>
      </c>
      <c r="G691" s="36"/>
      <c r="H691" s="36" t="s">
        <v>1261</v>
      </c>
      <c r="I691" s="36"/>
      <c r="J691" s="52">
        <f t="shared" si="11"/>
        <v>58</v>
      </c>
      <c r="K691" s="7"/>
    </row>
    <row r="692" spans="1:11" ht="12.75" customHeight="1">
      <c r="A692" s="37" t="s">
        <v>1262</v>
      </c>
      <c r="B692" s="38" t="s">
        <v>1263</v>
      </c>
      <c r="C692" s="38" t="b">
        <v>0</v>
      </c>
      <c r="D692" s="53">
        <v>5103</v>
      </c>
      <c r="E692" s="38" t="s">
        <v>2137</v>
      </c>
      <c r="F692" s="53" t="s">
        <v>2084</v>
      </c>
      <c r="G692" s="38"/>
      <c r="H692" s="38" t="s">
        <v>1263</v>
      </c>
      <c r="I692" s="38"/>
      <c r="J692" s="53">
        <f t="shared" si="11"/>
        <v>50</v>
      </c>
      <c r="K692" s="7"/>
    </row>
    <row r="693" spans="1:11" ht="12.75" customHeight="1">
      <c r="A693" s="37" t="s">
        <v>1264</v>
      </c>
      <c r="B693" s="38" t="s">
        <v>1265</v>
      </c>
      <c r="C693" s="38" t="b">
        <v>0</v>
      </c>
      <c r="D693" s="53">
        <v>5103</v>
      </c>
      <c r="E693" s="38" t="s">
        <v>2137</v>
      </c>
      <c r="F693" s="53" t="s">
        <v>2084</v>
      </c>
      <c r="G693" s="38"/>
      <c r="H693" s="38" t="s">
        <v>1265</v>
      </c>
      <c r="I693" s="38"/>
      <c r="J693" s="53">
        <f t="shared" si="11"/>
        <v>125</v>
      </c>
      <c r="K693" s="7"/>
    </row>
    <row r="694" spans="1:11" ht="12.75" customHeight="1">
      <c r="A694" s="37" t="s">
        <v>1266</v>
      </c>
      <c r="B694" s="38" t="s">
        <v>1267</v>
      </c>
      <c r="C694" s="38" t="b">
        <v>1</v>
      </c>
      <c r="D694" s="53">
        <v>5203</v>
      </c>
      <c r="E694" s="38" t="s">
        <v>2138</v>
      </c>
      <c r="F694" s="53" t="s">
        <v>2098</v>
      </c>
      <c r="G694" s="38"/>
      <c r="H694" s="38" t="s">
        <v>1267</v>
      </c>
      <c r="I694" s="38"/>
      <c r="J694" s="53">
        <f t="shared" si="11"/>
        <v>78</v>
      </c>
      <c r="K694" s="7"/>
    </row>
    <row r="695" spans="1:11" ht="12.75" customHeight="1">
      <c r="A695" s="37" t="s">
        <v>1268</v>
      </c>
      <c r="B695" s="38" t="s">
        <v>1269</v>
      </c>
      <c r="C695" s="38" t="b">
        <v>0</v>
      </c>
      <c r="D695" s="53">
        <v>4105</v>
      </c>
      <c r="E695" s="38" t="s">
        <v>2110</v>
      </c>
      <c r="F695" s="53" t="s">
        <v>2084</v>
      </c>
      <c r="G695" s="38"/>
      <c r="H695" s="38" t="s">
        <v>1269</v>
      </c>
      <c r="I695" s="38"/>
      <c r="J695" s="53">
        <f t="shared" si="11"/>
        <v>51</v>
      </c>
      <c r="K695" s="7"/>
    </row>
    <row r="696" spans="1:11" ht="12.75" customHeight="1">
      <c r="A696" s="37" t="s">
        <v>1270</v>
      </c>
      <c r="B696" s="38" t="s">
        <v>1271</v>
      </c>
      <c r="C696" s="38" t="b">
        <v>1</v>
      </c>
      <c r="D696" s="53">
        <v>5204</v>
      </c>
      <c r="E696" s="38" t="s">
        <v>2139</v>
      </c>
      <c r="F696" s="53" t="s">
        <v>2098</v>
      </c>
      <c r="G696" s="38"/>
      <c r="H696" s="38" t="s">
        <v>1271</v>
      </c>
      <c r="I696" s="38"/>
      <c r="J696" s="53">
        <f t="shared" si="11"/>
        <v>126</v>
      </c>
      <c r="K696" s="7"/>
    </row>
    <row r="697" spans="1:11" ht="12.75" customHeight="1">
      <c r="A697" s="37" t="s">
        <v>1272</v>
      </c>
      <c r="B697" s="38" t="s">
        <v>1273</v>
      </c>
      <c r="C697" s="38" t="b">
        <v>0</v>
      </c>
      <c r="D697" s="53">
        <v>5104</v>
      </c>
      <c r="E697" s="38" t="s">
        <v>2140</v>
      </c>
      <c r="F697" s="53" t="s">
        <v>2084</v>
      </c>
      <c r="G697" s="38"/>
      <c r="H697" s="38" t="s">
        <v>1273</v>
      </c>
      <c r="I697" s="38"/>
      <c r="J697" s="53">
        <f t="shared" si="11"/>
        <v>55</v>
      </c>
      <c r="K697" s="7"/>
    </row>
    <row r="698" spans="1:11" ht="12.75" customHeight="1">
      <c r="A698" s="37" t="s">
        <v>1274</v>
      </c>
      <c r="B698" s="38" t="s">
        <v>1275</v>
      </c>
      <c r="C698" s="38" t="b">
        <v>1</v>
      </c>
      <c r="D698" s="53">
        <v>5301</v>
      </c>
      <c r="E698" s="38" t="s">
        <v>2141</v>
      </c>
      <c r="F698" s="53" t="s">
        <v>2082</v>
      </c>
      <c r="G698" s="38"/>
      <c r="H698" s="38" t="s">
        <v>1275</v>
      </c>
      <c r="I698" s="38"/>
      <c r="J698" s="53">
        <f t="shared" si="11"/>
        <v>103</v>
      </c>
      <c r="K698" s="7"/>
    </row>
    <row r="699" spans="1:11" ht="12.75" customHeight="1">
      <c r="A699" s="37" t="s">
        <v>1276</v>
      </c>
      <c r="B699" s="38" t="s">
        <v>1277</v>
      </c>
      <c r="C699" s="38" t="b">
        <v>1</v>
      </c>
      <c r="D699" s="53">
        <v>5204</v>
      </c>
      <c r="E699" s="38" t="s">
        <v>2139</v>
      </c>
      <c r="F699" s="53" t="s">
        <v>2098</v>
      </c>
      <c r="G699" s="38"/>
      <c r="H699" s="38" t="s">
        <v>1277</v>
      </c>
      <c r="I699" s="38"/>
      <c r="J699" s="53">
        <f t="shared" si="11"/>
        <v>105</v>
      </c>
      <c r="K699" s="7"/>
    </row>
    <row r="700" spans="1:11" ht="12.75" customHeight="1">
      <c r="A700" s="37" t="s">
        <v>1278</v>
      </c>
      <c r="B700" s="38" t="s">
        <v>1279</v>
      </c>
      <c r="C700" s="38" t="b">
        <v>1</v>
      </c>
      <c r="D700" s="53">
        <v>3201</v>
      </c>
      <c r="E700" s="38" t="s">
        <v>2142</v>
      </c>
      <c r="F700" s="53" t="s">
        <v>2098</v>
      </c>
      <c r="G700" s="38"/>
      <c r="H700" s="38" t="s">
        <v>1279</v>
      </c>
      <c r="I700" s="38"/>
      <c r="J700" s="53">
        <f t="shared" si="11"/>
        <v>29</v>
      </c>
      <c r="K700" s="7"/>
    </row>
    <row r="701" spans="1:11" ht="12.75" customHeight="1">
      <c r="A701" s="35" t="s">
        <v>1280</v>
      </c>
      <c r="B701" s="36" t="s">
        <v>1281</v>
      </c>
      <c r="C701" s="36" t="b">
        <v>0</v>
      </c>
      <c r="D701" s="52" t="s">
        <v>2080</v>
      </c>
      <c r="E701" s="36" t="s">
        <v>2080</v>
      </c>
      <c r="F701" s="52" t="s">
        <v>2080</v>
      </c>
      <c r="G701" s="36"/>
      <c r="H701" s="36" t="s">
        <v>1281</v>
      </c>
      <c r="I701" s="36"/>
      <c r="J701" s="52">
        <f t="shared" si="11"/>
        <v>46</v>
      </c>
      <c r="K701" s="7"/>
    </row>
    <row r="702" spans="1:11" ht="12.75" customHeight="1">
      <c r="A702" s="37" t="s">
        <v>1282</v>
      </c>
      <c r="B702" s="38" t="s">
        <v>1283</v>
      </c>
      <c r="C702" s="38" t="b">
        <v>0</v>
      </c>
      <c r="D702" s="53">
        <v>7108</v>
      </c>
      <c r="E702" s="38" t="s">
        <v>2122</v>
      </c>
      <c r="F702" s="53" t="s">
        <v>2084</v>
      </c>
      <c r="G702" s="38"/>
      <c r="H702" s="38" t="s">
        <v>1283</v>
      </c>
      <c r="I702" s="38"/>
      <c r="J702" s="53">
        <f t="shared" si="11"/>
        <v>63</v>
      </c>
      <c r="K702" s="7"/>
    </row>
    <row r="703" spans="1:11" ht="12.75" customHeight="1">
      <c r="A703" s="37" t="s">
        <v>1284</v>
      </c>
      <c r="B703" s="38" t="s">
        <v>1285</v>
      </c>
      <c r="C703" s="38" t="b">
        <v>1</v>
      </c>
      <c r="D703" s="53">
        <v>7302</v>
      </c>
      <c r="E703" s="38" t="s">
        <v>2085</v>
      </c>
      <c r="F703" s="53" t="s">
        <v>2082</v>
      </c>
      <c r="G703" s="38"/>
      <c r="H703" s="38" t="s">
        <v>1285</v>
      </c>
      <c r="I703" s="38"/>
      <c r="J703" s="53">
        <f t="shared" si="11"/>
        <v>71</v>
      </c>
      <c r="K703" s="7"/>
    </row>
    <row r="704" spans="1:11" ht="12.75" customHeight="1">
      <c r="A704" s="37" t="s">
        <v>1286</v>
      </c>
      <c r="B704" s="38" t="s">
        <v>1287</v>
      </c>
      <c r="C704" s="38" t="b">
        <v>0</v>
      </c>
      <c r="D704" s="53">
        <v>1121</v>
      </c>
      <c r="E704" s="38" t="s">
        <v>2090</v>
      </c>
      <c r="F704" s="53" t="s">
        <v>2084</v>
      </c>
      <c r="G704" s="38"/>
      <c r="H704" s="38" t="s">
        <v>1287</v>
      </c>
      <c r="I704" s="38"/>
      <c r="J704" s="53">
        <f t="shared" si="11"/>
        <v>64</v>
      </c>
      <c r="K704" s="7"/>
    </row>
    <row r="705" spans="1:11" ht="12.75" customHeight="1">
      <c r="A705" s="37" t="s">
        <v>1288</v>
      </c>
      <c r="B705" s="38" t="s">
        <v>1289</v>
      </c>
      <c r="C705" s="38" t="b">
        <v>0</v>
      </c>
      <c r="D705" s="53">
        <v>6304</v>
      </c>
      <c r="E705" s="38" t="s">
        <v>2087</v>
      </c>
      <c r="F705" s="53" t="s">
        <v>2082</v>
      </c>
      <c r="G705" s="38"/>
      <c r="H705" s="38" t="s">
        <v>1289</v>
      </c>
      <c r="I705" s="38"/>
      <c r="J705" s="53">
        <f t="shared" si="11"/>
        <v>72</v>
      </c>
      <c r="K705" s="7"/>
    </row>
    <row r="706" spans="1:11" ht="12.75" customHeight="1">
      <c r="A706" s="37" t="s">
        <v>1290</v>
      </c>
      <c r="B706" s="38" t="s">
        <v>1291</v>
      </c>
      <c r="C706" s="38" t="b">
        <v>0</v>
      </c>
      <c r="D706" s="53">
        <v>3102</v>
      </c>
      <c r="E706" s="38" t="s">
        <v>2124</v>
      </c>
      <c r="F706" s="53" t="s">
        <v>2084</v>
      </c>
      <c r="G706" s="38"/>
      <c r="H706" s="38" t="s">
        <v>1291</v>
      </c>
      <c r="I706" s="38"/>
      <c r="J706" s="53">
        <f t="shared" si="11"/>
        <v>18</v>
      </c>
      <c r="K706" s="7"/>
    </row>
    <row r="707" spans="1:11" ht="12.75" customHeight="1">
      <c r="A707" s="35" t="s">
        <v>1292</v>
      </c>
      <c r="B707" s="36" t="s">
        <v>1293</v>
      </c>
      <c r="C707" s="36" t="b">
        <v>0</v>
      </c>
      <c r="D707" s="52" t="s">
        <v>2080</v>
      </c>
      <c r="E707" s="36" t="s">
        <v>2080</v>
      </c>
      <c r="F707" s="52" t="s">
        <v>2080</v>
      </c>
      <c r="G707" s="36"/>
      <c r="H707" s="36" t="s">
        <v>1293</v>
      </c>
      <c r="I707" s="36"/>
      <c r="J707" s="52">
        <f t="shared" si="11"/>
        <v>19</v>
      </c>
      <c r="K707" s="7"/>
    </row>
    <row r="708" spans="1:11" ht="12.75" customHeight="1">
      <c r="A708" s="37" t="s">
        <v>1294</v>
      </c>
      <c r="B708" s="38" t="s">
        <v>1295</v>
      </c>
      <c r="C708" s="38" t="b">
        <v>0</v>
      </c>
      <c r="D708" s="53">
        <v>1112</v>
      </c>
      <c r="E708" s="38" t="s">
        <v>2143</v>
      </c>
      <c r="F708" s="53" t="s">
        <v>2084</v>
      </c>
      <c r="G708" s="38"/>
      <c r="H708" s="38" t="s">
        <v>1295</v>
      </c>
      <c r="I708" s="38"/>
      <c r="J708" s="53">
        <f t="shared" si="11"/>
        <v>20</v>
      </c>
      <c r="K708" s="7"/>
    </row>
    <row r="709" spans="1:11" ht="12.75" customHeight="1">
      <c r="A709" s="37" t="s">
        <v>1296</v>
      </c>
      <c r="B709" s="38" t="s">
        <v>1297</v>
      </c>
      <c r="C709" s="38" t="b">
        <v>0</v>
      </c>
      <c r="D709" s="53">
        <v>1112</v>
      </c>
      <c r="E709" s="38" t="s">
        <v>2143</v>
      </c>
      <c r="F709" s="53" t="s">
        <v>2084</v>
      </c>
      <c r="G709" s="38"/>
      <c r="H709" s="38" t="s">
        <v>1297</v>
      </c>
      <c r="I709" s="38"/>
      <c r="J709" s="53">
        <f t="shared" si="11"/>
        <v>26</v>
      </c>
      <c r="K709" s="7"/>
    </row>
    <row r="710" spans="1:11" ht="12.75" customHeight="1">
      <c r="A710" s="37" t="s">
        <v>1298</v>
      </c>
      <c r="B710" s="38" t="s">
        <v>1299</v>
      </c>
      <c r="C710" s="38" t="b">
        <v>0</v>
      </c>
      <c r="D710" s="53">
        <v>1112</v>
      </c>
      <c r="E710" s="38" t="s">
        <v>2143</v>
      </c>
      <c r="F710" s="53" t="s">
        <v>2084</v>
      </c>
      <c r="G710" s="38"/>
      <c r="H710" s="38" t="s">
        <v>1299</v>
      </c>
      <c r="I710" s="38"/>
      <c r="J710" s="53">
        <f t="shared" si="11"/>
        <v>26</v>
      </c>
      <c r="K710" s="7"/>
    </row>
    <row r="711" spans="1:11" ht="12.75" customHeight="1">
      <c r="A711" s="35" t="s">
        <v>1300</v>
      </c>
      <c r="B711" s="36" t="s">
        <v>1301</v>
      </c>
      <c r="C711" s="36" t="b">
        <v>0</v>
      </c>
      <c r="D711" s="52" t="s">
        <v>2080</v>
      </c>
      <c r="E711" s="36" t="s">
        <v>2080</v>
      </c>
      <c r="F711" s="52" t="s">
        <v>2080</v>
      </c>
      <c r="G711" s="36"/>
      <c r="H711" s="36" t="s">
        <v>1301</v>
      </c>
      <c r="I711" s="36"/>
      <c r="J711" s="52">
        <f t="shared" si="11"/>
        <v>57</v>
      </c>
      <c r="K711" s="7"/>
    </row>
    <row r="712" spans="1:11" ht="12.75" customHeight="1">
      <c r="A712" s="37" t="s">
        <v>1302</v>
      </c>
      <c r="B712" s="38" t="s">
        <v>1303</v>
      </c>
      <c r="C712" s="38" t="b">
        <v>0</v>
      </c>
      <c r="D712" s="53">
        <v>1119</v>
      </c>
      <c r="E712" s="38" t="s">
        <v>2144</v>
      </c>
      <c r="F712" s="53" t="s">
        <v>2084</v>
      </c>
      <c r="G712" s="38"/>
      <c r="H712" s="38" t="s">
        <v>1303</v>
      </c>
      <c r="I712" s="38"/>
      <c r="J712" s="53">
        <f t="shared" si="11"/>
        <v>88</v>
      </c>
      <c r="K712" s="7"/>
    </row>
    <row r="713" spans="1:11" ht="12.75" customHeight="1">
      <c r="A713" s="37" t="s">
        <v>1304</v>
      </c>
      <c r="B713" s="38" t="s">
        <v>1305</v>
      </c>
      <c r="C713" s="38" t="b">
        <v>0</v>
      </c>
      <c r="D713" s="53">
        <v>1301</v>
      </c>
      <c r="E713" s="38" t="s">
        <v>2093</v>
      </c>
      <c r="F713" s="53" t="s">
        <v>2082</v>
      </c>
      <c r="G713" s="38"/>
      <c r="H713" s="38" t="s">
        <v>1305</v>
      </c>
      <c r="I713" s="38"/>
      <c r="J713" s="53">
        <f t="shared" si="11"/>
        <v>74</v>
      </c>
      <c r="K713" s="7"/>
    </row>
    <row r="714" spans="1:11" ht="12.75" customHeight="1">
      <c r="A714" s="37" t="s">
        <v>1306</v>
      </c>
      <c r="B714" s="38" t="s">
        <v>1307</v>
      </c>
      <c r="C714" s="38" t="b">
        <v>0</v>
      </c>
      <c r="D714" s="53">
        <v>1121</v>
      </c>
      <c r="E714" s="38" t="s">
        <v>2090</v>
      </c>
      <c r="F714" s="53" t="s">
        <v>2084</v>
      </c>
      <c r="G714" s="38"/>
      <c r="H714" s="38" t="s">
        <v>1307</v>
      </c>
      <c r="I714" s="38"/>
      <c r="J714" s="53">
        <f t="shared" si="11"/>
        <v>163</v>
      </c>
      <c r="K714" s="7"/>
    </row>
    <row r="715" spans="1:11" ht="12.75" customHeight="1">
      <c r="A715" s="37" t="s">
        <v>1308</v>
      </c>
      <c r="B715" s="38" t="s">
        <v>1309</v>
      </c>
      <c r="C715" s="38" t="b">
        <v>0</v>
      </c>
      <c r="D715" s="53">
        <v>1121</v>
      </c>
      <c r="E715" s="38" t="s">
        <v>2090</v>
      </c>
      <c r="F715" s="53" t="s">
        <v>2084</v>
      </c>
      <c r="G715" s="38"/>
      <c r="H715" s="38" t="s">
        <v>1309</v>
      </c>
      <c r="I715" s="38"/>
      <c r="J715" s="53">
        <f t="shared" si="11"/>
        <v>113</v>
      </c>
      <c r="K715" s="7"/>
    </row>
    <row r="716" spans="1:11" ht="12.75" customHeight="1">
      <c r="A716" s="37" t="s">
        <v>1310</v>
      </c>
      <c r="B716" s="38" t="s">
        <v>1311</v>
      </c>
      <c r="C716" s="38" t="b">
        <v>0</v>
      </c>
      <c r="D716" s="53">
        <v>1121</v>
      </c>
      <c r="E716" s="38" t="s">
        <v>2090</v>
      </c>
      <c r="F716" s="53" t="s">
        <v>2084</v>
      </c>
      <c r="G716" s="38"/>
      <c r="H716" s="38" t="s">
        <v>1311</v>
      </c>
      <c r="I716" s="38"/>
      <c r="J716" s="53">
        <f t="shared" si="11"/>
        <v>114</v>
      </c>
      <c r="K716" s="7"/>
    </row>
    <row r="717" spans="1:11" ht="12.75" customHeight="1">
      <c r="A717" s="37" t="s">
        <v>1312</v>
      </c>
      <c r="B717" s="38" t="s">
        <v>1313</v>
      </c>
      <c r="C717" s="38" t="b">
        <v>0</v>
      </c>
      <c r="D717" s="53">
        <v>1301</v>
      </c>
      <c r="E717" s="38" t="s">
        <v>2093</v>
      </c>
      <c r="F717" s="53" t="s">
        <v>2082</v>
      </c>
      <c r="G717" s="38"/>
      <c r="H717" s="38" t="s">
        <v>1313</v>
      </c>
      <c r="I717" s="38"/>
      <c r="J717" s="53">
        <f t="shared" si="11"/>
        <v>92</v>
      </c>
      <c r="K717" s="7"/>
    </row>
    <row r="718" spans="1:11" ht="12.75" customHeight="1">
      <c r="A718" s="37" t="s">
        <v>1314</v>
      </c>
      <c r="B718" s="38" t="s">
        <v>1315</v>
      </c>
      <c r="C718" s="38" t="b">
        <v>0</v>
      </c>
      <c r="D718" s="53">
        <v>1121</v>
      </c>
      <c r="E718" s="38" t="s">
        <v>2090</v>
      </c>
      <c r="F718" s="53" t="s">
        <v>2084</v>
      </c>
      <c r="G718" s="38"/>
      <c r="H718" s="38" t="s">
        <v>1315</v>
      </c>
      <c r="I718" s="38"/>
      <c r="J718" s="53">
        <f t="shared" si="11"/>
        <v>66</v>
      </c>
      <c r="K718" s="7"/>
    </row>
    <row r="719" spans="1:11" ht="12.75" customHeight="1">
      <c r="A719" s="35" t="s">
        <v>1316</v>
      </c>
      <c r="B719" s="36" t="s">
        <v>1317</v>
      </c>
      <c r="C719" s="36" t="b">
        <v>0</v>
      </c>
      <c r="D719" s="52" t="s">
        <v>2080</v>
      </c>
      <c r="E719" s="36" t="s">
        <v>2080</v>
      </c>
      <c r="F719" s="52" t="s">
        <v>2080</v>
      </c>
      <c r="G719" s="36"/>
      <c r="H719" s="36" t="s">
        <v>1317</v>
      </c>
      <c r="I719" s="36"/>
      <c r="J719" s="52">
        <f t="shared" ref="J719:J782" si="12">LEN(B719)</f>
        <v>22</v>
      </c>
      <c r="K719" s="7"/>
    </row>
    <row r="720" spans="1:11" ht="12.75" customHeight="1">
      <c r="A720" s="37" t="s">
        <v>1318</v>
      </c>
      <c r="B720" s="38" t="s">
        <v>1319</v>
      </c>
      <c r="C720" s="38" t="b">
        <v>1</v>
      </c>
      <c r="D720" s="53">
        <v>5101</v>
      </c>
      <c r="E720" s="38" t="s">
        <v>2145</v>
      </c>
      <c r="F720" s="53" t="s">
        <v>2084</v>
      </c>
      <c r="G720" s="38"/>
      <c r="H720" s="38" t="s">
        <v>1319</v>
      </c>
      <c r="I720" s="38"/>
      <c r="J720" s="53">
        <f t="shared" si="12"/>
        <v>40</v>
      </c>
      <c r="K720" s="7"/>
    </row>
    <row r="721" spans="1:11" ht="12.75" customHeight="1">
      <c r="A721" s="37" t="s">
        <v>1320</v>
      </c>
      <c r="B721" s="38" t="s">
        <v>1321</v>
      </c>
      <c r="C721" s="38" t="b">
        <v>1</v>
      </c>
      <c r="D721" s="53">
        <v>5102</v>
      </c>
      <c r="E721" s="38" t="s">
        <v>2146</v>
      </c>
      <c r="F721" s="53" t="s">
        <v>2084</v>
      </c>
      <c r="G721" s="38"/>
      <c r="H721" s="38" t="s">
        <v>1321</v>
      </c>
      <c r="I721" s="38"/>
      <c r="J721" s="53">
        <f t="shared" si="12"/>
        <v>52</v>
      </c>
      <c r="K721" s="7"/>
    </row>
    <row r="722" spans="1:11" ht="12.75" customHeight="1">
      <c r="A722" s="37" t="s">
        <v>1322</v>
      </c>
      <c r="B722" s="38" t="s">
        <v>1323</v>
      </c>
      <c r="C722" s="38" t="b">
        <v>0</v>
      </c>
      <c r="D722" s="53">
        <v>5102</v>
      </c>
      <c r="E722" s="38" t="s">
        <v>2146</v>
      </c>
      <c r="F722" s="53" t="s">
        <v>2084</v>
      </c>
      <c r="G722" s="38"/>
      <c r="H722" s="38" t="s">
        <v>1323</v>
      </c>
      <c r="I722" s="38"/>
      <c r="J722" s="53">
        <f t="shared" si="12"/>
        <v>26</v>
      </c>
      <c r="K722" s="7"/>
    </row>
    <row r="723" spans="1:11" ht="12.75" customHeight="1">
      <c r="A723" s="37" t="s">
        <v>1324</v>
      </c>
      <c r="B723" s="38" t="s">
        <v>1325</v>
      </c>
      <c r="C723" s="38" t="b">
        <v>1</v>
      </c>
      <c r="D723" s="53">
        <v>5102</v>
      </c>
      <c r="E723" s="38" t="s">
        <v>2146</v>
      </c>
      <c r="F723" s="53" t="s">
        <v>2084</v>
      </c>
      <c r="G723" s="38"/>
      <c r="H723" s="38" t="s">
        <v>1325</v>
      </c>
      <c r="I723" s="38"/>
      <c r="J723" s="53">
        <f t="shared" si="12"/>
        <v>15</v>
      </c>
      <c r="K723" s="7"/>
    </row>
    <row r="724" spans="1:11" ht="12.75" customHeight="1">
      <c r="A724" s="37" t="s">
        <v>1326</v>
      </c>
      <c r="B724" s="38" t="s">
        <v>1327</v>
      </c>
      <c r="C724" s="38" t="b">
        <v>0</v>
      </c>
      <c r="D724" s="53">
        <v>5102</v>
      </c>
      <c r="E724" s="38" t="s">
        <v>2146</v>
      </c>
      <c r="F724" s="53" t="s">
        <v>2084</v>
      </c>
      <c r="G724" s="38"/>
      <c r="H724" s="38" t="s">
        <v>1327</v>
      </c>
      <c r="I724" s="38"/>
      <c r="J724" s="53">
        <f t="shared" si="12"/>
        <v>29</v>
      </c>
      <c r="K724" s="7"/>
    </row>
    <row r="725" spans="1:11" ht="12.75" customHeight="1">
      <c r="A725" s="37" t="s">
        <v>1328</v>
      </c>
      <c r="B725" s="38" t="s">
        <v>1329</v>
      </c>
      <c r="C725" s="38" t="b">
        <v>0</v>
      </c>
      <c r="D725" s="53">
        <v>1108</v>
      </c>
      <c r="E725" s="38" t="s">
        <v>2107</v>
      </c>
      <c r="F725" s="53" t="s">
        <v>2084</v>
      </c>
      <c r="G725" s="38"/>
      <c r="H725" s="38" t="s">
        <v>1329</v>
      </c>
      <c r="I725" s="38"/>
      <c r="J725" s="53">
        <f t="shared" si="12"/>
        <v>59</v>
      </c>
      <c r="K725" s="7"/>
    </row>
    <row r="726" spans="1:11" ht="12.75" customHeight="1">
      <c r="A726" s="37" t="s">
        <v>1330</v>
      </c>
      <c r="B726" s="38" t="s">
        <v>1331</v>
      </c>
      <c r="C726" s="38" t="b">
        <v>1</v>
      </c>
      <c r="D726" s="53">
        <v>5102</v>
      </c>
      <c r="E726" s="38" t="s">
        <v>2146</v>
      </c>
      <c r="F726" s="53" t="s">
        <v>2084</v>
      </c>
      <c r="G726" s="38"/>
      <c r="H726" s="38" t="s">
        <v>1331</v>
      </c>
      <c r="I726" s="38"/>
      <c r="J726" s="53">
        <f t="shared" si="12"/>
        <v>44</v>
      </c>
      <c r="K726" s="7"/>
    </row>
    <row r="727" spans="1:11" ht="12.75" customHeight="1">
      <c r="A727" s="37" t="s">
        <v>1332</v>
      </c>
      <c r="B727" s="38" t="s">
        <v>1333</v>
      </c>
      <c r="C727" s="38" t="b">
        <v>1</v>
      </c>
      <c r="D727" s="53">
        <v>5102</v>
      </c>
      <c r="E727" s="38" t="s">
        <v>2146</v>
      </c>
      <c r="F727" s="53" t="s">
        <v>2084</v>
      </c>
      <c r="G727" s="38"/>
      <c r="H727" s="38" t="s">
        <v>1333</v>
      </c>
      <c r="I727" s="38"/>
      <c r="J727" s="53">
        <f t="shared" si="12"/>
        <v>34</v>
      </c>
      <c r="K727" s="7"/>
    </row>
    <row r="728" spans="1:11" ht="12.75" customHeight="1">
      <c r="A728" s="35" t="s">
        <v>1334</v>
      </c>
      <c r="B728" s="36" t="s">
        <v>1335</v>
      </c>
      <c r="C728" s="36" t="b">
        <v>0</v>
      </c>
      <c r="D728" s="52" t="s">
        <v>2080</v>
      </c>
      <c r="E728" s="36" t="s">
        <v>2080</v>
      </c>
      <c r="F728" s="52" t="s">
        <v>2080</v>
      </c>
      <c r="G728" s="36"/>
      <c r="H728" s="36" t="s">
        <v>1335</v>
      </c>
      <c r="I728" s="36"/>
      <c r="J728" s="52">
        <f t="shared" si="12"/>
        <v>125</v>
      </c>
      <c r="K728" s="7"/>
    </row>
    <row r="729" spans="1:11" ht="12.75" customHeight="1">
      <c r="A729" s="37" t="s">
        <v>1336</v>
      </c>
      <c r="B729" s="38" t="s">
        <v>1337</v>
      </c>
      <c r="C729" s="38" t="b">
        <v>0</v>
      </c>
      <c r="D729" s="53">
        <v>7107</v>
      </c>
      <c r="E729" s="38" t="s">
        <v>2086</v>
      </c>
      <c r="F729" s="53" t="s">
        <v>2084</v>
      </c>
      <c r="G729" s="38"/>
      <c r="H729" s="38" t="s">
        <v>1337</v>
      </c>
      <c r="I729" s="38"/>
      <c r="J729" s="53">
        <f t="shared" si="12"/>
        <v>35</v>
      </c>
      <c r="K729" s="7"/>
    </row>
    <row r="730" spans="1:11" ht="12.75" customHeight="1">
      <c r="A730" s="37" t="s">
        <v>1338</v>
      </c>
      <c r="B730" s="38" t="s">
        <v>1339</v>
      </c>
      <c r="C730" s="38" t="b">
        <v>0</v>
      </c>
      <c r="D730" s="53">
        <v>7106</v>
      </c>
      <c r="E730" s="38" t="s">
        <v>2102</v>
      </c>
      <c r="F730" s="53" t="s">
        <v>2084</v>
      </c>
      <c r="G730" s="38"/>
      <c r="H730" s="38" t="s">
        <v>1339</v>
      </c>
      <c r="I730" s="38"/>
      <c r="J730" s="53">
        <f t="shared" si="12"/>
        <v>49</v>
      </c>
      <c r="K730" s="7"/>
    </row>
    <row r="731" spans="1:11" ht="12.75" customHeight="1">
      <c r="A731" s="37" t="s">
        <v>1340</v>
      </c>
      <c r="B731" s="38" t="s">
        <v>112</v>
      </c>
      <c r="C731" s="38" t="b">
        <v>0</v>
      </c>
      <c r="D731" s="53">
        <v>7302</v>
      </c>
      <c r="E731" s="38" t="s">
        <v>2085</v>
      </c>
      <c r="F731" s="53" t="s">
        <v>2082</v>
      </c>
      <c r="G731" s="38"/>
      <c r="H731" s="38" t="s">
        <v>112</v>
      </c>
      <c r="I731" s="38"/>
      <c r="J731" s="53">
        <f t="shared" si="12"/>
        <v>30</v>
      </c>
      <c r="K731" s="7"/>
    </row>
    <row r="732" spans="1:11" ht="12.75" customHeight="1">
      <c r="A732" s="35" t="s">
        <v>1341</v>
      </c>
      <c r="B732" s="36" t="s">
        <v>1342</v>
      </c>
      <c r="C732" s="36" t="b">
        <v>0</v>
      </c>
      <c r="D732" s="52" t="s">
        <v>2080</v>
      </c>
      <c r="E732" s="36" t="s">
        <v>2080</v>
      </c>
      <c r="F732" s="52" t="s">
        <v>2080</v>
      </c>
      <c r="G732" s="36"/>
      <c r="H732" s="36" t="s">
        <v>1342</v>
      </c>
      <c r="I732" s="36"/>
      <c r="J732" s="52">
        <f t="shared" si="12"/>
        <v>16</v>
      </c>
      <c r="K732" s="7"/>
    </row>
    <row r="733" spans="1:11" ht="12.75" customHeight="1">
      <c r="A733" s="37" t="s">
        <v>1343</v>
      </c>
      <c r="B733" s="38" t="s">
        <v>1344</v>
      </c>
      <c r="C733" s="38" t="b">
        <v>0</v>
      </c>
      <c r="D733" s="53">
        <v>1301</v>
      </c>
      <c r="E733" s="38" t="s">
        <v>2093</v>
      </c>
      <c r="F733" s="53" t="s">
        <v>2082</v>
      </c>
      <c r="G733" s="38"/>
      <c r="H733" s="38" t="s">
        <v>1344</v>
      </c>
      <c r="I733" s="38"/>
      <c r="J733" s="53">
        <f t="shared" si="12"/>
        <v>160</v>
      </c>
      <c r="K733" s="7"/>
    </row>
    <row r="734" spans="1:11" ht="12.75" customHeight="1">
      <c r="A734" s="37" t="s">
        <v>1345</v>
      </c>
      <c r="B734" s="38" t="s">
        <v>1346</v>
      </c>
      <c r="C734" s="38" t="b">
        <v>0</v>
      </c>
      <c r="D734" s="53">
        <v>1116</v>
      </c>
      <c r="E734" s="38" t="s">
        <v>2115</v>
      </c>
      <c r="F734" s="53" t="s">
        <v>2084</v>
      </c>
      <c r="G734" s="38"/>
      <c r="H734" s="38" t="s">
        <v>1346</v>
      </c>
      <c r="I734" s="38"/>
      <c r="J734" s="53">
        <f t="shared" si="12"/>
        <v>81</v>
      </c>
      <c r="K734" s="7"/>
    </row>
    <row r="735" spans="1:11" ht="12.75" customHeight="1">
      <c r="A735" s="37" t="s">
        <v>1347</v>
      </c>
      <c r="B735" s="38" t="s">
        <v>1348</v>
      </c>
      <c r="C735" s="38" t="b">
        <v>0</v>
      </c>
      <c r="D735" s="53">
        <v>1301</v>
      </c>
      <c r="E735" s="38" t="s">
        <v>2093</v>
      </c>
      <c r="F735" s="53" t="s">
        <v>2082</v>
      </c>
      <c r="G735" s="38"/>
      <c r="H735" s="38" t="s">
        <v>1348</v>
      </c>
      <c r="I735" s="38"/>
      <c r="J735" s="53">
        <f t="shared" si="12"/>
        <v>97</v>
      </c>
      <c r="K735" s="7"/>
    </row>
    <row r="736" spans="1:11" ht="12.75" customHeight="1">
      <c r="A736" s="37" t="s">
        <v>1349</v>
      </c>
      <c r="B736" s="38" t="s">
        <v>1350</v>
      </c>
      <c r="C736" s="38" t="b">
        <v>0</v>
      </c>
      <c r="D736" s="53">
        <v>1301</v>
      </c>
      <c r="E736" s="38" t="s">
        <v>2093</v>
      </c>
      <c r="F736" s="53" t="s">
        <v>2082</v>
      </c>
      <c r="G736" s="38"/>
      <c r="H736" s="38" t="s">
        <v>1350</v>
      </c>
      <c r="I736" s="38"/>
      <c r="J736" s="53">
        <f t="shared" si="12"/>
        <v>90</v>
      </c>
      <c r="K736" s="7"/>
    </row>
    <row r="737" spans="1:11" ht="12.75" customHeight="1">
      <c r="A737" s="37" t="s">
        <v>1351</v>
      </c>
      <c r="B737" s="38" t="s">
        <v>1352</v>
      </c>
      <c r="C737" s="38" t="b">
        <v>0</v>
      </c>
      <c r="D737" s="53">
        <v>1116</v>
      </c>
      <c r="E737" s="38" t="s">
        <v>2115</v>
      </c>
      <c r="F737" s="53" t="s">
        <v>2084</v>
      </c>
      <c r="G737" s="38"/>
      <c r="H737" s="38" t="s">
        <v>1352</v>
      </c>
      <c r="I737" s="38"/>
      <c r="J737" s="53">
        <f t="shared" si="12"/>
        <v>50</v>
      </c>
      <c r="K737" s="7"/>
    </row>
    <row r="738" spans="1:11" ht="12.75" customHeight="1">
      <c r="A738" s="37" t="s">
        <v>1353</v>
      </c>
      <c r="B738" s="38" t="s">
        <v>1354</v>
      </c>
      <c r="C738" s="38" t="b">
        <v>0</v>
      </c>
      <c r="D738" s="53">
        <v>1116</v>
      </c>
      <c r="E738" s="38" t="s">
        <v>2115</v>
      </c>
      <c r="F738" s="53" t="s">
        <v>2084</v>
      </c>
      <c r="G738" s="38"/>
      <c r="H738" s="38" t="s">
        <v>1354</v>
      </c>
      <c r="I738" s="38"/>
      <c r="J738" s="53">
        <f t="shared" si="12"/>
        <v>40</v>
      </c>
      <c r="K738" s="7"/>
    </row>
    <row r="739" spans="1:11" ht="12.75" customHeight="1">
      <c r="A739" s="37" t="s">
        <v>1355</v>
      </c>
      <c r="B739" s="38" t="s">
        <v>1356</v>
      </c>
      <c r="C739" s="38" t="b">
        <v>0</v>
      </c>
      <c r="D739" s="53">
        <v>1116</v>
      </c>
      <c r="E739" s="38" t="s">
        <v>2115</v>
      </c>
      <c r="F739" s="53" t="s">
        <v>2084</v>
      </c>
      <c r="G739" s="38"/>
      <c r="H739" s="38" t="s">
        <v>1356</v>
      </c>
      <c r="I739" s="38"/>
      <c r="J739" s="53">
        <f t="shared" si="12"/>
        <v>58</v>
      </c>
      <c r="K739" s="7"/>
    </row>
    <row r="740" spans="1:11" ht="12.75" customHeight="1">
      <c r="A740" s="35" t="s">
        <v>1357</v>
      </c>
      <c r="B740" s="36" t="s">
        <v>1358</v>
      </c>
      <c r="C740" s="36" t="b">
        <v>0</v>
      </c>
      <c r="D740" s="52" t="s">
        <v>2080</v>
      </c>
      <c r="E740" s="36" t="s">
        <v>2080</v>
      </c>
      <c r="F740" s="52" t="s">
        <v>2080</v>
      </c>
      <c r="G740" s="36"/>
      <c r="H740" s="36" t="s">
        <v>1358</v>
      </c>
      <c r="I740" s="36"/>
      <c r="J740" s="52">
        <f t="shared" si="12"/>
        <v>20</v>
      </c>
      <c r="K740" s="7"/>
    </row>
    <row r="741" spans="1:11" ht="12.75" customHeight="1">
      <c r="A741" s="37" t="s">
        <v>1359</v>
      </c>
      <c r="B741" s="38" t="s">
        <v>1360</v>
      </c>
      <c r="C741" s="38" t="b">
        <v>0</v>
      </c>
      <c r="D741" s="53">
        <v>1113</v>
      </c>
      <c r="E741" s="38" t="s">
        <v>2109</v>
      </c>
      <c r="F741" s="53" t="s">
        <v>2084</v>
      </c>
      <c r="G741" s="38"/>
      <c r="H741" s="38" t="s">
        <v>1360</v>
      </c>
      <c r="I741" s="38"/>
      <c r="J741" s="53">
        <f t="shared" si="12"/>
        <v>52</v>
      </c>
      <c r="K741" s="7"/>
    </row>
    <row r="742" spans="1:11" ht="12.75" customHeight="1">
      <c r="A742" s="37" t="s">
        <v>1361</v>
      </c>
      <c r="B742" s="38" t="s">
        <v>1362</v>
      </c>
      <c r="C742" s="38" t="b">
        <v>0</v>
      </c>
      <c r="D742" s="53">
        <v>1113</v>
      </c>
      <c r="E742" s="38" t="s">
        <v>2109</v>
      </c>
      <c r="F742" s="53" t="s">
        <v>2084</v>
      </c>
      <c r="G742" s="38"/>
      <c r="H742" s="38" t="s">
        <v>1362</v>
      </c>
      <c r="I742" s="38"/>
      <c r="J742" s="53">
        <f t="shared" si="12"/>
        <v>82</v>
      </c>
      <c r="K742" s="7"/>
    </row>
    <row r="743" spans="1:11" ht="12.75" customHeight="1">
      <c r="A743" s="37" t="s">
        <v>1363</v>
      </c>
      <c r="B743" s="38" t="s">
        <v>1364</v>
      </c>
      <c r="C743" s="38" t="b">
        <v>0</v>
      </c>
      <c r="D743" s="53">
        <v>1121</v>
      </c>
      <c r="E743" s="38" t="s">
        <v>2090</v>
      </c>
      <c r="F743" s="53" t="s">
        <v>2084</v>
      </c>
      <c r="G743" s="38"/>
      <c r="H743" s="38" t="s">
        <v>1364</v>
      </c>
      <c r="I743" s="38"/>
      <c r="J743" s="53">
        <f t="shared" si="12"/>
        <v>43</v>
      </c>
      <c r="K743" s="7"/>
    </row>
    <row r="744" spans="1:11" ht="12.75" customHeight="1">
      <c r="A744" s="37" t="s">
        <v>1365</v>
      </c>
      <c r="B744" s="38" t="s">
        <v>1366</v>
      </c>
      <c r="C744" s="38" t="b">
        <v>0</v>
      </c>
      <c r="D744" s="53">
        <v>1121</v>
      </c>
      <c r="E744" s="38" t="s">
        <v>2090</v>
      </c>
      <c r="F744" s="53" t="s">
        <v>2084</v>
      </c>
      <c r="G744" s="38"/>
      <c r="H744" s="38" t="s">
        <v>1366</v>
      </c>
      <c r="I744" s="38"/>
      <c r="J744" s="53">
        <f t="shared" si="12"/>
        <v>44</v>
      </c>
      <c r="K744" s="7"/>
    </row>
    <row r="745" spans="1:11" ht="12.75" customHeight="1">
      <c r="A745" s="35" t="s">
        <v>1367</v>
      </c>
      <c r="B745" s="36" t="s">
        <v>1368</v>
      </c>
      <c r="C745" s="36" t="b">
        <v>0</v>
      </c>
      <c r="D745" s="52" t="s">
        <v>2080</v>
      </c>
      <c r="E745" s="36" t="s">
        <v>2080</v>
      </c>
      <c r="F745" s="52" t="s">
        <v>2080</v>
      </c>
      <c r="G745" s="36"/>
      <c r="H745" s="36" t="s">
        <v>1368</v>
      </c>
      <c r="I745" s="36"/>
      <c r="J745" s="52">
        <f t="shared" si="12"/>
        <v>58</v>
      </c>
      <c r="K745" s="7"/>
    </row>
    <row r="746" spans="1:11" ht="12.75" customHeight="1">
      <c r="A746" s="37" t="s">
        <v>1369</v>
      </c>
      <c r="B746" s="38" t="s">
        <v>1370</v>
      </c>
      <c r="C746" s="38" t="b">
        <v>0</v>
      </c>
      <c r="D746" s="53">
        <v>7106</v>
      </c>
      <c r="E746" s="38" t="s">
        <v>2102</v>
      </c>
      <c r="F746" s="53" t="s">
        <v>2084</v>
      </c>
      <c r="G746" s="38"/>
      <c r="H746" s="38" t="s">
        <v>1370</v>
      </c>
      <c r="I746" s="38"/>
      <c r="J746" s="53">
        <f t="shared" si="12"/>
        <v>60</v>
      </c>
      <c r="K746" s="7"/>
    </row>
    <row r="747" spans="1:11" ht="12.75" customHeight="1">
      <c r="A747" s="37" t="s">
        <v>1371</v>
      </c>
      <c r="B747" s="38" t="s">
        <v>1372</v>
      </c>
      <c r="C747" s="38" t="b">
        <v>0</v>
      </c>
      <c r="D747" s="53">
        <v>7302</v>
      </c>
      <c r="E747" s="38" t="s">
        <v>2085</v>
      </c>
      <c r="F747" s="53" t="s">
        <v>2082</v>
      </c>
      <c r="G747" s="38"/>
      <c r="H747" s="38" t="s">
        <v>1372</v>
      </c>
      <c r="I747" s="38"/>
      <c r="J747" s="53">
        <f t="shared" si="12"/>
        <v>68</v>
      </c>
      <c r="K747" s="7"/>
    </row>
    <row r="748" spans="1:11" ht="12.75" customHeight="1">
      <c r="A748" s="37" t="s">
        <v>1373</v>
      </c>
      <c r="B748" s="38" t="s">
        <v>1374</v>
      </c>
      <c r="C748" s="38" t="b">
        <v>0</v>
      </c>
      <c r="D748" s="53">
        <v>7106</v>
      </c>
      <c r="E748" s="38" t="s">
        <v>2102</v>
      </c>
      <c r="F748" s="53" t="s">
        <v>2084</v>
      </c>
      <c r="G748" s="38"/>
      <c r="H748" s="38" t="s">
        <v>1374</v>
      </c>
      <c r="I748" s="38"/>
      <c r="J748" s="53">
        <f t="shared" si="12"/>
        <v>54</v>
      </c>
      <c r="K748" s="7"/>
    </row>
    <row r="749" spans="1:11" ht="12.75" customHeight="1">
      <c r="A749" s="37" t="s">
        <v>1375</v>
      </c>
      <c r="B749" s="38" t="s">
        <v>1376</v>
      </c>
      <c r="C749" s="38" t="b">
        <v>0</v>
      </c>
      <c r="D749" s="53">
        <v>7302</v>
      </c>
      <c r="E749" s="38" t="s">
        <v>2085</v>
      </c>
      <c r="F749" s="53" t="s">
        <v>2082</v>
      </c>
      <c r="G749" s="38"/>
      <c r="H749" s="38" t="s">
        <v>1376</v>
      </c>
      <c r="I749" s="38"/>
      <c r="J749" s="53">
        <f t="shared" si="12"/>
        <v>62</v>
      </c>
      <c r="K749" s="7"/>
    </row>
    <row r="750" spans="1:11" ht="12.75" customHeight="1">
      <c r="A750" s="35" t="s">
        <v>1377</v>
      </c>
      <c r="B750" s="36" t="s">
        <v>1378</v>
      </c>
      <c r="C750" s="36" t="b">
        <v>0</v>
      </c>
      <c r="D750" s="52" t="s">
        <v>2080</v>
      </c>
      <c r="E750" s="36" t="s">
        <v>2080</v>
      </c>
      <c r="F750" s="52" t="s">
        <v>2080</v>
      </c>
      <c r="G750" s="36"/>
      <c r="H750" s="36" t="s">
        <v>1378</v>
      </c>
      <c r="I750" s="36"/>
      <c r="J750" s="52">
        <f t="shared" si="12"/>
        <v>60</v>
      </c>
      <c r="K750" s="7"/>
    </row>
    <row r="751" spans="1:11" ht="12.75" customHeight="1">
      <c r="A751" s="37" t="s">
        <v>1379</v>
      </c>
      <c r="B751" s="38" t="s">
        <v>1380</v>
      </c>
      <c r="C751" s="38" t="b">
        <v>0</v>
      </c>
      <c r="D751" s="53">
        <v>4107</v>
      </c>
      <c r="E751" s="38" t="s">
        <v>2121</v>
      </c>
      <c r="F751" s="53" t="s">
        <v>2084</v>
      </c>
      <c r="G751" s="38"/>
      <c r="H751" s="38" t="s">
        <v>1380</v>
      </c>
      <c r="I751" s="38"/>
      <c r="J751" s="53">
        <f t="shared" si="12"/>
        <v>142</v>
      </c>
      <c r="K751" s="7"/>
    </row>
    <row r="752" spans="1:11" ht="12.75" customHeight="1">
      <c r="A752" s="37" t="s">
        <v>1381</v>
      </c>
      <c r="B752" s="38" t="s">
        <v>1382</v>
      </c>
      <c r="C752" s="38" t="b">
        <v>0</v>
      </c>
      <c r="D752" s="53">
        <v>4311</v>
      </c>
      <c r="E752" s="38" t="s">
        <v>2081</v>
      </c>
      <c r="F752" s="53" t="s">
        <v>2082</v>
      </c>
      <c r="G752" s="38"/>
      <c r="H752" s="38" t="s">
        <v>1382</v>
      </c>
      <c r="I752" s="38"/>
      <c r="J752" s="53">
        <f t="shared" si="12"/>
        <v>150</v>
      </c>
      <c r="K752" s="7"/>
    </row>
    <row r="753" spans="1:11" ht="12.75" customHeight="1">
      <c r="A753" s="37" t="s">
        <v>1383</v>
      </c>
      <c r="B753" s="38" t="s">
        <v>1384</v>
      </c>
      <c r="C753" s="38" t="b">
        <v>0</v>
      </c>
      <c r="D753" s="53">
        <v>4107</v>
      </c>
      <c r="E753" s="38" t="s">
        <v>2121</v>
      </c>
      <c r="F753" s="53" t="s">
        <v>2084</v>
      </c>
      <c r="G753" s="38"/>
      <c r="H753" s="38" t="s">
        <v>1384</v>
      </c>
      <c r="I753" s="38"/>
      <c r="J753" s="53">
        <f t="shared" si="12"/>
        <v>130</v>
      </c>
      <c r="K753" s="7"/>
    </row>
    <row r="754" spans="1:11" ht="12.75" customHeight="1">
      <c r="A754" s="37" t="s">
        <v>1385</v>
      </c>
      <c r="B754" s="38" t="s">
        <v>1386</v>
      </c>
      <c r="C754" s="38" t="b">
        <v>0</v>
      </c>
      <c r="D754" s="53">
        <v>4311</v>
      </c>
      <c r="E754" s="38" t="s">
        <v>2081</v>
      </c>
      <c r="F754" s="53" t="s">
        <v>2082</v>
      </c>
      <c r="G754" s="38"/>
      <c r="H754" s="38" t="s">
        <v>1386</v>
      </c>
      <c r="I754" s="38"/>
      <c r="J754" s="53">
        <f t="shared" si="12"/>
        <v>124</v>
      </c>
      <c r="K754" s="7"/>
    </row>
    <row r="755" spans="1:11" ht="12.75" customHeight="1">
      <c r="A755" s="37" t="s">
        <v>1387</v>
      </c>
      <c r="B755" s="38" t="s">
        <v>1388</v>
      </c>
      <c r="C755" s="38" t="b">
        <v>0</v>
      </c>
      <c r="D755" s="53">
        <v>4107</v>
      </c>
      <c r="E755" s="38" t="s">
        <v>2121</v>
      </c>
      <c r="F755" s="53" t="s">
        <v>2084</v>
      </c>
      <c r="G755" s="38"/>
      <c r="H755" s="38" t="s">
        <v>1388</v>
      </c>
      <c r="I755" s="38"/>
      <c r="J755" s="53">
        <f t="shared" si="12"/>
        <v>127</v>
      </c>
      <c r="K755" s="7"/>
    </row>
    <row r="756" spans="1:11" ht="12.75" customHeight="1">
      <c r="A756" s="37" t="s">
        <v>1389</v>
      </c>
      <c r="B756" s="38" t="s">
        <v>1390</v>
      </c>
      <c r="C756" s="38" t="b">
        <v>0</v>
      </c>
      <c r="D756" s="53">
        <v>4311</v>
      </c>
      <c r="E756" s="38" t="s">
        <v>2081</v>
      </c>
      <c r="F756" s="53" t="s">
        <v>2082</v>
      </c>
      <c r="G756" s="38"/>
      <c r="H756" s="38" t="s">
        <v>1390</v>
      </c>
      <c r="I756" s="38"/>
      <c r="J756" s="53">
        <f t="shared" si="12"/>
        <v>133</v>
      </c>
      <c r="K756" s="7"/>
    </row>
    <row r="757" spans="1:11" ht="12.75" customHeight="1">
      <c r="A757" s="35" t="s">
        <v>1391</v>
      </c>
      <c r="B757" s="36" t="s">
        <v>1392</v>
      </c>
      <c r="C757" s="36" t="b">
        <v>0</v>
      </c>
      <c r="D757" s="52" t="s">
        <v>2080</v>
      </c>
      <c r="E757" s="36" t="s">
        <v>2080</v>
      </c>
      <c r="F757" s="52" t="s">
        <v>2080</v>
      </c>
      <c r="G757" s="36"/>
      <c r="H757" s="36" t="s">
        <v>1392</v>
      </c>
      <c r="I757" s="36"/>
      <c r="J757" s="52">
        <f t="shared" si="12"/>
        <v>138</v>
      </c>
      <c r="K757" s="7"/>
    </row>
    <row r="758" spans="1:11" ht="12.75" customHeight="1">
      <c r="A758" s="37" t="s">
        <v>1393</v>
      </c>
      <c r="B758" s="38" t="s">
        <v>1394</v>
      </c>
      <c r="C758" s="38" t="b">
        <v>1</v>
      </c>
      <c r="D758" s="53">
        <v>4303</v>
      </c>
      <c r="E758" s="38" t="s">
        <v>2147</v>
      </c>
      <c r="F758" s="53" t="s">
        <v>2082</v>
      </c>
      <c r="G758" s="38"/>
      <c r="H758" s="38" t="s">
        <v>1394</v>
      </c>
      <c r="I758" s="38"/>
      <c r="J758" s="53">
        <f t="shared" si="12"/>
        <v>19</v>
      </c>
      <c r="K758" s="7"/>
    </row>
    <row r="759" spans="1:11" ht="12.75" customHeight="1">
      <c r="A759" s="37" t="s">
        <v>1395</v>
      </c>
      <c r="B759" s="38" t="s">
        <v>1396</v>
      </c>
      <c r="C759" s="38" t="b">
        <v>1</v>
      </c>
      <c r="D759" s="53">
        <v>4305</v>
      </c>
      <c r="E759" s="38" t="s">
        <v>2148</v>
      </c>
      <c r="F759" s="53" t="s">
        <v>2082</v>
      </c>
      <c r="G759" s="38"/>
      <c r="H759" s="38" t="s">
        <v>1396</v>
      </c>
      <c r="I759" s="38"/>
      <c r="J759" s="53">
        <f t="shared" si="12"/>
        <v>7</v>
      </c>
      <c r="K759" s="7"/>
    </row>
    <row r="760" spans="1:11" ht="12.75" customHeight="1">
      <c r="A760" s="37" t="s">
        <v>1397</v>
      </c>
      <c r="B760" s="38" t="s">
        <v>1398</v>
      </c>
      <c r="C760" s="38" t="b">
        <v>1</v>
      </c>
      <c r="D760" s="53">
        <v>4304</v>
      </c>
      <c r="E760" s="38" t="s">
        <v>2149</v>
      </c>
      <c r="F760" s="53" t="s">
        <v>2082</v>
      </c>
      <c r="G760" s="38"/>
      <c r="H760" s="38" t="s">
        <v>1398</v>
      </c>
      <c r="I760" s="38"/>
      <c r="J760" s="53">
        <f t="shared" si="12"/>
        <v>33</v>
      </c>
      <c r="K760" s="7"/>
    </row>
    <row r="761" spans="1:11" ht="12.75" customHeight="1">
      <c r="A761" s="37" t="s">
        <v>1399</v>
      </c>
      <c r="B761" s="38" t="s">
        <v>1400</v>
      </c>
      <c r="C761" s="38" t="b">
        <v>1</v>
      </c>
      <c r="D761" s="53">
        <v>4308</v>
      </c>
      <c r="E761" s="38" t="s">
        <v>2150</v>
      </c>
      <c r="F761" s="53" t="s">
        <v>2082</v>
      </c>
      <c r="G761" s="38"/>
      <c r="H761" s="38" t="s">
        <v>1400</v>
      </c>
      <c r="I761" s="38"/>
      <c r="J761" s="53">
        <f t="shared" si="12"/>
        <v>49</v>
      </c>
      <c r="K761" s="7"/>
    </row>
    <row r="762" spans="1:11" ht="12.75" customHeight="1">
      <c r="A762" s="35" t="s">
        <v>1401</v>
      </c>
      <c r="B762" s="36" t="s">
        <v>1402</v>
      </c>
      <c r="C762" s="36" t="b">
        <v>0</v>
      </c>
      <c r="D762" s="52" t="s">
        <v>2080</v>
      </c>
      <c r="E762" s="36" t="s">
        <v>2080</v>
      </c>
      <c r="F762" s="52" t="s">
        <v>2080</v>
      </c>
      <c r="G762" s="36"/>
      <c r="H762" s="36" t="s">
        <v>1402</v>
      </c>
      <c r="I762" s="36"/>
      <c r="J762" s="52">
        <f t="shared" si="12"/>
        <v>34</v>
      </c>
      <c r="K762" s="7"/>
    </row>
    <row r="763" spans="1:11" ht="12.75" customHeight="1">
      <c r="A763" s="37" t="s">
        <v>1403</v>
      </c>
      <c r="B763" s="38" t="s">
        <v>739</v>
      </c>
      <c r="C763" s="38" t="b">
        <v>0</v>
      </c>
      <c r="D763" s="53" t="s">
        <v>2080</v>
      </c>
      <c r="E763" s="38" t="s">
        <v>2080</v>
      </c>
      <c r="F763" s="53" t="s">
        <v>2080</v>
      </c>
      <c r="G763" s="38"/>
      <c r="H763" s="38" t="s">
        <v>739</v>
      </c>
      <c r="I763" s="38"/>
      <c r="J763" s="53">
        <f t="shared" si="12"/>
        <v>3</v>
      </c>
      <c r="K763" s="7"/>
    </row>
    <row r="764" spans="1:11" ht="12.75" customHeight="1">
      <c r="A764" s="37" t="s">
        <v>1404</v>
      </c>
      <c r="B764" s="38" t="s">
        <v>1252</v>
      </c>
      <c r="C764" s="38" t="b">
        <v>1</v>
      </c>
      <c r="D764" s="53">
        <v>4310</v>
      </c>
      <c r="E764" s="38" t="s">
        <v>2123</v>
      </c>
      <c r="F764" s="53" t="s">
        <v>2082</v>
      </c>
      <c r="G764" s="38"/>
      <c r="H764" s="38" t="s">
        <v>1252</v>
      </c>
      <c r="I764" s="38"/>
      <c r="J764" s="53">
        <f t="shared" si="12"/>
        <v>5</v>
      </c>
      <c r="K764" s="7"/>
    </row>
    <row r="765" spans="1:11" ht="12.75" customHeight="1">
      <c r="A765" s="37" t="s">
        <v>1405</v>
      </c>
      <c r="B765" s="38" t="s">
        <v>1250</v>
      </c>
      <c r="C765" s="38" t="b">
        <v>1</v>
      </c>
      <c r="D765" s="53">
        <v>8306</v>
      </c>
      <c r="E765" s="38" t="s">
        <v>2088</v>
      </c>
      <c r="F765" s="53" t="s">
        <v>2082</v>
      </c>
      <c r="G765" s="38"/>
      <c r="H765" s="38" t="s">
        <v>1250</v>
      </c>
      <c r="I765" s="38"/>
      <c r="J765" s="53">
        <f t="shared" si="12"/>
        <v>19</v>
      </c>
      <c r="K765" s="7"/>
    </row>
    <row r="766" spans="1:11" ht="12.75" customHeight="1">
      <c r="A766" s="37" t="s">
        <v>1406</v>
      </c>
      <c r="B766" s="38" t="s">
        <v>1407</v>
      </c>
      <c r="C766" s="38" t="b">
        <v>0</v>
      </c>
      <c r="D766" s="53">
        <v>4103</v>
      </c>
      <c r="E766" s="38" t="s">
        <v>2151</v>
      </c>
      <c r="F766" s="53" t="s">
        <v>2084</v>
      </c>
      <c r="G766" s="38"/>
      <c r="H766" s="38" t="s">
        <v>1407</v>
      </c>
      <c r="I766" s="38"/>
      <c r="J766" s="53">
        <f t="shared" si="12"/>
        <v>104</v>
      </c>
      <c r="K766" s="7"/>
    </row>
    <row r="767" spans="1:11" ht="12.75" customHeight="1">
      <c r="A767" s="37" t="s">
        <v>1408</v>
      </c>
      <c r="B767" s="38" t="s">
        <v>1409</v>
      </c>
      <c r="C767" s="38" t="b">
        <v>1</v>
      </c>
      <c r="D767" s="53">
        <v>6202</v>
      </c>
      <c r="E767" s="38" t="s">
        <v>2097</v>
      </c>
      <c r="F767" s="53" t="s">
        <v>2098</v>
      </c>
      <c r="G767" s="38"/>
      <c r="H767" s="38" t="s">
        <v>1409</v>
      </c>
      <c r="I767" s="38"/>
      <c r="J767" s="53">
        <f t="shared" si="12"/>
        <v>82</v>
      </c>
      <c r="K767" s="7"/>
    </row>
    <row r="768" spans="1:11" ht="12.75" customHeight="1">
      <c r="A768" s="37" t="s">
        <v>1410</v>
      </c>
      <c r="B768" s="38" t="s">
        <v>219</v>
      </c>
      <c r="C768" s="38" t="b">
        <v>1</v>
      </c>
      <c r="D768" s="53">
        <v>6101</v>
      </c>
      <c r="E768" s="38" t="s">
        <v>2095</v>
      </c>
      <c r="F768" s="53" t="s">
        <v>2084</v>
      </c>
      <c r="G768" s="38"/>
      <c r="H768" s="38" t="s">
        <v>219</v>
      </c>
      <c r="I768" s="38"/>
      <c r="J768" s="53">
        <f t="shared" si="12"/>
        <v>30</v>
      </c>
      <c r="K768" s="7"/>
    </row>
    <row r="769" spans="1:11" ht="12.75" customHeight="1">
      <c r="A769" s="35" t="s">
        <v>1411</v>
      </c>
      <c r="B769" s="36" t="s">
        <v>1412</v>
      </c>
      <c r="C769" s="36" t="b">
        <v>0</v>
      </c>
      <c r="D769" s="52" t="s">
        <v>2080</v>
      </c>
      <c r="E769" s="36" t="s">
        <v>2080</v>
      </c>
      <c r="F769" s="52" t="s">
        <v>2080</v>
      </c>
      <c r="G769" s="36"/>
      <c r="H769" s="36" t="s">
        <v>1412</v>
      </c>
      <c r="I769" s="36"/>
      <c r="J769" s="52">
        <f t="shared" si="12"/>
        <v>94</v>
      </c>
      <c r="K769" s="7"/>
    </row>
    <row r="770" spans="1:11" ht="12.75" customHeight="1">
      <c r="A770" s="37" t="s">
        <v>1413</v>
      </c>
      <c r="B770" s="38" t="s">
        <v>1414</v>
      </c>
      <c r="C770" s="38" t="b">
        <v>0</v>
      </c>
      <c r="D770" s="53">
        <v>4202</v>
      </c>
      <c r="E770" s="38" t="s">
        <v>2152</v>
      </c>
      <c r="F770" s="53" t="s">
        <v>2098</v>
      </c>
      <c r="G770" s="38"/>
      <c r="H770" s="38" t="s">
        <v>1414</v>
      </c>
      <c r="I770" s="38"/>
      <c r="J770" s="53">
        <f t="shared" si="12"/>
        <v>89</v>
      </c>
      <c r="K770" s="7"/>
    </row>
    <row r="771" spans="1:11" ht="12.75" customHeight="1">
      <c r="A771" s="37" t="s">
        <v>1415</v>
      </c>
      <c r="B771" s="38" t="s">
        <v>1416</v>
      </c>
      <c r="C771" s="38" t="b">
        <v>1</v>
      </c>
      <c r="D771" s="53">
        <v>4307</v>
      </c>
      <c r="E771" s="38" t="s">
        <v>2153</v>
      </c>
      <c r="F771" s="53" t="s">
        <v>2082</v>
      </c>
      <c r="G771" s="38"/>
      <c r="H771" s="38" t="s">
        <v>1416</v>
      </c>
      <c r="I771" s="38"/>
      <c r="J771" s="53">
        <f t="shared" si="12"/>
        <v>81</v>
      </c>
      <c r="K771" s="7"/>
    </row>
    <row r="772" spans="1:11" ht="12.75" customHeight="1">
      <c r="A772" s="37" t="s">
        <v>1417</v>
      </c>
      <c r="B772" s="38" t="s">
        <v>1418</v>
      </c>
      <c r="C772" s="38" t="b">
        <v>1</v>
      </c>
      <c r="D772" s="53">
        <v>4102</v>
      </c>
      <c r="E772" s="38" t="s">
        <v>2154</v>
      </c>
      <c r="F772" s="53" t="s">
        <v>2084</v>
      </c>
      <c r="G772" s="38"/>
      <c r="H772" s="38" t="s">
        <v>1418</v>
      </c>
      <c r="I772" s="38"/>
      <c r="J772" s="53">
        <f t="shared" si="12"/>
        <v>124</v>
      </c>
      <c r="K772" s="7"/>
    </row>
    <row r="773" spans="1:11" ht="12.75" customHeight="1">
      <c r="A773" s="35" t="s">
        <v>1419</v>
      </c>
      <c r="B773" s="36" t="s">
        <v>1420</v>
      </c>
      <c r="C773" s="36" t="b">
        <v>0</v>
      </c>
      <c r="D773" s="52" t="s">
        <v>2080</v>
      </c>
      <c r="E773" s="36" t="s">
        <v>2080</v>
      </c>
      <c r="F773" s="52" t="s">
        <v>2080</v>
      </c>
      <c r="G773" s="36"/>
      <c r="H773" s="36" t="s">
        <v>1420</v>
      </c>
      <c r="I773" s="36"/>
      <c r="J773" s="52">
        <f t="shared" si="12"/>
        <v>33</v>
      </c>
      <c r="K773" s="7"/>
    </row>
    <row r="774" spans="1:11" ht="12.75" customHeight="1">
      <c r="A774" s="37" t="s">
        <v>1421</v>
      </c>
      <c r="B774" s="38" t="s">
        <v>1422</v>
      </c>
      <c r="C774" s="38" t="b">
        <v>1</v>
      </c>
      <c r="D774" s="53">
        <v>3302</v>
      </c>
      <c r="E774" s="38" t="s">
        <v>2091</v>
      </c>
      <c r="F774" s="53" t="s">
        <v>2082</v>
      </c>
      <c r="G774" s="38"/>
      <c r="H774" s="38" t="s">
        <v>1422</v>
      </c>
      <c r="I774" s="38"/>
      <c r="J774" s="53">
        <f t="shared" si="12"/>
        <v>22</v>
      </c>
      <c r="K774" s="7"/>
    </row>
    <row r="775" spans="1:11" ht="12.75" customHeight="1">
      <c r="A775" s="37" t="s">
        <v>1423</v>
      </c>
      <c r="B775" s="38" t="s">
        <v>1424</v>
      </c>
      <c r="C775" s="38" t="b">
        <v>1</v>
      </c>
      <c r="D775" s="53">
        <v>3302</v>
      </c>
      <c r="E775" s="38" t="s">
        <v>2091</v>
      </c>
      <c r="F775" s="53" t="s">
        <v>2082</v>
      </c>
      <c r="G775" s="38"/>
      <c r="H775" s="38" t="s">
        <v>1424</v>
      </c>
      <c r="I775" s="38"/>
      <c r="J775" s="53">
        <f t="shared" si="12"/>
        <v>9</v>
      </c>
      <c r="K775" s="7"/>
    </row>
    <row r="776" spans="1:11" ht="12.75" customHeight="1">
      <c r="A776" s="37" t="s">
        <v>1425</v>
      </c>
      <c r="B776" s="38" t="s">
        <v>1426</v>
      </c>
      <c r="C776" s="38" t="b">
        <v>1</v>
      </c>
      <c r="D776" s="53">
        <v>3302</v>
      </c>
      <c r="E776" s="38" t="s">
        <v>2091</v>
      </c>
      <c r="F776" s="53" t="s">
        <v>2082</v>
      </c>
      <c r="G776" s="38"/>
      <c r="H776" s="38" t="s">
        <v>1426</v>
      </c>
      <c r="I776" s="38"/>
      <c r="J776" s="53">
        <f t="shared" si="12"/>
        <v>5</v>
      </c>
      <c r="K776" s="7"/>
    </row>
    <row r="777" spans="1:11" ht="12.75" customHeight="1">
      <c r="A777" s="37" t="s">
        <v>1427</v>
      </c>
      <c r="B777" s="38" t="s">
        <v>1428</v>
      </c>
      <c r="C777" s="38" t="b">
        <v>1</v>
      </c>
      <c r="D777" s="53">
        <v>3302</v>
      </c>
      <c r="E777" s="38" t="s">
        <v>2091</v>
      </c>
      <c r="F777" s="53" t="s">
        <v>2082</v>
      </c>
      <c r="G777" s="38"/>
      <c r="H777" s="38" t="s">
        <v>1428</v>
      </c>
      <c r="I777" s="38"/>
      <c r="J777" s="53">
        <f t="shared" si="12"/>
        <v>4</v>
      </c>
      <c r="K777" s="7"/>
    </row>
    <row r="778" spans="1:11" ht="12.75" customHeight="1">
      <c r="A778" s="37" t="s">
        <v>1429</v>
      </c>
      <c r="B778" s="38" t="s">
        <v>2603</v>
      </c>
      <c r="C778" s="38" t="b">
        <v>1</v>
      </c>
      <c r="D778" s="53">
        <v>3302</v>
      </c>
      <c r="E778" s="38" t="s">
        <v>2091</v>
      </c>
      <c r="F778" s="53" t="s">
        <v>2082</v>
      </c>
      <c r="G778" s="38"/>
      <c r="H778" s="38" t="s">
        <v>2603</v>
      </c>
      <c r="I778" s="38"/>
      <c r="J778" s="53">
        <f t="shared" si="12"/>
        <v>43</v>
      </c>
      <c r="K778" s="7"/>
    </row>
    <row r="779" spans="1:11" ht="12.75" customHeight="1">
      <c r="A779" s="37" t="s">
        <v>1430</v>
      </c>
      <c r="B779" s="38" t="s">
        <v>1431</v>
      </c>
      <c r="C779" s="38" t="b">
        <v>0</v>
      </c>
      <c r="D779" s="53">
        <v>3302</v>
      </c>
      <c r="E779" s="38" t="s">
        <v>2091</v>
      </c>
      <c r="F779" s="53" t="s">
        <v>2082</v>
      </c>
      <c r="G779" s="38"/>
      <c r="H779" s="38" t="s">
        <v>1431</v>
      </c>
      <c r="I779" s="38"/>
      <c r="J779" s="53">
        <f t="shared" si="12"/>
        <v>5</v>
      </c>
      <c r="K779" s="7"/>
    </row>
    <row r="780" spans="1:11" ht="12.75" customHeight="1">
      <c r="A780" s="37" t="s">
        <v>1432</v>
      </c>
      <c r="B780" s="38" t="s">
        <v>1433</v>
      </c>
      <c r="C780" s="38" t="b">
        <v>1</v>
      </c>
      <c r="D780" s="53">
        <v>3302</v>
      </c>
      <c r="E780" s="38" t="s">
        <v>2091</v>
      </c>
      <c r="F780" s="53" t="s">
        <v>2082</v>
      </c>
      <c r="G780" s="38"/>
      <c r="H780" s="38" t="s">
        <v>1433</v>
      </c>
      <c r="I780" s="38"/>
      <c r="J780" s="53">
        <f t="shared" si="12"/>
        <v>16</v>
      </c>
      <c r="K780" s="7"/>
    </row>
    <row r="781" spans="1:11" ht="12.75" customHeight="1">
      <c r="A781" s="37" t="s">
        <v>1434</v>
      </c>
      <c r="B781" s="38" t="s">
        <v>1435</v>
      </c>
      <c r="C781" s="38" t="b">
        <v>0</v>
      </c>
      <c r="D781" s="53">
        <v>3102</v>
      </c>
      <c r="E781" s="38" t="s">
        <v>2124</v>
      </c>
      <c r="F781" s="53" t="s">
        <v>2084</v>
      </c>
      <c r="G781" s="38"/>
      <c r="H781" s="38" t="s">
        <v>1435</v>
      </c>
      <c r="I781" s="38"/>
      <c r="J781" s="53">
        <f t="shared" si="12"/>
        <v>61</v>
      </c>
      <c r="K781" s="7"/>
    </row>
    <row r="782" spans="1:11" ht="12.75" customHeight="1">
      <c r="A782" s="37" t="s">
        <v>1436</v>
      </c>
      <c r="B782" s="38" t="s">
        <v>1437</v>
      </c>
      <c r="C782" s="38" t="b">
        <v>0</v>
      </c>
      <c r="D782" s="53">
        <v>3101</v>
      </c>
      <c r="E782" s="38" t="s">
        <v>2155</v>
      </c>
      <c r="F782" s="53" t="s">
        <v>2084</v>
      </c>
      <c r="G782" s="38"/>
      <c r="H782" s="38" t="s">
        <v>1437</v>
      </c>
      <c r="I782" s="38"/>
      <c r="J782" s="53">
        <f t="shared" si="12"/>
        <v>104</v>
      </c>
      <c r="K782" s="7"/>
    </row>
    <row r="783" spans="1:11" ht="12.75" customHeight="1">
      <c r="A783" s="37" t="s">
        <v>1438</v>
      </c>
      <c r="B783" s="38" t="s">
        <v>1439</v>
      </c>
      <c r="C783" s="38" t="b">
        <v>1</v>
      </c>
      <c r="D783" s="53">
        <v>3201</v>
      </c>
      <c r="E783" s="38" t="s">
        <v>2142</v>
      </c>
      <c r="F783" s="53" t="s">
        <v>2098</v>
      </c>
      <c r="G783" s="38"/>
      <c r="H783" s="38" t="s">
        <v>1439</v>
      </c>
      <c r="I783" s="38"/>
      <c r="J783" s="53">
        <f t="shared" ref="J783:J846" si="13">LEN(B783)</f>
        <v>74</v>
      </c>
      <c r="K783" s="7"/>
    </row>
    <row r="784" spans="1:11" ht="12.75" customHeight="1">
      <c r="A784" s="35" t="s">
        <v>1440</v>
      </c>
      <c r="B784" s="36" t="s">
        <v>1441</v>
      </c>
      <c r="C784" s="36" t="b">
        <v>0</v>
      </c>
      <c r="D784" s="52" t="s">
        <v>2080</v>
      </c>
      <c r="E784" s="36" t="s">
        <v>2080</v>
      </c>
      <c r="F784" s="52" t="s">
        <v>2080</v>
      </c>
      <c r="G784" s="36"/>
      <c r="H784" s="36" t="s">
        <v>1441</v>
      </c>
      <c r="I784" s="36"/>
      <c r="J784" s="52">
        <f t="shared" si="13"/>
        <v>152</v>
      </c>
      <c r="K784" s="7"/>
    </row>
    <row r="785" spans="1:11" ht="12.75" customHeight="1">
      <c r="A785" s="37" t="s">
        <v>1442</v>
      </c>
      <c r="B785" s="38" t="s">
        <v>1443</v>
      </c>
      <c r="C785" s="38" t="b">
        <v>0</v>
      </c>
      <c r="D785" s="53">
        <v>4101</v>
      </c>
      <c r="E785" s="38" t="s">
        <v>2156</v>
      </c>
      <c r="F785" s="53" t="s">
        <v>2084</v>
      </c>
      <c r="G785" s="38"/>
      <c r="H785" s="38" t="s">
        <v>1443</v>
      </c>
      <c r="I785" s="38"/>
      <c r="J785" s="53">
        <f t="shared" si="13"/>
        <v>137</v>
      </c>
      <c r="K785" s="7"/>
    </row>
    <row r="786" spans="1:11" ht="12.75" customHeight="1">
      <c r="A786" s="37" t="s">
        <v>1444</v>
      </c>
      <c r="B786" s="38" t="s">
        <v>1445</v>
      </c>
      <c r="C786" s="38" t="b">
        <v>1</v>
      </c>
      <c r="D786" s="53">
        <v>4301</v>
      </c>
      <c r="E786" s="38" t="s">
        <v>2157</v>
      </c>
      <c r="F786" s="53" t="s">
        <v>2082</v>
      </c>
      <c r="G786" s="38"/>
      <c r="H786" s="38" t="s">
        <v>1445</v>
      </c>
      <c r="I786" s="38"/>
      <c r="J786" s="53">
        <f t="shared" si="13"/>
        <v>107</v>
      </c>
      <c r="K786" s="7"/>
    </row>
    <row r="787" spans="1:11" ht="12.75" customHeight="1">
      <c r="A787" s="37" t="s">
        <v>1446</v>
      </c>
      <c r="B787" s="38" t="s">
        <v>1447</v>
      </c>
      <c r="C787" s="38" t="b">
        <v>1</v>
      </c>
      <c r="D787" s="53">
        <v>4101</v>
      </c>
      <c r="E787" s="38" t="s">
        <v>2156</v>
      </c>
      <c r="F787" s="53" t="s">
        <v>2084</v>
      </c>
      <c r="G787" s="38"/>
      <c r="H787" s="38" t="s">
        <v>1447</v>
      </c>
      <c r="I787" s="38"/>
      <c r="J787" s="53">
        <f t="shared" si="13"/>
        <v>80</v>
      </c>
      <c r="K787" s="7"/>
    </row>
    <row r="788" spans="1:11" ht="12.75" customHeight="1">
      <c r="A788" s="37" t="s">
        <v>1448</v>
      </c>
      <c r="B788" s="38" t="s">
        <v>1449</v>
      </c>
      <c r="C788" s="38" t="b">
        <v>1</v>
      </c>
      <c r="D788" s="53">
        <v>4301</v>
      </c>
      <c r="E788" s="38" t="s">
        <v>2157</v>
      </c>
      <c r="F788" s="53" t="s">
        <v>2082</v>
      </c>
      <c r="G788" s="38"/>
      <c r="H788" s="38" t="s">
        <v>1449</v>
      </c>
      <c r="I788" s="38"/>
      <c r="J788" s="53">
        <f t="shared" si="13"/>
        <v>50</v>
      </c>
      <c r="K788" s="7"/>
    </row>
    <row r="789" spans="1:11" ht="12.75" customHeight="1">
      <c r="A789" s="37" t="s">
        <v>1450</v>
      </c>
      <c r="B789" s="38" t="s">
        <v>1451</v>
      </c>
      <c r="C789" s="38" t="b">
        <v>0</v>
      </c>
      <c r="D789" s="53">
        <v>4101</v>
      </c>
      <c r="E789" s="38" t="s">
        <v>2156</v>
      </c>
      <c r="F789" s="53" t="s">
        <v>2084</v>
      </c>
      <c r="G789" s="38"/>
      <c r="H789" s="38" t="s">
        <v>1451</v>
      </c>
      <c r="I789" s="38"/>
      <c r="J789" s="53">
        <f t="shared" si="13"/>
        <v>57</v>
      </c>
      <c r="K789" s="7"/>
    </row>
    <row r="790" spans="1:11" ht="12.75" customHeight="1">
      <c r="A790" s="37" t="s">
        <v>1452</v>
      </c>
      <c r="B790" s="38" t="s">
        <v>1453</v>
      </c>
      <c r="C790" s="38" t="b">
        <v>0</v>
      </c>
      <c r="D790" s="53">
        <v>4301</v>
      </c>
      <c r="E790" s="38" t="s">
        <v>2157</v>
      </c>
      <c r="F790" s="53" t="s">
        <v>2082</v>
      </c>
      <c r="G790" s="38"/>
      <c r="H790" s="38" t="s">
        <v>1453</v>
      </c>
      <c r="I790" s="38"/>
      <c r="J790" s="53">
        <f t="shared" si="13"/>
        <v>27</v>
      </c>
      <c r="K790" s="7"/>
    </row>
    <row r="791" spans="1:11" ht="12.75" customHeight="1">
      <c r="A791" s="37" t="s">
        <v>1454</v>
      </c>
      <c r="B791" s="38" t="s">
        <v>1455</v>
      </c>
      <c r="C791" s="38" t="b">
        <v>1</v>
      </c>
      <c r="D791" s="53">
        <v>4201</v>
      </c>
      <c r="E791" s="38" t="s">
        <v>2158</v>
      </c>
      <c r="F791" s="53" t="s">
        <v>2159</v>
      </c>
      <c r="G791" s="38"/>
      <c r="H791" s="38" t="s">
        <v>1455</v>
      </c>
      <c r="I791" s="38"/>
      <c r="J791" s="53">
        <f t="shared" si="13"/>
        <v>159</v>
      </c>
      <c r="K791" s="7"/>
    </row>
    <row r="792" spans="1:11" ht="12.75" customHeight="1">
      <c r="A792" s="37" t="s">
        <v>1456</v>
      </c>
      <c r="B792" s="38" t="s">
        <v>1457</v>
      </c>
      <c r="C792" s="38" t="b">
        <v>1</v>
      </c>
      <c r="D792" s="53">
        <v>4201</v>
      </c>
      <c r="E792" s="38" t="s">
        <v>2158</v>
      </c>
      <c r="F792" s="53" t="s">
        <v>2159</v>
      </c>
      <c r="G792" s="38"/>
      <c r="H792" s="38" t="s">
        <v>1457</v>
      </c>
      <c r="I792" s="38"/>
      <c r="J792" s="53">
        <f t="shared" si="13"/>
        <v>102</v>
      </c>
      <c r="K792" s="7"/>
    </row>
    <row r="793" spans="1:11" ht="12.75" customHeight="1">
      <c r="A793" s="37" t="s">
        <v>1458</v>
      </c>
      <c r="B793" s="38" t="s">
        <v>1459</v>
      </c>
      <c r="C793" s="38" t="b">
        <v>0</v>
      </c>
      <c r="D793" s="53">
        <v>4201</v>
      </c>
      <c r="E793" s="38" t="s">
        <v>2158</v>
      </c>
      <c r="F793" s="53" t="s">
        <v>2159</v>
      </c>
      <c r="G793" s="38"/>
      <c r="H793" s="38" t="s">
        <v>1459</v>
      </c>
      <c r="I793" s="38"/>
      <c r="J793" s="53">
        <f t="shared" si="13"/>
        <v>79</v>
      </c>
      <c r="K793" s="7"/>
    </row>
    <row r="794" spans="1:11" ht="12.75" customHeight="1">
      <c r="A794" s="37" t="s">
        <v>1460</v>
      </c>
      <c r="B794" s="38" t="s">
        <v>1461</v>
      </c>
      <c r="C794" s="38" t="b">
        <v>1</v>
      </c>
      <c r="D794" s="53">
        <v>4302</v>
      </c>
      <c r="E794" s="38" t="s">
        <v>2160</v>
      </c>
      <c r="F794" s="53" t="s">
        <v>2082</v>
      </c>
      <c r="G794" s="38"/>
      <c r="H794" s="38" t="s">
        <v>1461</v>
      </c>
      <c r="I794" s="38"/>
      <c r="J794" s="53">
        <f t="shared" si="13"/>
        <v>114</v>
      </c>
      <c r="K794" s="7"/>
    </row>
    <row r="795" spans="1:11" ht="12.75" customHeight="1">
      <c r="A795" s="37" t="s">
        <v>1462</v>
      </c>
      <c r="B795" s="38" t="s">
        <v>1463</v>
      </c>
      <c r="C795" s="38" t="b">
        <v>1</v>
      </c>
      <c r="D795" s="53">
        <v>4302</v>
      </c>
      <c r="E795" s="38" t="s">
        <v>2160</v>
      </c>
      <c r="F795" s="53" t="s">
        <v>2082</v>
      </c>
      <c r="G795" s="38"/>
      <c r="H795" s="38" t="s">
        <v>1463</v>
      </c>
      <c r="I795" s="38"/>
      <c r="J795" s="53">
        <f t="shared" si="13"/>
        <v>57</v>
      </c>
      <c r="K795" s="7"/>
    </row>
    <row r="796" spans="1:11" ht="12.75" customHeight="1">
      <c r="A796" s="37" t="s">
        <v>1464</v>
      </c>
      <c r="B796" s="38" t="s">
        <v>1465</v>
      </c>
      <c r="C796" s="38" t="b">
        <v>1</v>
      </c>
      <c r="D796" s="53">
        <v>4302</v>
      </c>
      <c r="E796" s="38" t="s">
        <v>2160</v>
      </c>
      <c r="F796" s="53" t="s">
        <v>2082</v>
      </c>
      <c r="G796" s="38"/>
      <c r="H796" s="38" t="s">
        <v>1465</v>
      </c>
      <c r="I796" s="38"/>
      <c r="J796" s="53">
        <f t="shared" si="13"/>
        <v>34</v>
      </c>
      <c r="K796" s="7"/>
    </row>
    <row r="797" spans="1:11" ht="12.75" customHeight="1">
      <c r="A797" s="37" t="s">
        <v>1466</v>
      </c>
      <c r="B797" s="38" t="s">
        <v>1467</v>
      </c>
      <c r="C797" s="38" t="b">
        <v>1</v>
      </c>
      <c r="D797" s="53">
        <v>4201</v>
      </c>
      <c r="E797" s="38" t="s">
        <v>2158</v>
      </c>
      <c r="F797" s="53" t="s">
        <v>2098</v>
      </c>
      <c r="G797" s="38"/>
      <c r="H797" s="38" t="s">
        <v>1467</v>
      </c>
      <c r="I797" s="38"/>
      <c r="J797" s="53">
        <f t="shared" si="13"/>
        <v>107</v>
      </c>
      <c r="K797" s="7"/>
    </row>
    <row r="798" spans="1:11" ht="12.75" customHeight="1">
      <c r="A798" s="37" t="s">
        <v>1468</v>
      </c>
      <c r="B798" s="38" t="s">
        <v>1469</v>
      </c>
      <c r="C798" s="38" t="b">
        <v>1</v>
      </c>
      <c r="D798" s="53">
        <v>4201</v>
      </c>
      <c r="E798" s="38" t="s">
        <v>2158</v>
      </c>
      <c r="F798" s="53" t="s">
        <v>2098</v>
      </c>
      <c r="G798" s="38"/>
      <c r="H798" s="38" t="s">
        <v>1469</v>
      </c>
      <c r="I798" s="38"/>
      <c r="J798" s="53">
        <f t="shared" si="13"/>
        <v>50</v>
      </c>
      <c r="K798" s="7"/>
    </row>
    <row r="799" spans="1:11" ht="12.75" customHeight="1">
      <c r="A799" s="37" t="s">
        <v>1470</v>
      </c>
      <c r="B799" s="38" t="s">
        <v>1471</v>
      </c>
      <c r="C799" s="38" t="b">
        <v>1</v>
      </c>
      <c r="D799" s="53">
        <v>4201</v>
      </c>
      <c r="E799" s="38" t="s">
        <v>2158</v>
      </c>
      <c r="F799" s="53" t="s">
        <v>2098</v>
      </c>
      <c r="G799" s="38"/>
      <c r="H799" s="38" t="s">
        <v>1471</v>
      </c>
      <c r="I799" s="38"/>
      <c r="J799" s="53">
        <f t="shared" si="13"/>
        <v>27</v>
      </c>
      <c r="K799" s="7"/>
    </row>
    <row r="800" spans="1:11" ht="12.75" customHeight="1">
      <c r="A800" s="35" t="s">
        <v>1472</v>
      </c>
      <c r="B800" s="36" t="s">
        <v>1473</v>
      </c>
      <c r="C800" s="36" t="b">
        <v>0</v>
      </c>
      <c r="D800" s="52" t="s">
        <v>2080</v>
      </c>
      <c r="E800" s="36" t="s">
        <v>2080</v>
      </c>
      <c r="F800" s="52" t="s">
        <v>2080</v>
      </c>
      <c r="G800" s="36"/>
      <c r="H800" s="36" t="s">
        <v>1473</v>
      </c>
      <c r="I800" s="36"/>
      <c r="J800" s="52">
        <f t="shared" si="13"/>
        <v>67</v>
      </c>
      <c r="K800" s="7"/>
    </row>
    <row r="801" spans="1:11" ht="12.75" customHeight="1">
      <c r="A801" s="37" t="s">
        <v>1474</v>
      </c>
      <c r="B801" s="38" t="s">
        <v>1475</v>
      </c>
      <c r="C801" s="38" t="b">
        <v>0</v>
      </c>
      <c r="D801" s="53">
        <v>4105</v>
      </c>
      <c r="E801" s="38" t="s">
        <v>2110</v>
      </c>
      <c r="F801" s="53" t="s">
        <v>2084</v>
      </c>
      <c r="G801" s="38"/>
      <c r="H801" s="38" t="s">
        <v>1475</v>
      </c>
      <c r="I801" s="38"/>
      <c r="J801" s="53">
        <f t="shared" si="13"/>
        <v>44</v>
      </c>
      <c r="K801" s="7"/>
    </row>
    <row r="802" spans="1:11" ht="12.75" customHeight="1">
      <c r="A802" s="37" t="s">
        <v>1476</v>
      </c>
      <c r="B802" s="38" t="s">
        <v>1477</v>
      </c>
      <c r="C802" s="38" t="b">
        <v>0</v>
      </c>
      <c r="D802" s="53">
        <v>4103</v>
      </c>
      <c r="E802" s="38" t="s">
        <v>2151</v>
      </c>
      <c r="F802" s="53" t="s">
        <v>2084</v>
      </c>
      <c r="G802" s="38"/>
      <c r="H802" s="38" t="s">
        <v>1477</v>
      </c>
      <c r="I802" s="38"/>
      <c r="J802" s="53">
        <f t="shared" si="13"/>
        <v>97</v>
      </c>
      <c r="K802" s="7"/>
    </row>
    <row r="803" spans="1:11" ht="12.75" customHeight="1">
      <c r="A803" s="37" t="s">
        <v>1478</v>
      </c>
      <c r="B803" s="38" t="s">
        <v>1479</v>
      </c>
      <c r="C803" s="38" t="b">
        <v>1</v>
      </c>
      <c r="D803" s="53">
        <v>4311</v>
      </c>
      <c r="E803" s="38" t="s">
        <v>2081</v>
      </c>
      <c r="F803" s="53" t="s">
        <v>2082</v>
      </c>
      <c r="G803" s="38"/>
      <c r="H803" s="38" t="s">
        <v>1479</v>
      </c>
      <c r="I803" s="38"/>
      <c r="J803" s="53">
        <f t="shared" si="13"/>
        <v>78</v>
      </c>
      <c r="K803" s="7"/>
    </row>
    <row r="804" spans="1:11" ht="12.75" customHeight="1">
      <c r="A804" s="37" t="s">
        <v>1480</v>
      </c>
      <c r="B804" s="38" t="s">
        <v>1481</v>
      </c>
      <c r="C804" s="38" t="b">
        <v>0</v>
      </c>
      <c r="D804" s="53">
        <v>4105</v>
      </c>
      <c r="E804" s="38" t="s">
        <v>2110</v>
      </c>
      <c r="F804" s="53" t="s">
        <v>2084</v>
      </c>
      <c r="G804" s="38"/>
      <c r="H804" s="38" t="s">
        <v>1481</v>
      </c>
      <c r="I804" s="38"/>
      <c r="J804" s="53">
        <f t="shared" si="13"/>
        <v>71</v>
      </c>
      <c r="K804" s="7"/>
    </row>
    <row r="805" spans="1:11" ht="12.75" customHeight="1">
      <c r="A805" s="37" t="s">
        <v>1482</v>
      </c>
      <c r="B805" s="38" t="s">
        <v>1483</v>
      </c>
      <c r="C805" s="38" t="b">
        <v>1</v>
      </c>
      <c r="D805" s="53">
        <v>4311</v>
      </c>
      <c r="E805" s="38" t="s">
        <v>2081</v>
      </c>
      <c r="F805" s="53" t="s">
        <v>2082</v>
      </c>
      <c r="G805" s="38"/>
      <c r="H805" s="38" t="s">
        <v>1483</v>
      </c>
      <c r="I805" s="38"/>
      <c r="J805" s="53">
        <f t="shared" si="13"/>
        <v>88</v>
      </c>
      <c r="K805" s="7"/>
    </row>
    <row r="806" spans="1:11" ht="12.75" customHeight="1">
      <c r="A806" s="35" t="s">
        <v>1484</v>
      </c>
      <c r="B806" s="36" t="s">
        <v>1485</v>
      </c>
      <c r="C806" s="36" t="b">
        <v>0</v>
      </c>
      <c r="D806" s="52" t="s">
        <v>2080</v>
      </c>
      <c r="E806" s="36" t="s">
        <v>2080</v>
      </c>
      <c r="F806" s="52" t="s">
        <v>2080</v>
      </c>
      <c r="G806" s="36"/>
      <c r="H806" s="36" t="s">
        <v>1485</v>
      </c>
      <c r="I806" s="36"/>
      <c r="J806" s="52">
        <f t="shared" si="13"/>
        <v>35</v>
      </c>
      <c r="K806" s="7"/>
    </row>
    <row r="807" spans="1:11" ht="12.75" customHeight="1">
      <c r="A807" s="37" t="s">
        <v>1486</v>
      </c>
      <c r="B807" s="38" t="s">
        <v>1487</v>
      </c>
      <c r="C807" s="38" t="b">
        <v>0</v>
      </c>
      <c r="D807" s="53">
        <v>4103</v>
      </c>
      <c r="E807" s="38" t="s">
        <v>2151</v>
      </c>
      <c r="F807" s="53" t="s">
        <v>2084</v>
      </c>
      <c r="G807" s="38"/>
      <c r="H807" s="38" t="s">
        <v>1487</v>
      </c>
      <c r="I807" s="38"/>
      <c r="J807" s="53">
        <f t="shared" si="13"/>
        <v>78</v>
      </c>
      <c r="K807" s="7"/>
    </row>
    <row r="808" spans="1:11" ht="12.75" customHeight="1">
      <c r="A808" s="37" t="s">
        <v>1488</v>
      </c>
      <c r="B808" s="38" t="s">
        <v>1489</v>
      </c>
      <c r="C808" s="38" t="b">
        <v>0</v>
      </c>
      <c r="D808" s="53">
        <v>4306</v>
      </c>
      <c r="E808" s="38" t="s">
        <v>2161</v>
      </c>
      <c r="F808" s="53" t="s">
        <v>2082</v>
      </c>
      <c r="G808" s="38"/>
      <c r="H808" s="38" t="s">
        <v>1489</v>
      </c>
      <c r="I808" s="38"/>
      <c r="J808" s="53">
        <f t="shared" si="13"/>
        <v>81</v>
      </c>
      <c r="K808" s="7"/>
    </row>
    <row r="809" spans="1:11" ht="12.75" customHeight="1">
      <c r="A809" s="37" t="s">
        <v>1490</v>
      </c>
      <c r="B809" s="38" t="s">
        <v>1489</v>
      </c>
      <c r="C809" s="38" t="b">
        <v>1</v>
      </c>
      <c r="D809" s="53">
        <v>4306</v>
      </c>
      <c r="E809" s="38" t="s">
        <v>2161</v>
      </c>
      <c r="F809" s="53" t="s">
        <v>2082</v>
      </c>
      <c r="G809" s="38"/>
      <c r="H809" s="38" t="s">
        <v>1489</v>
      </c>
      <c r="I809" s="38"/>
      <c r="J809" s="53">
        <f t="shared" si="13"/>
        <v>81</v>
      </c>
      <c r="K809" s="7"/>
    </row>
    <row r="810" spans="1:11" ht="12.75" customHeight="1">
      <c r="A810" s="37" t="s">
        <v>1491</v>
      </c>
      <c r="B810" s="38" t="s">
        <v>2635</v>
      </c>
      <c r="C810" s="38" t="b">
        <v>1</v>
      </c>
      <c r="D810" s="53">
        <v>4306</v>
      </c>
      <c r="E810" s="38" t="s">
        <v>2161</v>
      </c>
      <c r="F810" s="53" t="s">
        <v>2082</v>
      </c>
      <c r="G810" s="38"/>
      <c r="H810" s="38" t="s">
        <v>1489</v>
      </c>
      <c r="I810" s="38"/>
      <c r="J810" s="53">
        <f t="shared" si="13"/>
        <v>44</v>
      </c>
      <c r="K810" s="7"/>
    </row>
    <row r="811" spans="1:11" ht="12.75" customHeight="1">
      <c r="A811" s="35" t="s">
        <v>1492</v>
      </c>
      <c r="B811" s="36" t="s">
        <v>1493</v>
      </c>
      <c r="C811" s="36" t="b">
        <v>0</v>
      </c>
      <c r="D811" s="52" t="s">
        <v>2080</v>
      </c>
      <c r="E811" s="36" t="s">
        <v>2080</v>
      </c>
      <c r="F811" s="52" t="s">
        <v>2080</v>
      </c>
      <c r="G811" s="36"/>
      <c r="H811" s="36" t="s">
        <v>1493</v>
      </c>
      <c r="I811" s="36"/>
      <c r="J811" s="52">
        <f t="shared" si="13"/>
        <v>68</v>
      </c>
      <c r="K811" s="7"/>
    </row>
    <row r="812" spans="1:11" ht="12.75" customHeight="1">
      <c r="A812" s="37" t="s">
        <v>1494</v>
      </c>
      <c r="B812" s="38" t="s">
        <v>1495</v>
      </c>
      <c r="C812" s="38" t="b">
        <v>0</v>
      </c>
      <c r="D812" s="53">
        <v>4103</v>
      </c>
      <c r="E812" s="38" t="s">
        <v>2151</v>
      </c>
      <c r="F812" s="53" t="s">
        <v>2084</v>
      </c>
      <c r="G812" s="38"/>
      <c r="H812" s="38" t="s">
        <v>1495</v>
      </c>
      <c r="I812" s="38"/>
      <c r="J812" s="53">
        <f t="shared" si="13"/>
        <v>40</v>
      </c>
      <c r="K812" s="7"/>
    </row>
    <row r="813" spans="1:11" ht="12.75" customHeight="1">
      <c r="A813" s="37" t="s">
        <v>1496</v>
      </c>
      <c r="B813" s="38" t="s">
        <v>1497</v>
      </c>
      <c r="C813" s="38" t="b">
        <v>0</v>
      </c>
      <c r="D813" s="53">
        <v>4103</v>
      </c>
      <c r="E813" s="38" t="s">
        <v>2151</v>
      </c>
      <c r="F813" s="53" t="s">
        <v>2084</v>
      </c>
      <c r="G813" s="38"/>
      <c r="H813" s="38" t="s">
        <v>1497</v>
      </c>
      <c r="I813" s="38"/>
      <c r="J813" s="53">
        <f t="shared" si="13"/>
        <v>37</v>
      </c>
      <c r="K813" s="7"/>
    </row>
    <row r="814" spans="1:11" ht="12.75" customHeight="1">
      <c r="A814" s="37" t="s">
        <v>1498</v>
      </c>
      <c r="B814" s="38" t="s">
        <v>1499</v>
      </c>
      <c r="C814" s="38" t="b">
        <v>0</v>
      </c>
      <c r="D814" s="53">
        <v>4103</v>
      </c>
      <c r="E814" s="38" t="s">
        <v>2151</v>
      </c>
      <c r="F814" s="53" t="s">
        <v>2084</v>
      </c>
      <c r="G814" s="38"/>
      <c r="H814" s="38" t="s">
        <v>1499</v>
      </c>
      <c r="I814" s="38"/>
      <c r="J814" s="53">
        <f t="shared" si="13"/>
        <v>97</v>
      </c>
      <c r="K814" s="7"/>
    </row>
    <row r="815" spans="1:11" ht="12.75" customHeight="1">
      <c r="A815" s="37" t="s">
        <v>1500</v>
      </c>
      <c r="B815" s="38" t="s">
        <v>1501</v>
      </c>
      <c r="C815" s="38" t="b">
        <v>1</v>
      </c>
      <c r="D815" s="53">
        <v>4203</v>
      </c>
      <c r="E815" s="38" t="s">
        <v>2162</v>
      </c>
      <c r="F815" s="53" t="s">
        <v>2098</v>
      </c>
      <c r="G815" s="38"/>
      <c r="H815" s="38" t="s">
        <v>1501</v>
      </c>
      <c r="I815" s="38"/>
      <c r="J815" s="53">
        <f t="shared" si="13"/>
        <v>68</v>
      </c>
      <c r="K815" s="7"/>
    </row>
    <row r="816" spans="1:11" ht="12.75" customHeight="1">
      <c r="A816" s="37" t="s">
        <v>1502</v>
      </c>
      <c r="B816" s="38" t="s">
        <v>739</v>
      </c>
      <c r="C816" s="38" t="b">
        <v>0</v>
      </c>
      <c r="D816" s="53" t="s">
        <v>2080</v>
      </c>
      <c r="E816" s="38" t="s">
        <v>2080</v>
      </c>
      <c r="F816" s="53" t="s">
        <v>2080</v>
      </c>
      <c r="G816" s="38"/>
      <c r="H816" s="38" t="s">
        <v>739</v>
      </c>
      <c r="I816" s="38"/>
      <c r="J816" s="53">
        <f t="shared" si="13"/>
        <v>3</v>
      </c>
      <c r="K816" s="7"/>
    </row>
    <row r="817" spans="1:11" ht="12.75" customHeight="1">
      <c r="A817" s="37" t="s">
        <v>1503</v>
      </c>
      <c r="B817" s="38" t="s">
        <v>1504</v>
      </c>
      <c r="C817" s="38" t="b">
        <v>1</v>
      </c>
      <c r="D817" s="53">
        <v>8310</v>
      </c>
      <c r="E817" s="38" t="s">
        <v>2163</v>
      </c>
      <c r="F817" s="53" t="s">
        <v>2082</v>
      </c>
      <c r="G817" s="38"/>
      <c r="H817" s="38" t="s">
        <v>1504</v>
      </c>
      <c r="I817" s="38"/>
      <c r="J817" s="53">
        <f t="shared" si="13"/>
        <v>100</v>
      </c>
      <c r="K817" s="7"/>
    </row>
    <row r="818" spans="1:11" ht="12.75" customHeight="1">
      <c r="A818" s="35" t="s">
        <v>1505</v>
      </c>
      <c r="B818" s="36" t="s">
        <v>1506</v>
      </c>
      <c r="C818" s="36" t="b">
        <v>0</v>
      </c>
      <c r="D818" s="52" t="s">
        <v>2080</v>
      </c>
      <c r="E818" s="36" t="s">
        <v>2080</v>
      </c>
      <c r="F818" s="52" t="s">
        <v>2080</v>
      </c>
      <c r="G818" s="36"/>
      <c r="H818" s="36" t="s">
        <v>1506</v>
      </c>
      <c r="I818" s="36"/>
      <c r="J818" s="52">
        <f t="shared" si="13"/>
        <v>121</v>
      </c>
      <c r="K818" s="7"/>
    </row>
    <row r="819" spans="1:11" ht="12.75" customHeight="1">
      <c r="A819" s="37" t="s">
        <v>1507</v>
      </c>
      <c r="B819" s="38" t="s">
        <v>1508</v>
      </c>
      <c r="C819" s="38" t="b">
        <v>0</v>
      </c>
      <c r="D819" s="53">
        <v>2103</v>
      </c>
      <c r="E819" s="38" t="s">
        <v>2164</v>
      </c>
      <c r="F819" s="53" t="s">
        <v>2084</v>
      </c>
      <c r="G819" s="38"/>
      <c r="H819" s="38" t="s">
        <v>1508</v>
      </c>
      <c r="I819" s="38"/>
      <c r="J819" s="53">
        <f t="shared" si="13"/>
        <v>129</v>
      </c>
      <c r="K819" s="7"/>
    </row>
    <row r="820" spans="1:11" ht="12.75" customHeight="1">
      <c r="A820" s="37" t="s">
        <v>1509</v>
      </c>
      <c r="B820" s="38" t="s">
        <v>1510</v>
      </c>
      <c r="C820" s="38" t="b">
        <v>0</v>
      </c>
      <c r="D820" s="53">
        <v>2101</v>
      </c>
      <c r="E820" s="38" t="s">
        <v>2165</v>
      </c>
      <c r="F820" s="53" t="s">
        <v>2084</v>
      </c>
      <c r="G820" s="38"/>
      <c r="H820" s="38" t="s">
        <v>1510</v>
      </c>
      <c r="I820" s="38"/>
      <c r="J820" s="53">
        <f t="shared" si="13"/>
        <v>172</v>
      </c>
      <c r="K820" s="7"/>
    </row>
    <row r="821" spans="1:11" ht="12.75" customHeight="1">
      <c r="A821" s="37" t="s">
        <v>1511</v>
      </c>
      <c r="B821" s="38" t="s">
        <v>1512</v>
      </c>
      <c r="C821" s="38" t="b">
        <v>0</v>
      </c>
      <c r="D821" s="53">
        <v>2101</v>
      </c>
      <c r="E821" s="38" t="s">
        <v>2165</v>
      </c>
      <c r="F821" s="53" t="s">
        <v>2084</v>
      </c>
      <c r="G821" s="38"/>
      <c r="H821" s="38" t="s">
        <v>1512</v>
      </c>
      <c r="I821" s="38"/>
      <c r="J821" s="53">
        <f t="shared" si="13"/>
        <v>18</v>
      </c>
      <c r="K821" s="7"/>
    </row>
    <row r="822" spans="1:11" ht="12.75" customHeight="1">
      <c r="A822" s="37" t="s">
        <v>1513</v>
      </c>
      <c r="B822" s="38" t="s">
        <v>1514</v>
      </c>
      <c r="C822" s="38" t="b">
        <v>0</v>
      </c>
      <c r="D822" s="53">
        <v>2301</v>
      </c>
      <c r="E822" s="38" t="s">
        <v>2114</v>
      </c>
      <c r="F822" s="53" t="s">
        <v>2082</v>
      </c>
      <c r="G822" s="38"/>
      <c r="H822" s="38" t="s">
        <v>1514</v>
      </c>
      <c r="I822" s="38"/>
      <c r="J822" s="53">
        <f t="shared" si="13"/>
        <v>191</v>
      </c>
      <c r="K822" s="7"/>
    </row>
    <row r="823" spans="1:11" ht="12.75" customHeight="1">
      <c r="A823" s="37" t="s">
        <v>1515</v>
      </c>
      <c r="B823" s="38" t="s">
        <v>1516</v>
      </c>
      <c r="C823" s="38" t="b">
        <v>0</v>
      </c>
      <c r="D823" s="53">
        <v>2104</v>
      </c>
      <c r="E823" s="38" t="s">
        <v>2166</v>
      </c>
      <c r="F823" s="53" t="s">
        <v>2084</v>
      </c>
      <c r="G823" s="38"/>
      <c r="H823" s="38" t="s">
        <v>1516</v>
      </c>
      <c r="I823" s="38"/>
      <c r="J823" s="53">
        <f t="shared" si="13"/>
        <v>87</v>
      </c>
      <c r="K823" s="7"/>
    </row>
    <row r="824" spans="1:11" ht="12.75" customHeight="1">
      <c r="A824" s="37" t="s">
        <v>1517</v>
      </c>
      <c r="B824" s="38" t="s">
        <v>1518</v>
      </c>
      <c r="C824" s="38" t="b">
        <v>0</v>
      </c>
      <c r="D824" s="53">
        <v>2301</v>
      </c>
      <c r="E824" s="38" t="s">
        <v>2114</v>
      </c>
      <c r="F824" s="53" t="s">
        <v>2082</v>
      </c>
      <c r="G824" s="38"/>
      <c r="H824" s="38" t="s">
        <v>1518</v>
      </c>
      <c r="I824" s="38"/>
      <c r="J824" s="53">
        <f t="shared" si="13"/>
        <v>63</v>
      </c>
      <c r="K824" s="7"/>
    </row>
    <row r="825" spans="1:11" ht="12.75" customHeight="1">
      <c r="A825" s="37" t="s">
        <v>1519</v>
      </c>
      <c r="B825" s="38" t="s">
        <v>1520</v>
      </c>
      <c r="C825" s="38" t="b">
        <v>0</v>
      </c>
      <c r="D825" s="53">
        <v>2102</v>
      </c>
      <c r="E825" s="38" t="s">
        <v>2113</v>
      </c>
      <c r="F825" s="53" t="s">
        <v>2084</v>
      </c>
      <c r="G825" s="38"/>
      <c r="H825" s="38" t="s">
        <v>1520</v>
      </c>
      <c r="I825" s="38"/>
      <c r="J825" s="53">
        <f t="shared" si="13"/>
        <v>21</v>
      </c>
      <c r="K825" s="7"/>
    </row>
    <row r="826" spans="1:11" ht="12.75" customHeight="1">
      <c r="A826" s="37" t="s">
        <v>1521</v>
      </c>
      <c r="B826" s="38" t="s">
        <v>1522</v>
      </c>
      <c r="C826" s="38" t="b">
        <v>0</v>
      </c>
      <c r="D826" s="53">
        <v>2102</v>
      </c>
      <c r="E826" s="38" t="s">
        <v>2113</v>
      </c>
      <c r="F826" s="53" t="s">
        <v>2084</v>
      </c>
      <c r="G826" s="38"/>
      <c r="H826" s="38" t="s">
        <v>1522</v>
      </c>
      <c r="I826" s="38"/>
      <c r="J826" s="53">
        <f t="shared" si="13"/>
        <v>64</v>
      </c>
      <c r="K826" s="7"/>
    </row>
    <row r="827" spans="1:11" ht="12.75" customHeight="1">
      <c r="A827" s="37" t="s">
        <v>1523</v>
      </c>
      <c r="B827" s="38" t="s">
        <v>1524</v>
      </c>
      <c r="C827" s="38" t="b">
        <v>0</v>
      </c>
      <c r="D827" s="53">
        <v>2102</v>
      </c>
      <c r="E827" s="38" t="s">
        <v>2113</v>
      </c>
      <c r="F827" s="53" t="s">
        <v>2084</v>
      </c>
      <c r="G827" s="38"/>
      <c r="H827" s="38" t="s">
        <v>1524</v>
      </c>
      <c r="I827" s="38"/>
      <c r="J827" s="53">
        <f t="shared" si="13"/>
        <v>27</v>
      </c>
      <c r="K827" s="7"/>
    </row>
    <row r="828" spans="1:11" ht="12.75" customHeight="1">
      <c r="A828" s="35" t="s">
        <v>1525</v>
      </c>
      <c r="B828" s="36" t="s">
        <v>1526</v>
      </c>
      <c r="C828" s="36" t="b">
        <v>0</v>
      </c>
      <c r="D828" s="52" t="s">
        <v>2080</v>
      </c>
      <c r="E828" s="36" t="s">
        <v>2080</v>
      </c>
      <c r="F828" s="52" t="s">
        <v>2080</v>
      </c>
      <c r="G828" s="36"/>
      <c r="H828" s="36" t="s">
        <v>1526</v>
      </c>
      <c r="I828" s="36"/>
      <c r="J828" s="52">
        <f t="shared" si="13"/>
        <v>108</v>
      </c>
      <c r="K828" s="7"/>
    </row>
    <row r="829" spans="1:11" ht="12.75" customHeight="1">
      <c r="A829" s="37" t="s">
        <v>1527</v>
      </c>
      <c r="B829" s="38" t="s">
        <v>1528</v>
      </c>
      <c r="C829" s="38" t="b">
        <v>0</v>
      </c>
      <c r="D829" s="53">
        <v>2103</v>
      </c>
      <c r="E829" s="38" t="s">
        <v>2164</v>
      </c>
      <c r="F829" s="53" t="s">
        <v>2084</v>
      </c>
      <c r="G829" s="38"/>
      <c r="H829" s="38" t="s">
        <v>1528</v>
      </c>
      <c r="I829" s="38"/>
      <c r="J829" s="53">
        <f t="shared" si="13"/>
        <v>129</v>
      </c>
      <c r="K829" s="7"/>
    </row>
    <row r="830" spans="1:11" ht="12.75" customHeight="1">
      <c r="A830" s="37" t="s">
        <v>1529</v>
      </c>
      <c r="B830" s="38" t="s">
        <v>1512</v>
      </c>
      <c r="C830" s="38" t="b">
        <v>0</v>
      </c>
      <c r="D830" s="53">
        <v>2101</v>
      </c>
      <c r="E830" s="38" t="s">
        <v>2165</v>
      </c>
      <c r="F830" s="53" t="s">
        <v>2084</v>
      </c>
      <c r="G830" s="38"/>
      <c r="H830" s="38" t="s">
        <v>1512</v>
      </c>
      <c r="I830" s="38"/>
      <c r="J830" s="53">
        <f t="shared" si="13"/>
        <v>18</v>
      </c>
      <c r="K830" s="7"/>
    </row>
    <row r="831" spans="1:11" ht="12.75" customHeight="1">
      <c r="A831" s="37" t="s">
        <v>1530</v>
      </c>
      <c r="B831" s="38" t="s">
        <v>1531</v>
      </c>
      <c r="C831" s="38" t="b">
        <v>0</v>
      </c>
      <c r="D831" s="53">
        <v>2301</v>
      </c>
      <c r="E831" s="38" t="s">
        <v>2114</v>
      </c>
      <c r="F831" s="53" t="s">
        <v>2082</v>
      </c>
      <c r="G831" s="38"/>
      <c r="H831" s="38" t="s">
        <v>1531</v>
      </c>
      <c r="I831" s="38"/>
      <c r="J831" s="53">
        <f t="shared" si="13"/>
        <v>121</v>
      </c>
      <c r="K831" s="7"/>
    </row>
    <row r="832" spans="1:11" ht="12.75" customHeight="1">
      <c r="A832" s="37" t="s">
        <v>1532</v>
      </c>
      <c r="B832" s="38" t="s">
        <v>1516</v>
      </c>
      <c r="C832" s="38" t="b">
        <v>0</v>
      </c>
      <c r="D832" s="53">
        <v>2104</v>
      </c>
      <c r="E832" s="38" t="s">
        <v>2166</v>
      </c>
      <c r="F832" s="53" t="s">
        <v>2084</v>
      </c>
      <c r="G832" s="38"/>
      <c r="H832" s="38" t="s">
        <v>1516</v>
      </c>
      <c r="I832" s="38"/>
      <c r="J832" s="53">
        <f t="shared" si="13"/>
        <v>87</v>
      </c>
      <c r="K832" s="7"/>
    </row>
    <row r="833" spans="1:11" ht="12.75" customHeight="1">
      <c r="A833" s="37" t="s">
        <v>1533</v>
      </c>
      <c r="B833" s="38" t="s">
        <v>1534</v>
      </c>
      <c r="C833" s="38" t="b">
        <v>0</v>
      </c>
      <c r="D833" s="53">
        <v>2301</v>
      </c>
      <c r="E833" s="38" t="s">
        <v>2114</v>
      </c>
      <c r="F833" s="53" t="s">
        <v>2082</v>
      </c>
      <c r="G833" s="38"/>
      <c r="H833" s="38" t="s">
        <v>1534</v>
      </c>
      <c r="I833" s="38"/>
      <c r="J833" s="53">
        <f t="shared" si="13"/>
        <v>63</v>
      </c>
      <c r="K833" s="7"/>
    </row>
    <row r="834" spans="1:11" ht="12.75" customHeight="1">
      <c r="A834" s="37" t="s">
        <v>1535</v>
      </c>
      <c r="B834" s="38" t="s">
        <v>1520</v>
      </c>
      <c r="C834" s="38" t="b">
        <v>0</v>
      </c>
      <c r="D834" s="53">
        <v>2102</v>
      </c>
      <c r="E834" s="38" t="s">
        <v>2113</v>
      </c>
      <c r="F834" s="53" t="s">
        <v>2084</v>
      </c>
      <c r="G834" s="38"/>
      <c r="H834" s="38" t="s">
        <v>1520</v>
      </c>
      <c r="I834" s="38"/>
      <c r="J834" s="53">
        <f t="shared" si="13"/>
        <v>21</v>
      </c>
      <c r="K834" s="7"/>
    </row>
    <row r="835" spans="1:11" ht="12.75" customHeight="1">
      <c r="A835" s="37" t="s">
        <v>1536</v>
      </c>
      <c r="B835" s="38" t="s">
        <v>1537</v>
      </c>
      <c r="C835" s="38" t="b">
        <v>0</v>
      </c>
      <c r="D835" s="53">
        <v>2102</v>
      </c>
      <c r="E835" s="38" t="s">
        <v>2113</v>
      </c>
      <c r="F835" s="53" t="s">
        <v>2084</v>
      </c>
      <c r="G835" s="38"/>
      <c r="H835" s="38" t="s">
        <v>1537</v>
      </c>
      <c r="I835" s="38"/>
      <c r="J835" s="53">
        <f t="shared" si="13"/>
        <v>64</v>
      </c>
      <c r="K835" s="7"/>
    </row>
    <row r="836" spans="1:11" ht="12.75" customHeight="1">
      <c r="A836" s="37" t="s">
        <v>1538</v>
      </c>
      <c r="B836" s="38" t="s">
        <v>1539</v>
      </c>
      <c r="C836" s="38" t="b">
        <v>0</v>
      </c>
      <c r="D836" s="53">
        <v>2101</v>
      </c>
      <c r="E836" s="38" t="s">
        <v>2165</v>
      </c>
      <c r="F836" s="53" t="s">
        <v>2084</v>
      </c>
      <c r="G836" s="38"/>
      <c r="H836" s="38" t="s">
        <v>1539</v>
      </c>
      <c r="I836" s="38"/>
      <c r="J836" s="53">
        <f t="shared" si="13"/>
        <v>211</v>
      </c>
      <c r="K836" s="7"/>
    </row>
    <row r="837" spans="1:11" ht="12.75" customHeight="1">
      <c r="A837" s="35" t="s">
        <v>1540</v>
      </c>
      <c r="B837" s="36" t="s">
        <v>1541</v>
      </c>
      <c r="C837" s="36" t="b">
        <v>0</v>
      </c>
      <c r="D837" s="52" t="s">
        <v>2080</v>
      </c>
      <c r="E837" s="36" t="s">
        <v>2080</v>
      </c>
      <c r="F837" s="52" t="s">
        <v>2080</v>
      </c>
      <c r="G837" s="36"/>
      <c r="H837" s="36" t="s">
        <v>1541</v>
      </c>
      <c r="I837" s="36"/>
      <c r="J837" s="52">
        <f t="shared" si="13"/>
        <v>54</v>
      </c>
      <c r="K837" s="7"/>
    </row>
    <row r="838" spans="1:11" ht="12.75" customHeight="1">
      <c r="A838" s="37" t="s">
        <v>1542</v>
      </c>
      <c r="B838" s="38" t="s">
        <v>1543</v>
      </c>
      <c r="C838" s="38" t="b">
        <v>1</v>
      </c>
      <c r="D838" s="53">
        <v>3302</v>
      </c>
      <c r="E838" s="38" t="s">
        <v>2091</v>
      </c>
      <c r="F838" s="53" t="s">
        <v>2082</v>
      </c>
      <c r="G838" s="38"/>
      <c r="H838" s="38" t="s">
        <v>1543</v>
      </c>
      <c r="I838" s="38"/>
      <c r="J838" s="53">
        <f t="shared" si="13"/>
        <v>38</v>
      </c>
      <c r="K838" s="7"/>
    </row>
    <row r="839" spans="1:11" ht="12.75" customHeight="1">
      <c r="A839" s="37" t="s">
        <v>1544</v>
      </c>
      <c r="B839" s="38" t="s">
        <v>1545</v>
      </c>
      <c r="C839" s="38" t="b">
        <v>0</v>
      </c>
      <c r="D839" s="53">
        <v>7102</v>
      </c>
      <c r="E839" s="38" t="s">
        <v>2120</v>
      </c>
      <c r="F839" s="53" t="s">
        <v>2084</v>
      </c>
      <c r="G839" s="38"/>
      <c r="H839" s="38" t="s">
        <v>1545</v>
      </c>
      <c r="I839" s="38"/>
      <c r="J839" s="53">
        <f t="shared" si="13"/>
        <v>57</v>
      </c>
      <c r="K839" s="7"/>
    </row>
    <row r="840" spans="1:11" ht="12.75" customHeight="1">
      <c r="A840" s="37" t="s">
        <v>1546</v>
      </c>
      <c r="B840" s="38" t="s">
        <v>1547</v>
      </c>
      <c r="C840" s="38" t="b">
        <v>0</v>
      </c>
      <c r="D840" s="53">
        <v>7102</v>
      </c>
      <c r="E840" s="38" t="s">
        <v>2120</v>
      </c>
      <c r="F840" s="53" t="s">
        <v>2084</v>
      </c>
      <c r="G840" s="38"/>
      <c r="H840" s="38" t="s">
        <v>1547</v>
      </c>
      <c r="I840" s="38"/>
      <c r="J840" s="53">
        <f t="shared" si="13"/>
        <v>83</v>
      </c>
      <c r="K840" s="7"/>
    </row>
    <row r="841" spans="1:11" ht="12.75" customHeight="1">
      <c r="A841" s="37" t="s">
        <v>1548</v>
      </c>
      <c r="B841" s="38" t="s">
        <v>1549</v>
      </c>
      <c r="C841" s="38" t="b">
        <v>1</v>
      </c>
      <c r="D841" s="53">
        <v>7102</v>
      </c>
      <c r="E841" s="38" t="s">
        <v>2120</v>
      </c>
      <c r="F841" s="53" t="s">
        <v>2084</v>
      </c>
      <c r="G841" s="38"/>
      <c r="H841" s="38" t="s">
        <v>1549</v>
      </c>
      <c r="I841" s="38"/>
      <c r="J841" s="53">
        <f t="shared" si="13"/>
        <v>41</v>
      </c>
      <c r="K841" s="7"/>
    </row>
    <row r="842" spans="1:11" ht="12.75" customHeight="1">
      <c r="A842" s="37" t="s">
        <v>1550</v>
      </c>
      <c r="B842" s="38" t="s">
        <v>1551</v>
      </c>
      <c r="C842" s="38" t="b">
        <v>0</v>
      </c>
      <c r="D842" s="53">
        <v>7104</v>
      </c>
      <c r="E842" s="38" t="s">
        <v>2108</v>
      </c>
      <c r="F842" s="53" t="s">
        <v>2084</v>
      </c>
      <c r="G842" s="38"/>
      <c r="H842" s="38" t="s">
        <v>1551</v>
      </c>
      <c r="I842" s="38"/>
      <c r="J842" s="53">
        <f t="shared" si="13"/>
        <v>53</v>
      </c>
      <c r="K842" s="7"/>
    </row>
    <row r="843" spans="1:11" ht="12.75" customHeight="1">
      <c r="A843" s="37" t="s">
        <v>1552</v>
      </c>
      <c r="B843" s="38" t="s">
        <v>1553</v>
      </c>
      <c r="C843" s="38" t="b">
        <v>0</v>
      </c>
      <c r="D843" s="53">
        <v>7101</v>
      </c>
      <c r="E843" s="38" t="s">
        <v>2119</v>
      </c>
      <c r="F843" s="53" t="s">
        <v>2084</v>
      </c>
      <c r="G843" s="38"/>
      <c r="H843" s="38" t="s">
        <v>1553</v>
      </c>
      <c r="I843" s="38"/>
      <c r="J843" s="53">
        <f t="shared" si="13"/>
        <v>57</v>
      </c>
      <c r="K843" s="7"/>
    </row>
    <row r="844" spans="1:11" ht="12.75" customHeight="1">
      <c r="A844" s="37" t="s">
        <v>1554</v>
      </c>
      <c r="B844" s="38" t="s">
        <v>1555</v>
      </c>
      <c r="C844" s="38" t="b">
        <v>1</v>
      </c>
      <c r="D844" s="53">
        <v>7302</v>
      </c>
      <c r="E844" s="38" t="s">
        <v>2085</v>
      </c>
      <c r="F844" s="53" t="s">
        <v>2082</v>
      </c>
      <c r="G844" s="38"/>
      <c r="H844" s="38" t="s">
        <v>1555</v>
      </c>
      <c r="I844" s="38"/>
      <c r="J844" s="53">
        <f t="shared" si="13"/>
        <v>174</v>
      </c>
      <c r="K844" s="7"/>
    </row>
    <row r="845" spans="1:11" ht="12.75" customHeight="1">
      <c r="A845" s="37" t="s">
        <v>1556</v>
      </c>
      <c r="B845" s="38" t="s">
        <v>1557</v>
      </c>
      <c r="C845" s="38" t="b">
        <v>1</v>
      </c>
      <c r="D845" s="53">
        <v>7101</v>
      </c>
      <c r="E845" s="38" t="s">
        <v>2119</v>
      </c>
      <c r="F845" s="53" t="s">
        <v>2084</v>
      </c>
      <c r="G845" s="38"/>
      <c r="H845" s="38" t="s">
        <v>1557</v>
      </c>
      <c r="I845" s="38"/>
      <c r="J845" s="53">
        <f t="shared" si="13"/>
        <v>53</v>
      </c>
      <c r="K845" s="7"/>
    </row>
    <row r="846" spans="1:11" ht="12.75" customHeight="1">
      <c r="A846" s="37" t="s">
        <v>1558</v>
      </c>
      <c r="B846" s="38" t="s">
        <v>1559</v>
      </c>
      <c r="C846" s="38" t="b">
        <v>0</v>
      </c>
      <c r="D846" s="53">
        <v>7302</v>
      </c>
      <c r="E846" s="38" t="s">
        <v>2085</v>
      </c>
      <c r="F846" s="53" t="s">
        <v>2082</v>
      </c>
      <c r="G846" s="38"/>
      <c r="H846" s="38" t="s">
        <v>1559</v>
      </c>
      <c r="I846" s="38"/>
      <c r="J846" s="53">
        <f t="shared" si="13"/>
        <v>64</v>
      </c>
      <c r="K846" s="7"/>
    </row>
    <row r="847" spans="1:11" ht="12.75" customHeight="1">
      <c r="A847" s="37" t="s">
        <v>1560</v>
      </c>
      <c r="B847" s="38" t="s">
        <v>1561</v>
      </c>
      <c r="C847" s="38" t="b">
        <v>0</v>
      </c>
      <c r="D847" s="53">
        <v>7101</v>
      </c>
      <c r="E847" s="38" t="s">
        <v>2119</v>
      </c>
      <c r="F847" s="53" t="s">
        <v>2084</v>
      </c>
      <c r="G847" s="38"/>
      <c r="H847" s="38" t="s">
        <v>1561</v>
      </c>
      <c r="I847" s="38"/>
      <c r="J847" s="53">
        <f t="shared" ref="J847:J910" si="14">LEN(B847)</f>
        <v>59</v>
      </c>
      <c r="K847" s="7"/>
    </row>
    <row r="848" spans="1:11" ht="12.75" customHeight="1">
      <c r="A848" s="37" t="s">
        <v>1562</v>
      </c>
      <c r="B848" s="38" t="s">
        <v>1563</v>
      </c>
      <c r="C848" s="38" t="b">
        <v>0</v>
      </c>
      <c r="D848" s="53">
        <v>7302</v>
      </c>
      <c r="E848" s="38" t="s">
        <v>2085</v>
      </c>
      <c r="F848" s="53" t="s">
        <v>2082</v>
      </c>
      <c r="G848" s="38"/>
      <c r="H848" s="38" t="s">
        <v>1563</v>
      </c>
      <c r="I848" s="38"/>
      <c r="J848" s="53">
        <f t="shared" si="14"/>
        <v>70</v>
      </c>
      <c r="K848" s="7"/>
    </row>
    <row r="849" spans="1:11" ht="12.75" customHeight="1">
      <c r="A849" s="37" t="s">
        <v>1564</v>
      </c>
      <c r="B849" s="38" t="s">
        <v>1565</v>
      </c>
      <c r="C849" s="38" t="b">
        <v>0</v>
      </c>
      <c r="D849" s="53">
        <v>7101</v>
      </c>
      <c r="E849" s="38" t="s">
        <v>2119</v>
      </c>
      <c r="F849" s="53" t="s">
        <v>2084</v>
      </c>
      <c r="G849" s="38"/>
      <c r="H849" s="38" t="s">
        <v>1565</v>
      </c>
      <c r="I849" s="38"/>
      <c r="J849" s="53">
        <f t="shared" si="14"/>
        <v>56</v>
      </c>
      <c r="K849" s="7"/>
    </row>
    <row r="850" spans="1:11" ht="12.75" customHeight="1">
      <c r="A850" s="37" t="s">
        <v>1566</v>
      </c>
      <c r="B850" s="38" t="s">
        <v>1567</v>
      </c>
      <c r="C850" s="38" t="b">
        <v>0</v>
      </c>
      <c r="D850" s="53">
        <v>7302</v>
      </c>
      <c r="E850" s="38" t="s">
        <v>2085</v>
      </c>
      <c r="F850" s="53" t="s">
        <v>2082</v>
      </c>
      <c r="G850" s="38"/>
      <c r="H850" s="38" t="s">
        <v>1567</v>
      </c>
      <c r="I850" s="38"/>
      <c r="J850" s="53">
        <f t="shared" si="14"/>
        <v>64</v>
      </c>
      <c r="K850" s="7"/>
    </row>
    <row r="851" spans="1:11" ht="12.75" customHeight="1">
      <c r="A851" s="37" t="s">
        <v>1568</v>
      </c>
      <c r="B851" s="38" t="s">
        <v>710</v>
      </c>
      <c r="C851" s="38" t="b">
        <v>0</v>
      </c>
      <c r="D851" s="53">
        <v>7302</v>
      </c>
      <c r="E851" s="38" t="s">
        <v>2085</v>
      </c>
      <c r="F851" s="53" t="s">
        <v>2082</v>
      </c>
      <c r="G851" s="38"/>
      <c r="H851" s="38" t="s">
        <v>710</v>
      </c>
      <c r="I851" s="38"/>
      <c r="J851" s="53">
        <f t="shared" si="14"/>
        <v>34</v>
      </c>
      <c r="K851" s="7"/>
    </row>
    <row r="852" spans="1:11" ht="12.75" customHeight="1">
      <c r="A852" s="37" t="s">
        <v>1569</v>
      </c>
      <c r="B852" s="38" t="s">
        <v>1570</v>
      </c>
      <c r="C852" s="38" t="b">
        <v>0</v>
      </c>
      <c r="D852" s="53">
        <v>7101</v>
      </c>
      <c r="E852" s="38" t="s">
        <v>2119</v>
      </c>
      <c r="F852" s="53" t="s">
        <v>2084</v>
      </c>
      <c r="G852" s="38"/>
      <c r="H852" s="38" t="s">
        <v>1570</v>
      </c>
      <c r="I852" s="38"/>
      <c r="J852" s="53">
        <f t="shared" si="14"/>
        <v>74</v>
      </c>
      <c r="K852" s="7"/>
    </row>
    <row r="853" spans="1:11" ht="12.75" customHeight="1">
      <c r="A853" s="37" t="s">
        <v>1571</v>
      </c>
      <c r="B853" s="38" t="s">
        <v>112</v>
      </c>
      <c r="C853" s="38" t="b">
        <v>1</v>
      </c>
      <c r="D853" s="53">
        <v>7302</v>
      </c>
      <c r="E853" s="38" t="s">
        <v>2085</v>
      </c>
      <c r="F853" s="53" t="s">
        <v>2082</v>
      </c>
      <c r="G853" s="38"/>
      <c r="H853" s="38" t="s">
        <v>112</v>
      </c>
      <c r="I853" s="38"/>
      <c r="J853" s="53">
        <f t="shared" si="14"/>
        <v>30</v>
      </c>
      <c r="K853" s="7"/>
    </row>
    <row r="854" spans="1:11" ht="12.75" customHeight="1">
      <c r="A854" s="35" t="s">
        <v>1572</v>
      </c>
      <c r="B854" s="36" t="s">
        <v>1573</v>
      </c>
      <c r="C854" s="36" t="b">
        <v>0</v>
      </c>
      <c r="D854" s="52" t="s">
        <v>2080</v>
      </c>
      <c r="E854" s="36" t="s">
        <v>2080</v>
      </c>
      <c r="F854" s="52" t="s">
        <v>2080</v>
      </c>
      <c r="G854" s="36"/>
      <c r="H854" s="36" t="s">
        <v>1573</v>
      </c>
      <c r="I854" s="36"/>
      <c r="J854" s="52">
        <f t="shared" si="14"/>
        <v>121</v>
      </c>
      <c r="K854" s="7"/>
    </row>
    <row r="855" spans="1:11" ht="12.75" customHeight="1">
      <c r="A855" s="37" t="s">
        <v>1574</v>
      </c>
      <c r="B855" s="38" t="s">
        <v>1575</v>
      </c>
      <c r="C855" s="38" t="b">
        <v>0</v>
      </c>
      <c r="D855" s="53">
        <v>7302</v>
      </c>
      <c r="E855" s="38" t="s">
        <v>2085</v>
      </c>
      <c r="F855" s="53" t="s">
        <v>2082</v>
      </c>
      <c r="G855" s="38"/>
      <c r="H855" s="38" t="s">
        <v>1575</v>
      </c>
      <c r="I855" s="38"/>
      <c r="J855" s="53">
        <f t="shared" si="14"/>
        <v>56</v>
      </c>
      <c r="K855" s="7"/>
    </row>
    <row r="856" spans="1:11" ht="12.75" customHeight="1">
      <c r="A856" s="37" t="s">
        <v>1576</v>
      </c>
      <c r="B856" s="38" t="s">
        <v>1577</v>
      </c>
      <c r="C856" s="38" t="b">
        <v>0</v>
      </c>
      <c r="D856" s="53">
        <v>7108</v>
      </c>
      <c r="E856" s="38" t="s">
        <v>2122</v>
      </c>
      <c r="F856" s="53" t="s">
        <v>2084</v>
      </c>
      <c r="G856" s="38"/>
      <c r="H856" s="38" t="s">
        <v>1577</v>
      </c>
      <c r="I856" s="38"/>
      <c r="J856" s="53">
        <f t="shared" si="14"/>
        <v>66</v>
      </c>
      <c r="K856" s="7"/>
    </row>
    <row r="857" spans="1:11" ht="12.75" customHeight="1">
      <c r="A857" s="37" t="s">
        <v>1578</v>
      </c>
      <c r="B857" s="38" t="s">
        <v>1579</v>
      </c>
      <c r="C857" s="38" t="b">
        <v>0</v>
      </c>
      <c r="D857" s="53">
        <v>7106</v>
      </c>
      <c r="E857" s="38" t="s">
        <v>2102</v>
      </c>
      <c r="F857" s="53" t="s">
        <v>2084</v>
      </c>
      <c r="G857" s="38"/>
      <c r="H857" s="38" t="s">
        <v>1579</v>
      </c>
      <c r="I857" s="38"/>
      <c r="J857" s="53">
        <f t="shared" si="14"/>
        <v>89</v>
      </c>
      <c r="K857" s="7"/>
    </row>
    <row r="858" spans="1:11" ht="12.75" customHeight="1">
      <c r="A858" s="37" t="s">
        <v>1580</v>
      </c>
      <c r="B858" s="38" t="s">
        <v>1581</v>
      </c>
      <c r="C858" s="38" t="b">
        <v>0</v>
      </c>
      <c r="D858" s="53">
        <v>7302</v>
      </c>
      <c r="E858" s="38" t="s">
        <v>2085</v>
      </c>
      <c r="F858" s="53" t="s">
        <v>2082</v>
      </c>
      <c r="G858" s="38"/>
      <c r="H858" s="38" t="s">
        <v>1581</v>
      </c>
      <c r="I858" s="38"/>
      <c r="J858" s="53">
        <f t="shared" si="14"/>
        <v>98</v>
      </c>
      <c r="K858" s="7"/>
    </row>
    <row r="859" spans="1:11" ht="12.75" customHeight="1">
      <c r="A859" s="37" t="s">
        <v>1582</v>
      </c>
      <c r="B859" s="38" t="s">
        <v>1583</v>
      </c>
      <c r="C859" s="38" t="b">
        <v>0</v>
      </c>
      <c r="D859" s="53">
        <v>1109</v>
      </c>
      <c r="E859" s="38" t="s">
        <v>2125</v>
      </c>
      <c r="F859" s="53" t="s">
        <v>2084</v>
      </c>
      <c r="G859" s="38"/>
      <c r="H859" s="38" t="s">
        <v>1583</v>
      </c>
      <c r="I859" s="38"/>
      <c r="J859" s="53">
        <f t="shared" si="14"/>
        <v>54</v>
      </c>
      <c r="K859" s="7"/>
    </row>
    <row r="860" spans="1:11" ht="12.75" customHeight="1">
      <c r="A860" s="37" t="s">
        <v>1584</v>
      </c>
      <c r="B860" s="38" t="s">
        <v>1585</v>
      </c>
      <c r="C860" s="38" t="b">
        <v>0</v>
      </c>
      <c r="D860" s="53">
        <v>1121</v>
      </c>
      <c r="E860" s="38" t="s">
        <v>2090</v>
      </c>
      <c r="F860" s="53" t="s">
        <v>2084</v>
      </c>
      <c r="G860" s="38"/>
      <c r="H860" s="38" t="s">
        <v>1585</v>
      </c>
      <c r="I860" s="38"/>
      <c r="J860" s="53">
        <f t="shared" si="14"/>
        <v>66</v>
      </c>
      <c r="K860" s="7"/>
    </row>
    <row r="861" spans="1:11" ht="12.75" customHeight="1">
      <c r="A861" s="37" t="s">
        <v>1586</v>
      </c>
      <c r="B861" s="38" t="s">
        <v>1587</v>
      </c>
      <c r="C861" s="38" t="b">
        <v>0</v>
      </c>
      <c r="D861" s="53">
        <v>1121</v>
      </c>
      <c r="E861" s="38" t="s">
        <v>2090</v>
      </c>
      <c r="F861" s="53" t="s">
        <v>2084</v>
      </c>
      <c r="G861" s="38"/>
      <c r="H861" s="38" t="s">
        <v>1587</v>
      </c>
      <c r="I861" s="38"/>
      <c r="J861" s="53">
        <f t="shared" si="14"/>
        <v>65</v>
      </c>
      <c r="K861" s="7"/>
    </row>
    <row r="862" spans="1:11" ht="12.75" customHeight="1">
      <c r="A862" s="37" t="s">
        <v>1588</v>
      </c>
      <c r="B862" s="38" t="s">
        <v>1589</v>
      </c>
      <c r="C862" s="38" t="b">
        <v>0</v>
      </c>
      <c r="D862" s="53">
        <v>7303</v>
      </c>
      <c r="E862" s="38" t="s">
        <v>2092</v>
      </c>
      <c r="F862" s="53" t="s">
        <v>2082</v>
      </c>
      <c r="G862" s="38"/>
      <c r="H862" s="38" t="s">
        <v>1589</v>
      </c>
      <c r="I862" s="38"/>
      <c r="J862" s="53">
        <f t="shared" si="14"/>
        <v>77</v>
      </c>
      <c r="K862" s="7"/>
    </row>
    <row r="863" spans="1:11" ht="12.75" customHeight="1">
      <c r="A863" s="37" t="s">
        <v>1590</v>
      </c>
      <c r="B863" s="38" t="s">
        <v>1015</v>
      </c>
      <c r="C863" s="38" t="b">
        <v>0</v>
      </c>
      <c r="D863" s="53">
        <v>7108</v>
      </c>
      <c r="E863" s="38" t="s">
        <v>2122</v>
      </c>
      <c r="F863" s="53" t="s">
        <v>2084</v>
      </c>
      <c r="G863" s="38"/>
      <c r="H863" s="38" t="s">
        <v>1015</v>
      </c>
      <c r="I863" s="38"/>
      <c r="J863" s="53">
        <f t="shared" si="14"/>
        <v>51</v>
      </c>
      <c r="K863" s="7"/>
    </row>
    <row r="864" spans="1:11" ht="12.75" customHeight="1">
      <c r="A864" s="37" t="s">
        <v>1591</v>
      </c>
      <c r="B864" s="38" t="s">
        <v>112</v>
      </c>
      <c r="C864" s="38" t="b">
        <v>0</v>
      </c>
      <c r="D864" s="53">
        <v>7302</v>
      </c>
      <c r="E864" s="38" t="s">
        <v>2085</v>
      </c>
      <c r="F864" s="53" t="s">
        <v>2082</v>
      </c>
      <c r="G864" s="38"/>
      <c r="H864" s="38" t="s">
        <v>112</v>
      </c>
      <c r="I864" s="38"/>
      <c r="J864" s="53">
        <f t="shared" si="14"/>
        <v>30</v>
      </c>
      <c r="K864" s="7"/>
    </row>
    <row r="865" spans="1:11" ht="12.75" customHeight="1">
      <c r="A865" s="35" t="s">
        <v>1592</v>
      </c>
      <c r="B865" s="36" t="s">
        <v>1593</v>
      </c>
      <c r="C865" s="36" t="b">
        <v>0</v>
      </c>
      <c r="D865" s="52" t="s">
        <v>2080</v>
      </c>
      <c r="E865" s="36" t="s">
        <v>2080</v>
      </c>
      <c r="F865" s="52" t="s">
        <v>2080</v>
      </c>
      <c r="G865" s="36"/>
      <c r="H865" s="36" t="s">
        <v>1593</v>
      </c>
      <c r="I865" s="36"/>
      <c r="J865" s="52">
        <f t="shared" si="14"/>
        <v>32</v>
      </c>
      <c r="K865" s="7"/>
    </row>
    <row r="866" spans="1:11" ht="12.75" customHeight="1">
      <c r="A866" s="37" t="s">
        <v>1594</v>
      </c>
      <c r="B866" s="38" t="s">
        <v>1595</v>
      </c>
      <c r="C866" s="38" t="b">
        <v>0</v>
      </c>
      <c r="D866" s="53">
        <v>7108</v>
      </c>
      <c r="E866" s="38" t="s">
        <v>2122</v>
      </c>
      <c r="F866" s="53" t="s">
        <v>2084</v>
      </c>
      <c r="G866" s="38"/>
      <c r="H866" s="38" t="s">
        <v>1595</v>
      </c>
      <c r="I866" s="38"/>
      <c r="J866" s="53">
        <f t="shared" si="14"/>
        <v>31</v>
      </c>
      <c r="K866" s="7"/>
    </row>
    <row r="867" spans="1:11" ht="12.75" customHeight="1">
      <c r="A867" s="35" t="s">
        <v>1596</v>
      </c>
      <c r="B867" s="36" t="s">
        <v>1597</v>
      </c>
      <c r="C867" s="36" t="b">
        <v>0</v>
      </c>
      <c r="D867" s="52" t="s">
        <v>2080</v>
      </c>
      <c r="E867" s="36" t="s">
        <v>2080</v>
      </c>
      <c r="F867" s="52" t="s">
        <v>2080</v>
      </c>
      <c r="G867" s="36"/>
      <c r="H867" s="36" t="s">
        <v>1597</v>
      </c>
      <c r="I867" s="36"/>
      <c r="J867" s="52">
        <f t="shared" si="14"/>
        <v>58</v>
      </c>
      <c r="K867" s="7"/>
    </row>
    <row r="868" spans="1:11" ht="12.75" customHeight="1">
      <c r="A868" s="37" t="s">
        <v>1598</v>
      </c>
      <c r="B868" s="38" t="s">
        <v>1599</v>
      </c>
      <c r="C868" s="38" t="b">
        <v>0</v>
      </c>
      <c r="D868" s="53">
        <v>7302</v>
      </c>
      <c r="E868" s="38" t="s">
        <v>2085</v>
      </c>
      <c r="F868" s="53" t="s">
        <v>2082</v>
      </c>
      <c r="G868" s="38"/>
      <c r="H868" s="38" t="s">
        <v>1599</v>
      </c>
      <c r="I868" s="38"/>
      <c r="J868" s="53">
        <f t="shared" si="14"/>
        <v>17</v>
      </c>
      <c r="K868" s="7"/>
    </row>
    <row r="869" spans="1:11" ht="12.75" customHeight="1">
      <c r="A869" s="37" t="s">
        <v>1600</v>
      </c>
      <c r="B869" s="38" t="s">
        <v>1601</v>
      </c>
      <c r="C869" s="38" t="b">
        <v>0</v>
      </c>
      <c r="D869" s="53">
        <v>7102</v>
      </c>
      <c r="E869" s="38" t="s">
        <v>2120</v>
      </c>
      <c r="F869" s="53" t="s">
        <v>2084</v>
      </c>
      <c r="G869" s="38"/>
      <c r="H869" s="38" t="s">
        <v>1601</v>
      </c>
      <c r="I869" s="38"/>
      <c r="J869" s="53">
        <f t="shared" si="14"/>
        <v>70</v>
      </c>
      <c r="K869" s="7"/>
    </row>
    <row r="870" spans="1:11" ht="12.75" customHeight="1">
      <c r="A870" s="37" t="s">
        <v>1602</v>
      </c>
      <c r="B870" s="38" t="s">
        <v>1603</v>
      </c>
      <c r="C870" s="38" t="b">
        <v>0</v>
      </c>
      <c r="D870" s="53">
        <v>7102</v>
      </c>
      <c r="E870" s="38" t="s">
        <v>2120</v>
      </c>
      <c r="F870" s="53" t="s">
        <v>2084</v>
      </c>
      <c r="G870" s="38"/>
      <c r="H870" s="38" t="s">
        <v>1603</v>
      </c>
      <c r="I870" s="38"/>
      <c r="J870" s="53">
        <f t="shared" si="14"/>
        <v>26</v>
      </c>
      <c r="K870" s="7"/>
    </row>
    <row r="871" spans="1:11" ht="12.75" customHeight="1">
      <c r="A871" s="37" t="s">
        <v>1604</v>
      </c>
      <c r="B871" s="38" t="s">
        <v>1605</v>
      </c>
      <c r="C871" s="38" t="b">
        <v>0</v>
      </c>
      <c r="D871" s="53">
        <v>7302</v>
      </c>
      <c r="E871" s="38" t="s">
        <v>2085</v>
      </c>
      <c r="F871" s="53" t="s">
        <v>2082</v>
      </c>
      <c r="G871" s="38"/>
      <c r="H871" s="38" t="s">
        <v>1605</v>
      </c>
      <c r="I871" s="38"/>
      <c r="J871" s="53">
        <f t="shared" si="14"/>
        <v>68</v>
      </c>
      <c r="K871" s="7"/>
    </row>
    <row r="872" spans="1:11" ht="12.75" customHeight="1">
      <c r="A872" s="35" t="s">
        <v>1606</v>
      </c>
      <c r="B872" s="36" t="s">
        <v>1607</v>
      </c>
      <c r="C872" s="36" t="b">
        <v>0</v>
      </c>
      <c r="D872" s="52" t="s">
        <v>2080</v>
      </c>
      <c r="E872" s="36" t="s">
        <v>2080</v>
      </c>
      <c r="F872" s="52" t="s">
        <v>2080</v>
      </c>
      <c r="G872" s="36"/>
      <c r="H872" s="36" t="s">
        <v>1607</v>
      </c>
      <c r="I872" s="36"/>
      <c r="J872" s="52">
        <f t="shared" si="14"/>
        <v>59</v>
      </c>
      <c r="K872" s="7"/>
    </row>
    <row r="873" spans="1:11" ht="12.75" customHeight="1">
      <c r="A873" s="37" t="s">
        <v>1608</v>
      </c>
      <c r="B873" s="38" t="s">
        <v>1609</v>
      </c>
      <c r="C873" s="38" t="b">
        <v>1</v>
      </c>
      <c r="D873" s="53">
        <v>7303</v>
      </c>
      <c r="E873" s="38" t="s">
        <v>2092</v>
      </c>
      <c r="F873" s="53" t="s">
        <v>2082</v>
      </c>
      <c r="G873" s="38"/>
      <c r="H873" s="38" t="s">
        <v>1609</v>
      </c>
      <c r="I873" s="38"/>
      <c r="J873" s="53">
        <f t="shared" si="14"/>
        <v>67</v>
      </c>
      <c r="K873" s="7"/>
    </row>
    <row r="874" spans="1:11" ht="12.75" customHeight="1">
      <c r="A874" s="37" t="s">
        <v>1610</v>
      </c>
      <c r="B874" s="38" t="s">
        <v>1611</v>
      </c>
      <c r="C874" s="38" t="b">
        <v>0</v>
      </c>
      <c r="D874" s="53">
        <v>7303</v>
      </c>
      <c r="E874" s="38" t="s">
        <v>2092</v>
      </c>
      <c r="F874" s="53" t="s">
        <v>2082</v>
      </c>
      <c r="G874" s="38"/>
      <c r="H874" s="38" t="s">
        <v>1611</v>
      </c>
      <c r="I874" s="38"/>
      <c r="J874" s="53">
        <f t="shared" si="14"/>
        <v>54</v>
      </c>
      <c r="K874" s="7"/>
    </row>
    <row r="875" spans="1:11" ht="12.75" customHeight="1">
      <c r="A875" s="37" t="s">
        <v>1612</v>
      </c>
      <c r="B875" s="38" t="s">
        <v>1613</v>
      </c>
      <c r="C875" s="38" t="b">
        <v>1</v>
      </c>
      <c r="D875" s="53">
        <v>7303</v>
      </c>
      <c r="E875" s="38" t="s">
        <v>2092</v>
      </c>
      <c r="F875" s="53" t="s">
        <v>2082</v>
      </c>
      <c r="G875" s="38"/>
      <c r="H875" s="38" t="s">
        <v>1613</v>
      </c>
      <c r="I875" s="38"/>
      <c r="J875" s="53">
        <f t="shared" si="14"/>
        <v>16</v>
      </c>
      <c r="K875" s="7"/>
    </row>
    <row r="876" spans="1:11" ht="12.75" customHeight="1">
      <c r="A876" s="37" t="s">
        <v>1614</v>
      </c>
      <c r="B876" s="38" t="s">
        <v>112</v>
      </c>
      <c r="C876" s="38" t="b">
        <v>0</v>
      </c>
      <c r="D876" s="53">
        <v>7303</v>
      </c>
      <c r="E876" s="38" t="s">
        <v>2092</v>
      </c>
      <c r="F876" s="53" t="s">
        <v>2082</v>
      </c>
      <c r="G876" s="38"/>
      <c r="H876" s="38" t="s">
        <v>112</v>
      </c>
      <c r="I876" s="38"/>
      <c r="J876" s="53">
        <f t="shared" si="14"/>
        <v>30</v>
      </c>
      <c r="K876" s="7"/>
    </row>
    <row r="877" spans="1:11" ht="12.75" customHeight="1">
      <c r="A877" s="35" t="s">
        <v>1615</v>
      </c>
      <c r="B877" s="36" t="s">
        <v>1616</v>
      </c>
      <c r="C877" s="36" t="b">
        <v>0</v>
      </c>
      <c r="D877" s="52" t="s">
        <v>2080</v>
      </c>
      <c r="E877" s="36" t="s">
        <v>2080</v>
      </c>
      <c r="F877" s="52" t="s">
        <v>2080</v>
      </c>
      <c r="G877" s="36"/>
      <c r="H877" s="36" t="s">
        <v>1616</v>
      </c>
      <c r="I877" s="36"/>
      <c r="J877" s="52">
        <f t="shared" si="14"/>
        <v>53</v>
      </c>
      <c r="K877" s="7"/>
    </row>
    <row r="878" spans="1:11" ht="12.75" customHeight="1">
      <c r="A878" s="37" t="s">
        <v>1617</v>
      </c>
      <c r="B878" s="38" t="s">
        <v>1618</v>
      </c>
      <c r="C878" s="38" t="b">
        <v>0</v>
      </c>
      <c r="D878" s="53">
        <v>7303</v>
      </c>
      <c r="E878" s="38" t="s">
        <v>2092</v>
      </c>
      <c r="F878" s="53" t="s">
        <v>2082</v>
      </c>
      <c r="G878" s="38"/>
      <c r="H878" s="38" t="s">
        <v>1618</v>
      </c>
      <c r="I878" s="38"/>
      <c r="J878" s="53">
        <f t="shared" si="14"/>
        <v>62</v>
      </c>
      <c r="K878" s="7"/>
    </row>
    <row r="879" spans="1:11" ht="12.75" customHeight="1">
      <c r="A879" s="37" t="s">
        <v>1619</v>
      </c>
      <c r="B879" s="38" t="s">
        <v>1620</v>
      </c>
      <c r="C879" s="38" t="b">
        <v>0</v>
      </c>
      <c r="D879" s="53">
        <v>7303</v>
      </c>
      <c r="E879" s="38" t="s">
        <v>2092</v>
      </c>
      <c r="F879" s="53" t="s">
        <v>2082</v>
      </c>
      <c r="G879" s="38"/>
      <c r="H879" s="38" t="s">
        <v>1620</v>
      </c>
      <c r="I879" s="38"/>
      <c r="J879" s="53">
        <f t="shared" si="14"/>
        <v>87</v>
      </c>
      <c r="K879" s="7"/>
    </row>
    <row r="880" spans="1:11" ht="12.75" customHeight="1">
      <c r="A880" s="37" t="s">
        <v>1621</v>
      </c>
      <c r="B880" s="38" t="s">
        <v>1622</v>
      </c>
      <c r="C880" s="38" t="b">
        <v>1</v>
      </c>
      <c r="D880" s="53">
        <v>7303</v>
      </c>
      <c r="E880" s="38" t="s">
        <v>2092</v>
      </c>
      <c r="F880" s="53" t="s">
        <v>2082</v>
      </c>
      <c r="G880" s="38"/>
      <c r="H880" s="38" t="s">
        <v>1622</v>
      </c>
      <c r="I880" s="38"/>
      <c r="J880" s="53">
        <f t="shared" si="14"/>
        <v>74</v>
      </c>
      <c r="K880" s="7"/>
    </row>
    <row r="881" spans="1:11" ht="12.75" customHeight="1">
      <c r="A881" s="37" t="s">
        <v>1623</v>
      </c>
      <c r="B881" s="38" t="s">
        <v>1624</v>
      </c>
      <c r="C881" s="38" t="b">
        <v>0</v>
      </c>
      <c r="D881" s="53">
        <v>7303</v>
      </c>
      <c r="E881" s="38" t="s">
        <v>2092</v>
      </c>
      <c r="F881" s="53" t="s">
        <v>2082</v>
      </c>
      <c r="G881" s="38"/>
      <c r="H881" s="38" t="s">
        <v>1624</v>
      </c>
      <c r="I881" s="38"/>
      <c r="J881" s="53">
        <f t="shared" si="14"/>
        <v>99</v>
      </c>
      <c r="K881" s="7"/>
    </row>
    <row r="882" spans="1:11" ht="12.75" customHeight="1">
      <c r="A882" s="37" t="s">
        <v>1625</v>
      </c>
      <c r="B882" s="38" t="s">
        <v>112</v>
      </c>
      <c r="C882" s="38" t="b">
        <v>0</v>
      </c>
      <c r="D882" s="53">
        <v>7303</v>
      </c>
      <c r="E882" s="38" t="s">
        <v>2092</v>
      </c>
      <c r="F882" s="53" t="s">
        <v>2082</v>
      </c>
      <c r="G882" s="38"/>
      <c r="H882" s="38" t="s">
        <v>112</v>
      </c>
      <c r="I882" s="38"/>
      <c r="J882" s="53">
        <f t="shared" si="14"/>
        <v>30</v>
      </c>
      <c r="K882" s="7"/>
    </row>
    <row r="883" spans="1:11" ht="12.75" customHeight="1">
      <c r="A883" s="35" t="s">
        <v>1626</v>
      </c>
      <c r="B883" s="36" t="s">
        <v>1627</v>
      </c>
      <c r="C883" s="36" t="b">
        <v>0</v>
      </c>
      <c r="D883" s="52" t="s">
        <v>2080</v>
      </c>
      <c r="E883" s="36" t="s">
        <v>2080</v>
      </c>
      <c r="F883" s="52" t="s">
        <v>2080</v>
      </c>
      <c r="G883" s="36"/>
      <c r="H883" s="36" t="s">
        <v>1627</v>
      </c>
      <c r="I883" s="36"/>
      <c r="J883" s="52">
        <f t="shared" si="14"/>
        <v>22</v>
      </c>
      <c r="K883" s="7"/>
    </row>
    <row r="884" spans="1:11" ht="12.75" customHeight="1">
      <c r="A884" s="37" t="s">
        <v>1628</v>
      </c>
      <c r="B884" s="38" t="s">
        <v>1629</v>
      </c>
      <c r="C884" s="38" t="b">
        <v>0</v>
      </c>
      <c r="D884" s="53">
        <v>7106</v>
      </c>
      <c r="E884" s="38" t="s">
        <v>2102</v>
      </c>
      <c r="F884" s="53" t="s">
        <v>2084</v>
      </c>
      <c r="G884" s="38"/>
      <c r="H884" s="38" t="s">
        <v>1629</v>
      </c>
      <c r="I884" s="38"/>
      <c r="J884" s="53">
        <f t="shared" si="14"/>
        <v>59</v>
      </c>
      <c r="K884" s="7"/>
    </row>
    <row r="885" spans="1:11" ht="12.75" customHeight="1">
      <c r="A885" s="37" t="s">
        <v>1630</v>
      </c>
      <c r="B885" s="38" t="s">
        <v>1631</v>
      </c>
      <c r="C885" s="38" t="b">
        <v>0</v>
      </c>
      <c r="D885" s="53">
        <v>7302</v>
      </c>
      <c r="E885" s="38" t="s">
        <v>2085</v>
      </c>
      <c r="F885" s="53" t="s">
        <v>2082</v>
      </c>
      <c r="G885" s="38"/>
      <c r="H885" s="38" t="s">
        <v>1631</v>
      </c>
      <c r="I885" s="38"/>
      <c r="J885" s="53">
        <f t="shared" si="14"/>
        <v>68</v>
      </c>
      <c r="K885" s="7"/>
    </row>
    <row r="886" spans="1:11" ht="12.75" customHeight="1">
      <c r="A886" s="35" t="s">
        <v>1632</v>
      </c>
      <c r="B886" s="36" t="s">
        <v>1633</v>
      </c>
      <c r="C886" s="36" t="b">
        <v>0</v>
      </c>
      <c r="D886" s="52" t="s">
        <v>2080</v>
      </c>
      <c r="E886" s="36" t="s">
        <v>2080</v>
      </c>
      <c r="F886" s="52" t="s">
        <v>2080</v>
      </c>
      <c r="G886" s="36"/>
      <c r="H886" s="36" t="s">
        <v>1633</v>
      </c>
      <c r="I886" s="36"/>
      <c r="J886" s="52">
        <f t="shared" si="14"/>
        <v>86</v>
      </c>
      <c r="K886" s="7"/>
    </row>
    <row r="887" spans="1:11" ht="12.75" customHeight="1">
      <c r="A887" s="37" t="s">
        <v>1634</v>
      </c>
      <c r="B887" s="38" t="s">
        <v>1635</v>
      </c>
      <c r="C887" s="38" t="b">
        <v>1</v>
      </c>
      <c r="D887" s="53">
        <v>7303</v>
      </c>
      <c r="E887" s="38" t="s">
        <v>2092</v>
      </c>
      <c r="F887" s="53" t="s">
        <v>2082</v>
      </c>
      <c r="G887" s="38"/>
      <c r="H887" s="38" t="s">
        <v>1635</v>
      </c>
      <c r="I887" s="38"/>
      <c r="J887" s="53">
        <f t="shared" si="14"/>
        <v>21</v>
      </c>
      <c r="K887" s="7"/>
    </row>
    <row r="888" spans="1:11" ht="12.75" customHeight="1">
      <c r="A888" s="37" t="s">
        <v>1636</v>
      </c>
      <c r="B888" s="38" t="s">
        <v>1637</v>
      </c>
      <c r="C888" s="38" t="b">
        <v>1</v>
      </c>
      <c r="D888" s="53">
        <v>7302</v>
      </c>
      <c r="E888" s="38" t="s">
        <v>2085</v>
      </c>
      <c r="F888" s="53" t="s">
        <v>2082</v>
      </c>
      <c r="G888" s="38"/>
      <c r="H888" s="38" t="s">
        <v>1637</v>
      </c>
      <c r="I888" s="38"/>
      <c r="J888" s="53">
        <f t="shared" si="14"/>
        <v>21</v>
      </c>
      <c r="K888" s="7"/>
    </row>
    <row r="889" spans="1:11" ht="12.75" customHeight="1">
      <c r="A889" s="37" t="s">
        <v>1638</v>
      </c>
      <c r="B889" s="38" t="s">
        <v>1639</v>
      </c>
      <c r="C889" s="38" t="b">
        <v>1</v>
      </c>
      <c r="D889" s="53">
        <v>7301</v>
      </c>
      <c r="E889" s="38" t="s">
        <v>2167</v>
      </c>
      <c r="F889" s="53" t="s">
        <v>2082</v>
      </c>
      <c r="G889" s="38"/>
      <c r="H889" s="38" t="s">
        <v>1639</v>
      </c>
      <c r="I889" s="38"/>
      <c r="J889" s="53">
        <f t="shared" si="14"/>
        <v>72</v>
      </c>
      <c r="K889" s="7"/>
    </row>
    <row r="890" spans="1:11" ht="12.75" customHeight="1">
      <c r="A890" s="37" t="s">
        <v>1640</v>
      </c>
      <c r="B890" s="38" t="s">
        <v>1013</v>
      </c>
      <c r="C890" s="38" t="b">
        <v>0</v>
      </c>
      <c r="D890" s="53">
        <v>7104</v>
      </c>
      <c r="E890" s="38" t="s">
        <v>2108</v>
      </c>
      <c r="F890" s="53" t="s">
        <v>2084</v>
      </c>
      <c r="G890" s="38"/>
      <c r="H890" s="38" t="s">
        <v>1013</v>
      </c>
      <c r="I890" s="38"/>
      <c r="J890" s="53">
        <f t="shared" si="14"/>
        <v>44</v>
      </c>
      <c r="K890" s="7"/>
    </row>
    <row r="891" spans="1:11" ht="12.75" customHeight="1">
      <c r="A891" s="37" t="s">
        <v>1641</v>
      </c>
      <c r="B891" s="38" t="s">
        <v>1642</v>
      </c>
      <c r="C891" s="38" t="b">
        <v>0</v>
      </c>
      <c r="D891" s="53">
        <v>7106</v>
      </c>
      <c r="E891" s="38" t="s">
        <v>2102</v>
      </c>
      <c r="F891" s="53" t="s">
        <v>2084</v>
      </c>
      <c r="G891" s="38"/>
      <c r="H891" s="38" t="s">
        <v>1642</v>
      </c>
      <c r="I891" s="38"/>
      <c r="J891" s="53">
        <f t="shared" si="14"/>
        <v>69</v>
      </c>
      <c r="K891" s="7"/>
    </row>
    <row r="892" spans="1:11" ht="12.75" customHeight="1">
      <c r="A892" s="37" t="s">
        <v>1643</v>
      </c>
      <c r="B892" s="38" t="s">
        <v>1644</v>
      </c>
      <c r="C892" s="38" t="b">
        <v>0</v>
      </c>
      <c r="D892" s="53">
        <v>7104</v>
      </c>
      <c r="E892" s="38" t="s">
        <v>2108</v>
      </c>
      <c r="F892" s="53" t="s">
        <v>2084</v>
      </c>
      <c r="G892" s="38"/>
      <c r="H892" s="38" t="s">
        <v>1644</v>
      </c>
      <c r="I892" s="38"/>
      <c r="J892" s="53">
        <f t="shared" si="14"/>
        <v>70</v>
      </c>
      <c r="K892" s="7"/>
    </row>
    <row r="893" spans="1:11" ht="12.75" customHeight="1">
      <c r="A893" s="37" t="s">
        <v>1645</v>
      </c>
      <c r="B893" s="38" t="s">
        <v>1646</v>
      </c>
      <c r="C893" s="38" t="b">
        <v>0</v>
      </c>
      <c r="D893" s="53">
        <v>6201</v>
      </c>
      <c r="E893" s="38" t="s">
        <v>2168</v>
      </c>
      <c r="F893" s="53" t="s">
        <v>2098</v>
      </c>
      <c r="G893" s="38"/>
      <c r="H893" s="38" t="s">
        <v>1646</v>
      </c>
      <c r="I893" s="38"/>
      <c r="J893" s="53">
        <f t="shared" si="14"/>
        <v>136</v>
      </c>
      <c r="K893" s="7"/>
    </row>
    <row r="894" spans="1:11" ht="12.75" customHeight="1">
      <c r="A894" s="37" t="s">
        <v>1647</v>
      </c>
      <c r="B894" s="38" t="s">
        <v>1648</v>
      </c>
      <c r="C894" s="38" t="b">
        <v>0</v>
      </c>
      <c r="D894" s="53">
        <v>1109</v>
      </c>
      <c r="E894" s="38" t="s">
        <v>2125</v>
      </c>
      <c r="F894" s="53" t="s">
        <v>2084</v>
      </c>
      <c r="G894" s="38"/>
      <c r="H894" s="38" t="s">
        <v>1648</v>
      </c>
      <c r="I894" s="38"/>
      <c r="J894" s="53">
        <f t="shared" si="14"/>
        <v>118</v>
      </c>
      <c r="K894" s="7"/>
    </row>
    <row r="895" spans="1:11" ht="12.75" customHeight="1">
      <c r="A895" s="37" t="s">
        <v>1649</v>
      </c>
      <c r="B895" s="38" t="s">
        <v>1650</v>
      </c>
      <c r="C895" s="38" t="b">
        <v>0</v>
      </c>
      <c r="D895" s="53">
        <v>7106</v>
      </c>
      <c r="E895" s="38" t="s">
        <v>2102</v>
      </c>
      <c r="F895" s="53" t="s">
        <v>2084</v>
      </c>
      <c r="G895" s="38"/>
      <c r="H895" s="38" t="s">
        <v>1650</v>
      </c>
      <c r="I895" s="38"/>
      <c r="J895" s="53">
        <f t="shared" si="14"/>
        <v>109</v>
      </c>
      <c r="K895" s="7"/>
    </row>
    <row r="896" spans="1:11" ht="12.75" customHeight="1">
      <c r="A896" s="37" t="s">
        <v>1651</v>
      </c>
      <c r="B896" s="38" t="s">
        <v>1652</v>
      </c>
      <c r="C896" s="38" t="b">
        <v>0</v>
      </c>
      <c r="D896" s="53">
        <v>7302</v>
      </c>
      <c r="E896" s="38" t="s">
        <v>2085</v>
      </c>
      <c r="F896" s="53" t="s">
        <v>2082</v>
      </c>
      <c r="G896" s="38"/>
      <c r="H896" s="38" t="s">
        <v>1652</v>
      </c>
      <c r="I896" s="38"/>
      <c r="J896" s="53">
        <f t="shared" si="14"/>
        <v>118</v>
      </c>
      <c r="K896" s="7"/>
    </row>
    <row r="897" spans="1:11" ht="12.75" customHeight="1">
      <c r="A897" s="37" t="s">
        <v>1653</v>
      </c>
      <c r="B897" s="38" t="s">
        <v>1654</v>
      </c>
      <c r="C897" s="38" t="b">
        <v>1</v>
      </c>
      <c r="D897" s="53">
        <v>7106</v>
      </c>
      <c r="E897" s="38" t="s">
        <v>2102</v>
      </c>
      <c r="F897" s="53" t="s">
        <v>2084</v>
      </c>
      <c r="G897" s="38"/>
      <c r="H897" s="38" t="s">
        <v>1654</v>
      </c>
      <c r="I897" s="38"/>
      <c r="J897" s="53">
        <f t="shared" si="14"/>
        <v>105</v>
      </c>
      <c r="K897" s="7"/>
    </row>
    <row r="898" spans="1:11" ht="12.75" customHeight="1">
      <c r="A898" s="37" t="s">
        <v>1655</v>
      </c>
      <c r="B898" s="38" t="s">
        <v>1656</v>
      </c>
      <c r="C898" s="38" t="b">
        <v>0</v>
      </c>
      <c r="D898" s="53">
        <v>7302</v>
      </c>
      <c r="E898" s="38" t="s">
        <v>2085</v>
      </c>
      <c r="F898" s="53" t="s">
        <v>2082</v>
      </c>
      <c r="G898" s="38"/>
      <c r="H898" s="38" t="s">
        <v>1656</v>
      </c>
      <c r="I898" s="38"/>
      <c r="J898" s="53">
        <f t="shared" si="14"/>
        <v>114</v>
      </c>
      <c r="K898" s="7"/>
    </row>
    <row r="899" spans="1:11" ht="12.75" customHeight="1">
      <c r="A899" s="37" t="s">
        <v>1657</v>
      </c>
      <c r="B899" s="38" t="s">
        <v>112</v>
      </c>
      <c r="C899" s="38" t="b">
        <v>0</v>
      </c>
      <c r="D899" s="53">
        <v>7302</v>
      </c>
      <c r="E899" s="38" t="s">
        <v>2085</v>
      </c>
      <c r="F899" s="53" t="s">
        <v>2082</v>
      </c>
      <c r="G899" s="38"/>
      <c r="H899" s="38" t="s">
        <v>112</v>
      </c>
      <c r="I899" s="38"/>
      <c r="J899" s="53">
        <f t="shared" si="14"/>
        <v>30</v>
      </c>
      <c r="K899" s="7"/>
    </row>
    <row r="900" spans="1:11" ht="12.75" customHeight="1">
      <c r="A900" s="35" t="s">
        <v>1658</v>
      </c>
      <c r="B900" s="36" t="s">
        <v>1659</v>
      </c>
      <c r="C900" s="36" t="b">
        <v>0</v>
      </c>
      <c r="D900" s="52" t="s">
        <v>2080</v>
      </c>
      <c r="E900" s="36" t="s">
        <v>2080</v>
      </c>
      <c r="F900" s="52" t="s">
        <v>2080</v>
      </c>
      <c r="G900" s="36"/>
      <c r="H900" s="36" t="s">
        <v>1659</v>
      </c>
      <c r="I900" s="36"/>
      <c r="J900" s="52">
        <f t="shared" si="14"/>
        <v>104</v>
      </c>
      <c r="K900" s="7"/>
    </row>
    <row r="901" spans="1:11" ht="12.75" customHeight="1">
      <c r="A901" s="37" t="s">
        <v>1660</v>
      </c>
      <c r="B901" s="38" t="s">
        <v>1661</v>
      </c>
      <c r="C901" s="38" t="b">
        <v>1</v>
      </c>
      <c r="D901" s="53">
        <v>4311</v>
      </c>
      <c r="E901" s="38" t="s">
        <v>2081</v>
      </c>
      <c r="F901" s="53" t="s">
        <v>2082</v>
      </c>
      <c r="G901" s="38"/>
      <c r="H901" s="38" t="s">
        <v>1661</v>
      </c>
      <c r="I901" s="38"/>
      <c r="J901" s="53">
        <f t="shared" si="14"/>
        <v>55</v>
      </c>
      <c r="K901" s="7"/>
    </row>
    <row r="902" spans="1:11" ht="12.75" customHeight="1">
      <c r="A902" s="37" t="s">
        <v>1662</v>
      </c>
      <c r="B902" s="38" t="s">
        <v>1663</v>
      </c>
      <c r="C902" s="38" t="b">
        <v>0</v>
      </c>
      <c r="D902" s="53">
        <v>7302</v>
      </c>
      <c r="E902" s="38" t="s">
        <v>2085</v>
      </c>
      <c r="F902" s="53" t="s">
        <v>2082</v>
      </c>
      <c r="G902" s="38"/>
      <c r="H902" s="38" t="s">
        <v>1663</v>
      </c>
      <c r="I902" s="38"/>
      <c r="J902" s="53">
        <f t="shared" si="14"/>
        <v>31</v>
      </c>
      <c r="K902" s="7"/>
    </row>
    <row r="903" spans="1:11" ht="12.75" customHeight="1">
      <c r="A903" s="37" t="s">
        <v>1664</v>
      </c>
      <c r="B903" s="38" t="s">
        <v>1665</v>
      </c>
      <c r="C903" s="38" t="b">
        <v>0</v>
      </c>
      <c r="D903" s="53">
        <v>7302</v>
      </c>
      <c r="E903" s="38" t="s">
        <v>2085</v>
      </c>
      <c r="F903" s="53" t="s">
        <v>2082</v>
      </c>
      <c r="G903" s="38"/>
      <c r="H903" s="38" t="s">
        <v>1665</v>
      </c>
      <c r="I903" s="38"/>
      <c r="J903" s="53">
        <f t="shared" si="14"/>
        <v>24</v>
      </c>
      <c r="K903" s="7"/>
    </row>
    <row r="904" spans="1:11" ht="12.75" customHeight="1">
      <c r="A904" s="37" t="s">
        <v>1666</v>
      </c>
      <c r="B904" s="38" t="s">
        <v>1667</v>
      </c>
      <c r="C904" s="38" t="b">
        <v>0</v>
      </c>
      <c r="D904" s="53">
        <v>7303</v>
      </c>
      <c r="E904" s="38" t="s">
        <v>2092</v>
      </c>
      <c r="F904" s="53" t="s">
        <v>2082</v>
      </c>
      <c r="G904" s="38"/>
      <c r="H904" s="38" t="s">
        <v>1667</v>
      </c>
      <c r="I904" s="38"/>
      <c r="J904" s="53">
        <f t="shared" si="14"/>
        <v>17</v>
      </c>
      <c r="K904" s="7"/>
    </row>
    <row r="905" spans="1:11" ht="12.75" customHeight="1">
      <c r="A905" s="37" t="s">
        <v>1668</v>
      </c>
      <c r="B905" s="38" t="s">
        <v>1013</v>
      </c>
      <c r="C905" s="38" t="b">
        <v>0</v>
      </c>
      <c r="D905" s="53">
        <v>7303</v>
      </c>
      <c r="E905" s="38" t="s">
        <v>2092</v>
      </c>
      <c r="F905" s="53" t="s">
        <v>2082</v>
      </c>
      <c r="G905" s="38"/>
      <c r="H905" s="38" t="s">
        <v>1013</v>
      </c>
      <c r="I905" s="38"/>
      <c r="J905" s="53">
        <f t="shared" si="14"/>
        <v>44</v>
      </c>
      <c r="K905" s="7"/>
    </row>
    <row r="906" spans="1:11" ht="12.75" customHeight="1">
      <c r="A906" s="37" t="s">
        <v>1669</v>
      </c>
      <c r="B906" s="38" t="s">
        <v>1642</v>
      </c>
      <c r="C906" s="38" t="b">
        <v>0</v>
      </c>
      <c r="D906" s="53">
        <v>7302</v>
      </c>
      <c r="E906" s="38" t="s">
        <v>2085</v>
      </c>
      <c r="F906" s="53" t="s">
        <v>2082</v>
      </c>
      <c r="G906" s="38"/>
      <c r="H906" s="38" t="s">
        <v>1642</v>
      </c>
      <c r="I906" s="38"/>
      <c r="J906" s="53">
        <f t="shared" si="14"/>
        <v>69</v>
      </c>
      <c r="K906" s="7"/>
    </row>
    <row r="907" spans="1:11" ht="12.75" customHeight="1">
      <c r="A907" s="37" t="s">
        <v>1670</v>
      </c>
      <c r="B907" s="38" t="s">
        <v>112</v>
      </c>
      <c r="C907" s="38" t="b">
        <v>0</v>
      </c>
      <c r="D907" s="53">
        <v>7302</v>
      </c>
      <c r="E907" s="38" t="s">
        <v>2085</v>
      </c>
      <c r="F907" s="53" t="s">
        <v>2082</v>
      </c>
      <c r="G907" s="38"/>
      <c r="H907" s="38" t="s">
        <v>112</v>
      </c>
      <c r="I907" s="38"/>
      <c r="J907" s="53">
        <f t="shared" si="14"/>
        <v>30</v>
      </c>
      <c r="K907" s="7"/>
    </row>
    <row r="908" spans="1:11" ht="12.75" customHeight="1">
      <c r="A908" s="35" t="s">
        <v>1671</v>
      </c>
      <c r="B908" s="36" t="s">
        <v>1672</v>
      </c>
      <c r="C908" s="36" t="b">
        <v>0</v>
      </c>
      <c r="D908" s="52" t="s">
        <v>2080</v>
      </c>
      <c r="E908" s="36" t="s">
        <v>2080</v>
      </c>
      <c r="F908" s="52" t="s">
        <v>2080</v>
      </c>
      <c r="G908" s="36"/>
      <c r="H908" s="36" t="s">
        <v>1672</v>
      </c>
      <c r="I908" s="36"/>
      <c r="J908" s="52">
        <f t="shared" si="14"/>
        <v>64</v>
      </c>
      <c r="K908" s="7"/>
    </row>
    <row r="909" spans="1:11" ht="12.75" customHeight="1">
      <c r="A909" s="37" t="s">
        <v>1673</v>
      </c>
      <c r="B909" s="38" t="s">
        <v>1674</v>
      </c>
      <c r="C909" s="38" t="b">
        <v>0</v>
      </c>
      <c r="D909" s="53">
        <v>3302</v>
      </c>
      <c r="E909" s="38" t="s">
        <v>2091</v>
      </c>
      <c r="F909" s="53" t="s">
        <v>2082</v>
      </c>
      <c r="G909" s="38"/>
      <c r="H909" s="38" t="s">
        <v>1674</v>
      </c>
      <c r="I909" s="38"/>
      <c r="J909" s="53">
        <f t="shared" si="14"/>
        <v>25</v>
      </c>
      <c r="K909" s="7"/>
    </row>
    <row r="910" spans="1:11" ht="12.75" customHeight="1">
      <c r="A910" s="37" t="s">
        <v>1675</v>
      </c>
      <c r="B910" s="38" t="s">
        <v>1676</v>
      </c>
      <c r="C910" s="38" t="b">
        <v>0</v>
      </c>
      <c r="D910" s="53">
        <v>3302</v>
      </c>
      <c r="E910" s="38" t="s">
        <v>2091</v>
      </c>
      <c r="F910" s="53" t="s">
        <v>2082</v>
      </c>
      <c r="G910" s="38"/>
      <c r="H910" s="38" t="s">
        <v>1676</v>
      </c>
      <c r="I910" s="38"/>
      <c r="J910" s="53">
        <f t="shared" si="14"/>
        <v>29</v>
      </c>
      <c r="K910" s="7"/>
    </row>
    <row r="911" spans="1:11" ht="12.75" customHeight="1">
      <c r="A911" s="37" t="s">
        <v>1677</v>
      </c>
      <c r="B911" s="38" t="s">
        <v>1678</v>
      </c>
      <c r="C911" s="38" t="b">
        <v>0</v>
      </c>
      <c r="D911" s="53">
        <v>7103</v>
      </c>
      <c r="E911" s="38" t="s">
        <v>2133</v>
      </c>
      <c r="F911" s="53" t="s">
        <v>2084</v>
      </c>
      <c r="G911" s="38"/>
      <c r="H911" s="38" t="s">
        <v>1678</v>
      </c>
      <c r="I911" s="38"/>
      <c r="J911" s="53">
        <f t="shared" ref="J911:J974" si="15">LEN(B911)</f>
        <v>52</v>
      </c>
      <c r="K911" s="7"/>
    </row>
    <row r="912" spans="1:11" ht="12.75" customHeight="1">
      <c r="A912" s="37" t="s">
        <v>1679</v>
      </c>
      <c r="B912" s="38" t="s">
        <v>1680</v>
      </c>
      <c r="C912" s="38" t="b">
        <v>0</v>
      </c>
      <c r="D912" s="53">
        <v>7108</v>
      </c>
      <c r="E912" s="38" t="s">
        <v>2122</v>
      </c>
      <c r="F912" s="53" t="s">
        <v>2084</v>
      </c>
      <c r="G912" s="38"/>
      <c r="H912" s="38" t="s">
        <v>1680</v>
      </c>
      <c r="I912" s="38"/>
      <c r="J912" s="53">
        <f t="shared" si="15"/>
        <v>53</v>
      </c>
      <c r="K912" s="7"/>
    </row>
    <row r="913" spans="1:11" ht="12.75" customHeight="1">
      <c r="A913" s="37" t="s">
        <v>1681</v>
      </c>
      <c r="B913" s="38" t="s">
        <v>1682</v>
      </c>
      <c r="C913" s="38" t="b">
        <v>0</v>
      </c>
      <c r="D913" s="53">
        <v>7303</v>
      </c>
      <c r="E913" s="38" t="s">
        <v>2092</v>
      </c>
      <c r="F913" s="53" t="s">
        <v>2082</v>
      </c>
      <c r="G913" s="38"/>
      <c r="H913" s="38" t="s">
        <v>1682</v>
      </c>
      <c r="I913" s="38"/>
      <c r="J913" s="53">
        <f t="shared" si="15"/>
        <v>50</v>
      </c>
      <c r="K913" s="7"/>
    </row>
    <row r="914" spans="1:11" ht="12.75" customHeight="1">
      <c r="A914" s="37" t="s">
        <v>2591</v>
      </c>
      <c r="B914" s="38" t="s">
        <v>2592</v>
      </c>
      <c r="C914" s="38" t="b">
        <v>0</v>
      </c>
      <c r="D914" s="53"/>
      <c r="E914" s="38"/>
      <c r="F914" s="53" t="s">
        <v>2098</v>
      </c>
      <c r="G914" s="38"/>
      <c r="H914" s="38" t="s">
        <v>2592</v>
      </c>
      <c r="I914" s="38"/>
      <c r="J914" s="53">
        <f t="shared" si="15"/>
        <v>62</v>
      </c>
      <c r="K914" s="7"/>
    </row>
    <row r="915" spans="1:11" ht="12.75" customHeight="1">
      <c r="A915" s="35" t="s">
        <v>1683</v>
      </c>
      <c r="B915" s="36" t="s">
        <v>1684</v>
      </c>
      <c r="C915" s="36" t="b">
        <v>0</v>
      </c>
      <c r="D915" s="52" t="s">
        <v>2080</v>
      </c>
      <c r="E915" s="36" t="s">
        <v>2080</v>
      </c>
      <c r="F915" s="52" t="s">
        <v>2080</v>
      </c>
      <c r="G915" s="36"/>
      <c r="H915" s="36" t="s">
        <v>1684</v>
      </c>
      <c r="I915" s="36"/>
      <c r="J915" s="52">
        <f t="shared" si="15"/>
        <v>55</v>
      </c>
      <c r="K915" s="7"/>
    </row>
    <row r="916" spans="1:11" ht="12.75" customHeight="1">
      <c r="A916" s="37" t="s">
        <v>1685</v>
      </c>
      <c r="B916" s="38" t="s">
        <v>331</v>
      </c>
      <c r="C916" s="38" t="b">
        <v>0</v>
      </c>
      <c r="D916" s="53">
        <v>7104</v>
      </c>
      <c r="E916" s="38" t="s">
        <v>2108</v>
      </c>
      <c r="F916" s="53" t="s">
        <v>2084</v>
      </c>
      <c r="G916" s="38"/>
      <c r="H916" s="38" t="s">
        <v>331</v>
      </c>
      <c r="I916" s="38"/>
      <c r="J916" s="53">
        <f t="shared" si="15"/>
        <v>27</v>
      </c>
      <c r="K916" s="7"/>
    </row>
    <row r="917" spans="1:11" ht="12.75" customHeight="1">
      <c r="A917" s="37" t="s">
        <v>1686</v>
      </c>
      <c r="B917" s="38" t="s">
        <v>316</v>
      </c>
      <c r="C917" s="38" t="b">
        <v>0</v>
      </c>
      <c r="D917" s="53">
        <v>1107</v>
      </c>
      <c r="E917" s="38" t="s">
        <v>2106</v>
      </c>
      <c r="F917" s="53" t="s">
        <v>2084</v>
      </c>
      <c r="G917" s="38"/>
      <c r="H917" s="38" t="s">
        <v>316</v>
      </c>
      <c r="I917" s="38"/>
      <c r="J917" s="53">
        <f t="shared" si="15"/>
        <v>15</v>
      </c>
      <c r="K917" s="7"/>
    </row>
    <row r="918" spans="1:11" ht="12.75" customHeight="1">
      <c r="A918" s="37" t="s">
        <v>1687</v>
      </c>
      <c r="B918" s="38" t="s">
        <v>1688</v>
      </c>
      <c r="C918" s="38" t="b">
        <v>0</v>
      </c>
      <c r="D918" s="53">
        <v>1109</v>
      </c>
      <c r="E918" s="38" t="s">
        <v>2125</v>
      </c>
      <c r="F918" s="53" t="s">
        <v>2084</v>
      </c>
      <c r="G918" s="38"/>
      <c r="H918" s="38" t="s">
        <v>1688</v>
      </c>
      <c r="I918" s="38"/>
      <c r="J918" s="53">
        <f t="shared" si="15"/>
        <v>23</v>
      </c>
      <c r="K918" s="7"/>
    </row>
    <row r="919" spans="1:11" ht="12.75" customHeight="1">
      <c r="A919" s="37" t="s">
        <v>1689</v>
      </c>
      <c r="B919" s="38" t="s">
        <v>1690</v>
      </c>
      <c r="C919" s="38" t="b">
        <v>0</v>
      </c>
      <c r="D919" s="53">
        <v>1108</v>
      </c>
      <c r="E919" s="38" t="s">
        <v>2107</v>
      </c>
      <c r="F919" s="53" t="s">
        <v>2084</v>
      </c>
      <c r="G919" s="38"/>
      <c r="H919" s="38" t="s">
        <v>1690</v>
      </c>
      <c r="I919" s="38"/>
      <c r="J919" s="53">
        <f t="shared" si="15"/>
        <v>59</v>
      </c>
      <c r="K919" s="7"/>
    </row>
    <row r="920" spans="1:11" ht="12.75" customHeight="1">
      <c r="A920" s="37" t="s">
        <v>1691</v>
      </c>
      <c r="B920" s="38" t="s">
        <v>295</v>
      </c>
      <c r="C920" s="38" t="b">
        <v>0</v>
      </c>
      <c r="D920" s="53">
        <v>7106</v>
      </c>
      <c r="E920" s="38" t="s">
        <v>2102</v>
      </c>
      <c r="F920" s="53" t="s">
        <v>2084</v>
      </c>
      <c r="G920" s="38"/>
      <c r="H920" s="38" t="s">
        <v>295</v>
      </c>
      <c r="I920" s="38"/>
      <c r="J920" s="53">
        <f t="shared" si="15"/>
        <v>91</v>
      </c>
      <c r="K920" s="7"/>
    </row>
    <row r="921" spans="1:11" ht="12.75" customHeight="1">
      <c r="A921" s="37" t="s">
        <v>1692</v>
      </c>
      <c r="B921" s="38" t="s">
        <v>1693</v>
      </c>
      <c r="C921" s="38" t="b">
        <v>0</v>
      </c>
      <c r="D921" s="53">
        <v>7302</v>
      </c>
      <c r="E921" s="38" t="s">
        <v>2085</v>
      </c>
      <c r="F921" s="53" t="s">
        <v>2082</v>
      </c>
      <c r="G921" s="38"/>
      <c r="H921" s="38" t="s">
        <v>1693</v>
      </c>
      <c r="I921" s="38"/>
      <c r="J921" s="53">
        <f t="shared" si="15"/>
        <v>100</v>
      </c>
      <c r="K921" s="7"/>
    </row>
    <row r="922" spans="1:11" ht="12.75" customHeight="1">
      <c r="A922" s="37" t="s">
        <v>1694</v>
      </c>
      <c r="B922" s="38" t="s">
        <v>1695</v>
      </c>
      <c r="C922" s="38" t="b">
        <v>0</v>
      </c>
      <c r="D922" s="53">
        <v>7102</v>
      </c>
      <c r="E922" s="38" t="s">
        <v>2120</v>
      </c>
      <c r="F922" s="53" t="s">
        <v>2084</v>
      </c>
      <c r="G922" s="38"/>
      <c r="H922" s="38" t="s">
        <v>1695</v>
      </c>
      <c r="I922" s="38"/>
      <c r="J922" s="53">
        <f t="shared" si="15"/>
        <v>54</v>
      </c>
      <c r="K922" s="7"/>
    </row>
    <row r="923" spans="1:11" ht="12.75" customHeight="1">
      <c r="A923" s="37" t="s">
        <v>1696</v>
      </c>
      <c r="B923" s="38" t="s">
        <v>112</v>
      </c>
      <c r="C923" s="38" t="b">
        <v>0</v>
      </c>
      <c r="D923" s="53">
        <v>1301</v>
      </c>
      <c r="E923" s="38" t="s">
        <v>2093</v>
      </c>
      <c r="F923" s="53" t="s">
        <v>2082</v>
      </c>
      <c r="G923" s="38"/>
      <c r="H923" s="38" t="s">
        <v>112</v>
      </c>
      <c r="I923" s="38"/>
      <c r="J923" s="53">
        <f t="shared" si="15"/>
        <v>30</v>
      </c>
      <c r="K923" s="7"/>
    </row>
    <row r="924" spans="1:11" ht="12.75" customHeight="1">
      <c r="A924" s="35" t="s">
        <v>1697</v>
      </c>
      <c r="B924" s="36" t="s">
        <v>1698</v>
      </c>
      <c r="C924" s="36" t="b">
        <v>0</v>
      </c>
      <c r="D924" s="52" t="s">
        <v>2080</v>
      </c>
      <c r="E924" s="36" t="s">
        <v>2080</v>
      </c>
      <c r="F924" s="52" t="s">
        <v>2080</v>
      </c>
      <c r="G924" s="36"/>
      <c r="H924" s="36" t="s">
        <v>1698</v>
      </c>
      <c r="I924" s="36"/>
      <c r="J924" s="52">
        <f t="shared" si="15"/>
        <v>129</v>
      </c>
      <c r="K924" s="7"/>
    </row>
    <row r="925" spans="1:11" ht="12.75" customHeight="1">
      <c r="A925" s="37" t="s">
        <v>1699</v>
      </c>
      <c r="B925" s="38" t="s">
        <v>1700</v>
      </c>
      <c r="C925" s="38" t="b">
        <v>1</v>
      </c>
      <c r="D925" s="53">
        <v>8304</v>
      </c>
      <c r="E925" s="38" t="s">
        <v>2100</v>
      </c>
      <c r="F925" s="53" t="s">
        <v>2082</v>
      </c>
      <c r="G925" s="38"/>
      <c r="H925" s="38" t="s">
        <v>1700</v>
      </c>
      <c r="I925" s="38"/>
      <c r="J925" s="53">
        <f t="shared" si="15"/>
        <v>16</v>
      </c>
      <c r="K925" s="7"/>
    </row>
    <row r="926" spans="1:11" ht="12.75" customHeight="1">
      <c r="A926" s="37" t="s">
        <v>1701</v>
      </c>
      <c r="B926" s="38" t="s">
        <v>1246</v>
      </c>
      <c r="C926" s="38" t="b">
        <v>0</v>
      </c>
      <c r="D926" s="53">
        <v>3302</v>
      </c>
      <c r="E926" s="38" t="s">
        <v>2091</v>
      </c>
      <c r="F926" s="53" t="s">
        <v>2082</v>
      </c>
      <c r="G926" s="38"/>
      <c r="H926" s="38" t="s">
        <v>1246</v>
      </c>
      <c r="I926" s="38"/>
      <c r="J926" s="53">
        <f t="shared" si="15"/>
        <v>14</v>
      </c>
      <c r="K926" s="7"/>
    </row>
    <row r="927" spans="1:11" ht="12.75" customHeight="1">
      <c r="A927" s="37" t="s">
        <v>1702</v>
      </c>
      <c r="B927" s="38" t="s">
        <v>1248</v>
      </c>
      <c r="C927" s="38" t="b">
        <v>0</v>
      </c>
      <c r="D927" s="53">
        <v>3302</v>
      </c>
      <c r="E927" s="38" t="s">
        <v>2091</v>
      </c>
      <c r="F927" s="53" t="s">
        <v>2082</v>
      </c>
      <c r="G927" s="38"/>
      <c r="H927" s="38" t="s">
        <v>1248</v>
      </c>
      <c r="I927" s="38"/>
      <c r="J927" s="53">
        <f t="shared" si="15"/>
        <v>18</v>
      </c>
      <c r="K927" s="7"/>
    </row>
    <row r="928" spans="1:11" ht="12.75" customHeight="1">
      <c r="A928" s="37" t="s">
        <v>1703</v>
      </c>
      <c r="B928" s="38" t="s">
        <v>1704</v>
      </c>
      <c r="C928" s="38" t="b">
        <v>0</v>
      </c>
      <c r="D928" s="53">
        <v>8306</v>
      </c>
      <c r="E928" s="38" t="s">
        <v>2088</v>
      </c>
      <c r="F928" s="53" t="s">
        <v>2082</v>
      </c>
      <c r="G928" s="38"/>
      <c r="H928" s="38" t="s">
        <v>1704</v>
      </c>
      <c r="I928" s="38"/>
      <c r="J928" s="53">
        <f t="shared" si="15"/>
        <v>33</v>
      </c>
      <c r="K928" s="7"/>
    </row>
    <row r="929" spans="1:11" ht="12.75" customHeight="1">
      <c r="A929" s="37" t="s">
        <v>1705</v>
      </c>
      <c r="B929" s="38" t="s">
        <v>1252</v>
      </c>
      <c r="C929" s="38" t="b">
        <v>0</v>
      </c>
      <c r="D929" s="53">
        <v>4310</v>
      </c>
      <c r="E929" s="38" t="s">
        <v>2123</v>
      </c>
      <c r="F929" s="53" t="s">
        <v>2082</v>
      </c>
      <c r="G929" s="38"/>
      <c r="H929" s="38" t="s">
        <v>1252</v>
      </c>
      <c r="I929" s="38"/>
      <c r="J929" s="53">
        <f t="shared" si="15"/>
        <v>5</v>
      </c>
      <c r="K929" s="7"/>
    </row>
    <row r="930" spans="1:11" ht="12.75" customHeight="1">
      <c r="A930" s="37" t="s">
        <v>1706</v>
      </c>
      <c r="B930" s="38" t="s">
        <v>219</v>
      </c>
      <c r="C930" s="38" t="b">
        <v>1</v>
      </c>
      <c r="D930" s="53">
        <v>6101</v>
      </c>
      <c r="E930" s="38" t="s">
        <v>2095</v>
      </c>
      <c r="F930" s="53" t="s">
        <v>2084</v>
      </c>
      <c r="G930" s="38"/>
      <c r="H930" s="38" t="s">
        <v>219</v>
      </c>
      <c r="I930" s="38"/>
      <c r="J930" s="53">
        <f t="shared" si="15"/>
        <v>30</v>
      </c>
      <c r="K930" s="7"/>
    </row>
    <row r="931" spans="1:11" ht="12.75" customHeight="1">
      <c r="A931" s="37" t="s">
        <v>1707</v>
      </c>
      <c r="B931" s="38" t="s">
        <v>1708</v>
      </c>
      <c r="C931" s="38" t="b">
        <v>1</v>
      </c>
      <c r="D931" s="53">
        <v>6301</v>
      </c>
      <c r="E931" s="38" t="s">
        <v>2094</v>
      </c>
      <c r="F931" s="53" t="s">
        <v>2082</v>
      </c>
      <c r="G931" s="38"/>
      <c r="H931" s="38" t="s">
        <v>1708</v>
      </c>
      <c r="I931" s="38"/>
      <c r="J931" s="53">
        <f t="shared" si="15"/>
        <v>32</v>
      </c>
      <c r="K931" s="7"/>
    </row>
    <row r="932" spans="1:11" ht="12.75" customHeight="1">
      <c r="A932" s="37" t="s">
        <v>1709</v>
      </c>
      <c r="B932" s="38" t="s">
        <v>1710</v>
      </c>
      <c r="C932" s="38" t="b">
        <v>0</v>
      </c>
      <c r="D932" s="53">
        <v>8308</v>
      </c>
      <c r="E932" s="38" t="s">
        <v>2103</v>
      </c>
      <c r="F932" s="53" t="s">
        <v>2082</v>
      </c>
      <c r="G932" s="38"/>
      <c r="H932" s="38" t="s">
        <v>1710</v>
      </c>
      <c r="I932" s="38"/>
      <c r="J932" s="53">
        <f t="shared" si="15"/>
        <v>8</v>
      </c>
      <c r="K932" s="7"/>
    </row>
    <row r="933" spans="1:11" ht="12.75" customHeight="1">
      <c r="A933" s="37" t="s">
        <v>1711</v>
      </c>
      <c r="B933" s="38" t="s">
        <v>1712</v>
      </c>
      <c r="C933" s="38" t="b">
        <v>1</v>
      </c>
      <c r="D933" s="53">
        <v>4311</v>
      </c>
      <c r="E933" s="38" t="s">
        <v>2081</v>
      </c>
      <c r="F933" s="53" t="s">
        <v>2082</v>
      </c>
      <c r="G933" s="38"/>
      <c r="H933" s="38" t="s">
        <v>1712</v>
      </c>
      <c r="I933" s="38"/>
      <c r="J933" s="53">
        <f t="shared" si="15"/>
        <v>38</v>
      </c>
      <c r="K933" s="7"/>
    </row>
    <row r="934" spans="1:11" ht="12.75" customHeight="1">
      <c r="A934" s="37" t="s">
        <v>1713</v>
      </c>
      <c r="B934" s="38" t="s">
        <v>1714</v>
      </c>
      <c r="C934" s="38" t="b">
        <v>0</v>
      </c>
      <c r="D934" s="53">
        <v>7303</v>
      </c>
      <c r="E934" s="38" t="s">
        <v>2092</v>
      </c>
      <c r="F934" s="53" t="s">
        <v>2082</v>
      </c>
      <c r="G934" s="38"/>
      <c r="H934" s="38" t="s">
        <v>1714</v>
      </c>
      <c r="I934" s="38"/>
      <c r="J934" s="53">
        <f t="shared" si="15"/>
        <v>50</v>
      </c>
      <c r="K934" s="7"/>
    </row>
    <row r="935" spans="1:11" ht="12.75" customHeight="1">
      <c r="A935" s="37" t="s">
        <v>1715</v>
      </c>
      <c r="B935" s="38" t="s">
        <v>1716</v>
      </c>
      <c r="C935" s="38" t="b">
        <v>0</v>
      </c>
      <c r="D935" s="53">
        <v>7103</v>
      </c>
      <c r="E935" s="38" t="s">
        <v>2133</v>
      </c>
      <c r="F935" s="53" t="s">
        <v>2084</v>
      </c>
      <c r="G935" s="38"/>
      <c r="H935" s="38" t="s">
        <v>1716</v>
      </c>
      <c r="I935" s="38"/>
      <c r="J935" s="53">
        <f t="shared" si="15"/>
        <v>121</v>
      </c>
      <c r="K935" s="7"/>
    </row>
    <row r="936" spans="1:11" ht="12.75" customHeight="1">
      <c r="A936" s="37" t="s">
        <v>1717</v>
      </c>
      <c r="B936" s="38" t="s">
        <v>1718</v>
      </c>
      <c r="C936" s="38" t="b">
        <v>0</v>
      </c>
      <c r="D936" s="53">
        <v>4311</v>
      </c>
      <c r="E936" s="38" t="s">
        <v>2081</v>
      </c>
      <c r="F936" s="53" t="s">
        <v>2082</v>
      </c>
      <c r="G936" s="38"/>
      <c r="H936" s="38" t="s">
        <v>1718</v>
      </c>
      <c r="I936" s="38"/>
      <c r="J936" s="53">
        <f t="shared" si="15"/>
        <v>115</v>
      </c>
      <c r="K936" s="7"/>
    </row>
    <row r="937" spans="1:11" ht="12.75" customHeight="1">
      <c r="A937" s="37" t="s">
        <v>1719</v>
      </c>
      <c r="B937" s="38" t="s">
        <v>1720</v>
      </c>
      <c r="C937" s="38" t="b">
        <v>0</v>
      </c>
      <c r="D937" s="53">
        <v>3202</v>
      </c>
      <c r="E937" s="38" t="s">
        <v>2169</v>
      </c>
      <c r="F937" s="53" t="s">
        <v>2098</v>
      </c>
      <c r="G937" s="38"/>
      <c r="H937" s="38" t="s">
        <v>1720</v>
      </c>
      <c r="I937" s="38"/>
      <c r="J937" s="53">
        <f t="shared" si="15"/>
        <v>44</v>
      </c>
      <c r="K937" s="7"/>
    </row>
    <row r="938" spans="1:11" ht="12.75" customHeight="1">
      <c r="A938" s="37" t="s">
        <v>1721</v>
      </c>
      <c r="B938" s="38" t="s">
        <v>1722</v>
      </c>
      <c r="C938" s="38" t="b">
        <v>1</v>
      </c>
      <c r="D938" s="53">
        <v>7201</v>
      </c>
      <c r="E938" s="38" t="s">
        <v>2170</v>
      </c>
      <c r="F938" s="53" t="s">
        <v>2098</v>
      </c>
      <c r="G938" s="38"/>
      <c r="H938" s="38" t="s">
        <v>1722</v>
      </c>
      <c r="I938" s="38"/>
      <c r="J938" s="53">
        <f t="shared" si="15"/>
        <v>55</v>
      </c>
      <c r="K938" s="7"/>
    </row>
    <row r="939" spans="1:11" ht="12.75" customHeight="1">
      <c r="A939" s="37" t="s">
        <v>2593</v>
      </c>
      <c r="B939" s="38" t="s">
        <v>739</v>
      </c>
      <c r="C939" s="38" t="b">
        <v>0</v>
      </c>
      <c r="D939" s="53"/>
      <c r="E939" s="38"/>
      <c r="F939" s="53" t="s">
        <v>2084</v>
      </c>
      <c r="G939" s="38"/>
      <c r="H939" s="39" t="s">
        <v>739</v>
      </c>
      <c r="I939" s="39"/>
      <c r="J939" s="53">
        <f t="shared" si="15"/>
        <v>3</v>
      </c>
      <c r="K939" s="7"/>
    </row>
    <row r="940" spans="1:11" ht="12.75" customHeight="1">
      <c r="A940" s="37" t="s">
        <v>1723</v>
      </c>
      <c r="B940" s="38" t="s">
        <v>1724</v>
      </c>
      <c r="C940" s="38" t="b">
        <v>1</v>
      </c>
      <c r="D940" s="53">
        <v>6202</v>
      </c>
      <c r="E940" s="38" t="s">
        <v>2097</v>
      </c>
      <c r="F940" s="53" t="s">
        <v>2098</v>
      </c>
      <c r="G940" s="38"/>
      <c r="H940" s="38" t="s">
        <v>1724</v>
      </c>
      <c r="I940" s="38"/>
      <c r="J940" s="53">
        <f t="shared" si="15"/>
        <v>85</v>
      </c>
      <c r="K940" s="7"/>
    </row>
    <row r="941" spans="1:11" ht="12.75" customHeight="1">
      <c r="A941" s="35" t="s">
        <v>1725</v>
      </c>
      <c r="B941" s="36" t="s">
        <v>1726</v>
      </c>
      <c r="C941" s="36" t="b">
        <v>0</v>
      </c>
      <c r="D941" s="52" t="s">
        <v>2080</v>
      </c>
      <c r="E941" s="36" t="s">
        <v>2080</v>
      </c>
      <c r="F941" s="52" t="s">
        <v>2080</v>
      </c>
      <c r="G941" s="36"/>
      <c r="H941" s="36" t="s">
        <v>1726</v>
      </c>
      <c r="I941" s="36"/>
      <c r="J941" s="52">
        <f t="shared" si="15"/>
        <v>99</v>
      </c>
      <c r="K941" s="7"/>
    </row>
    <row r="942" spans="1:11" ht="12.75" customHeight="1">
      <c r="A942" s="37" t="s">
        <v>1727</v>
      </c>
      <c r="B942" s="38" t="s">
        <v>1728</v>
      </c>
      <c r="C942" s="38" t="b">
        <v>0</v>
      </c>
      <c r="D942" s="53">
        <v>7108</v>
      </c>
      <c r="E942" s="38" t="s">
        <v>2122</v>
      </c>
      <c r="F942" s="53" t="s">
        <v>2084</v>
      </c>
      <c r="G942" s="38"/>
      <c r="H942" s="38" t="s">
        <v>1728</v>
      </c>
      <c r="I942" s="38"/>
      <c r="J942" s="53">
        <f t="shared" si="15"/>
        <v>124</v>
      </c>
      <c r="K942" s="7"/>
    </row>
    <row r="943" spans="1:11" ht="12.75" customHeight="1">
      <c r="A943" s="37" t="s">
        <v>1729</v>
      </c>
      <c r="B943" s="38" t="s">
        <v>1730</v>
      </c>
      <c r="C943" s="38" t="b">
        <v>0</v>
      </c>
      <c r="D943" s="53">
        <v>4311</v>
      </c>
      <c r="E943" s="38" t="s">
        <v>2081</v>
      </c>
      <c r="F943" s="53" t="s">
        <v>2082</v>
      </c>
      <c r="G943" s="38"/>
      <c r="H943" s="38" t="s">
        <v>1730</v>
      </c>
      <c r="I943" s="38"/>
      <c r="J943" s="53">
        <f t="shared" si="15"/>
        <v>130</v>
      </c>
      <c r="K943" s="7"/>
    </row>
    <row r="944" spans="1:11" ht="12.75" customHeight="1">
      <c r="A944" s="37" t="s">
        <v>1731</v>
      </c>
      <c r="B944" s="38" t="s">
        <v>1732</v>
      </c>
      <c r="C944" s="38" t="b">
        <v>0</v>
      </c>
      <c r="D944" s="53">
        <v>7106</v>
      </c>
      <c r="E944" s="38" t="s">
        <v>2102</v>
      </c>
      <c r="F944" s="53" t="s">
        <v>2084</v>
      </c>
      <c r="G944" s="38"/>
      <c r="H944" s="38" t="s">
        <v>1732</v>
      </c>
      <c r="I944" s="38"/>
      <c r="J944" s="53">
        <f t="shared" si="15"/>
        <v>114</v>
      </c>
      <c r="K944" s="7"/>
    </row>
    <row r="945" spans="1:11" ht="12.75" customHeight="1">
      <c r="A945" s="37" t="s">
        <v>1733</v>
      </c>
      <c r="B945" s="38" t="s">
        <v>1734</v>
      </c>
      <c r="C945" s="38" t="b">
        <v>0</v>
      </c>
      <c r="D945" s="53">
        <v>7302</v>
      </c>
      <c r="E945" s="38" t="s">
        <v>2085</v>
      </c>
      <c r="F945" s="53" t="s">
        <v>2082</v>
      </c>
      <c r="G945" s="38"/>
      <c r="H945" s="38" t="s">
        <v>1734</v>
      </c>
      <c r="I945" s="38"/>
      <c r="J945" s="53">
        <f t="shared" si="15"/>
        <v>123</v>
      </c>
      <c r="K945" s="7"/>
    </row>
    <row r="946" spans="1:11" ht="12.75" customHeight="1">
      <c r="A946" s="37" t="s">
        <v>1735</v>
      </c>
      <c r="B946" s="38" t="s">
        <v>1736</v>
      </c>
      <c r="C946" s="38" t="b">
        <v>0</v>
      </c>
      <c r="D946" s="53">
        <v>7106</v>
      </c>
      <c r="E946" s="38" t="s">
        <v>2102</v>
      </c>
      <c r="F946" s="53" t="s">
        <v>2084</v>
      </c>
      <c r="G946" s="38"/>
      <c r="H946" s="38" t="s">
        <v>1736</v>
      </c>
      <c r="I946" s="38"/>
      <c r="J946" s="53">
        <f t="shared" si="15"/>
        <v>97</v>
      </c>
      <c r="K946" s="7"/>
    </row>
    <row r="947" spans="1:11" ht="12.75" customHeight="1">
      <c r="A947" s="37" t="s">
        <v>1737</v>
      </c>
      <c r="B947" s="38" t="s">
        <v>1738</v>
      </c>
      <c r="C947" s="38" t="b">
        <v>0</v>
      </c>
      <c r="D947" s="53">
        <v>7302</v>
      </c>
      <c r="E947" s="38" t="s">
        <v>2085</v>
      </c>
      <c r="F947" s="53" t="s">
        <v>2082</v>
      </c>
      <c r="G947" s="38"/>
      <c r="H947" s="38" t="s">
        <v>1738</v>
      </c>
      <c r="I947" s="38"/>
      <c r="J947" s="53">
        <f t="shared" si="15"/>
        <v>106</v>
      </c>
      <c r="K947" s="7"/>
    </row>
    <row r="948" spans="1:11" ht="12.75" customHeight="1">
      <c r="A948" s="37" t="s">
        <v>1739</v>
      </c>
      <c r="B948" s="38" t="s">
        <v>1740</v>
      </c>
      <c r="C948" s="38" t="b">
        <v>0</v>
      </c>
      <c r="D948" s="53">
        <v>7106</v>
      </c>
      <c r="E948" s="38" t="s">
        <v>2102</v>
      </c>
      <c r="F948" s="53" t="s">
        <v>2084</v>
      </c>
      <c r="G948" s="38"/>
      <c r="H948" s="38" t="s">
        <v>1740</v>
      </c>
      <c r="I948" s="38"/>
      <c r="J948" s="53">
        <f t="shared" si="15"/>
        <v>136</v>
      </c>
      <c r="K948" s="7"/>
    </row>
    <row r="949" spans="1:11" ht="12.75" customHeight="1">
      <c r="A949" s="37" t="s">
        <v>1741</v>
      </c>
      <c r="B949" s="38" t="s">
        <v>1742</v>
      </c>
      <c r="C949" s="38" t="b">
        <v>0</v>
      </c>
      <c r="D949" s="53">
        <v>7302</v>
      </c>
      <c r="E949" s="38" t="s">
        <v>2085</v>
      </c>
      <c r="F949" s="53" t="s">
        <v>2082</v>
      </c>
      <c r="G949" s="38"/>
      <c r="H949" s="38" t="s">
        <v>1742</v>
      </c>
      <c r="I949" s="38"/>
      <c r="J949" s="53">
        <f t="shared" si="15"/>
        <v>142</v>
      </c>
      <c r="K949" s="7"/>
    </row>
    <row r="950" spans="1:11" ht="12.75" customHeight="1">
      <c r="A950" s="35" t="s">
        <v>1743</v>
      </c>
      <c r="B950" s="36" t="s">
        <v>1744</v>
      </c>
      <c r="C950" s="36" t="b">
        <v>0</v>
      </c>
      <c r="D950" s="52" t="s">
        <v>2080</v>
      </c>
      <c r="E950" s="36" t="s">
        <v>2080</v>
      </c>
      <c r="F950" s="52" t="s">
        <v>2080</v>
      </c>
      <c r="G950" s="36"/>
      <c r="H950" s="36" t="s">
        <v>1744</v>
      </c>
      <c r="I950" s="36"/>
      <c r="J950" s="52">
        <f t="shared" si="15"/>
        <v>78</v>
      </c>
      <c r="K950" s="7"/>
    </row>
    <row r="951" spans="1:11" ht="12.75" customHeight="1">
      <c r="A951" s="37" t="s">
        <v>1745</v>
      </c>
      <c r="B951" s="38" t="s">
        <v>1700</v>
      </c>
      <c r="C951" s="38" t="b">
        <v>1</v>
      </c>
      <c r="D951" s="53">
        <v>8303</v>
      </c>
      <c r="E951" s="38" t="s">
        <v>2129</v>
      </c>
      <c r="F951" s="53" t="s">
        <v>2082</v>
      </c>
      <c r="G951" s="38"/>
      <c r="H951" s="38" t="s">
        <v>1700</v>
      </c>
      <c r="I951" s="38"/>
      <c r="J951" s="53">
        <f t="shared" si="15"/>
        <v>16</v>
      </c>
      <c r="K951" s="7"/>
    </row>
    <row r="952" spans="1:11" ht="12.75" customHeight="1">
      <c r="A952" s="37" t="s">
        <v>1746</v>
      </c>
      <c r="B952" s="38" t="s">
        <v>1252</v>
      </c>
      <c r="C952" s="38" t="b">
        <v>1</v>
      </c>
      <c r="D952" s="53">
        <v>4309</v>
      </c>
      <c r="E952" s="38" t="s">
        <v>2132</v>
      </c>
      <c r="F952" s="53" t="s">
        <v>2082</v>
      </c>
      <c r="G952" s="38"/>
      <c r="H952" s="38" t="s">
        <v>1252</v>
      </c>
      <c r="I952" s="38"/>
      <c r="J952" s="53">
        <f t="shared" si="15"/>
        <v>5</v>
      </c>
      <c r="K952" s="7"/>
    </row>
    <row r="953" spans="1:11" ht="12.75" customHeight="1">
      <c r="A953" s="37" t="s">
        <v>1747</v>
      </c>
      <c r="B953" s="38" t="s">
        <v>1748</v>
      </c>
      <c r="C953" s="38" t="b">
        <v>1</v>
      </c>
      <c r="D953" s="53">
        <v>6303</v>
      </c>
      <c r="E953" s="38" t="s">
        <v>2171</v>
      </c>
      <c r="F953" s="53" t="s">
        <v>2082</v>
      </c>
      <c r="G953" s="38" t="s">
        <v>2583</v>
      </c>
      <c r="H953" s="38" t="s">
        <v>1748</v>
      </c>
      <c r="I953" s="38"/>
      <c r="J953" s="53">
        <f t="shared" si="15"/>
        <v>47</v>
      </c>
      <c r="K953" s="7"/>
    </row>
    <row r="954" spans="1:11" ht="12.75" customHeight="1">
      <c r="A954" s="37" t="s">
        <v>1749</v>
      </c>
      <c r="B954" s="38" t="s">
        <v>1750</v>
      </c>
      <c r="C954" s="38" t="b">
        <v>1</v>
      </c>
      <c r="D954" s="53">
        <v>8307</v>
      </c>
      <c r="E954" s="38" t="s">
        <v>2172</v>
      </c>
      <c r="F954" s="53" t="s">
        <v>2082</v>
      </c>
      <c r="G954" s="38"/>
      <c r="H954" s="38" t="s">
        <v>1750</v>
      </c>
      <c r="I954" s="38"/>
      <c r="J954" s="53">
        <f t="shared" si="15"/>
        <v>9</v>
      </c>
      <c r="K954" s="7"/>
    </row>
    <row r="955" spans="1:11" ht="12.75" customHeight="1">
      <c r="A955" s="37" t="s">
        <v>1751</v>
      </c>
      <c r="B955" s="38" t="s">
        <v>1710</v>
      </c>
      <c r="C955" s="38" t="b">
        <v>0</v>
      </c>
      <c r="D955" s="53">
        <v>8307</v>
      </c>
      <c r="E955" s="38" t="s">
        <v>2172</v>
      </c>
      <c r="F955" s="53" t="s">
        <v>2082</v>
      </c>
      <c r="G955" s="38"/>
      <c r="H955" s="38" t="s">
        <v>1710</v>
      </c>
      <c r="I955" s="38"/>
      <c r="J955" s="53">
        <f t="shared" si="15"/>
        <v>8</v>
      </c>
      <c r="K955" s="7"/>
    </row>
    <row r="956" spans="1:11" ht="12.75" customHeight="1">
      <c r="A956" s="37" t="s">
        <v>1752</v>
      </c>
      <c r="B956" s="38" t="s">
        <v>1753</v>
      </c>
      <c r="C956" s="38" t="b">
        <v>0</v>
      </c>
      <c r="D956" s="53">
        <v>8101</v>
      </c>
      <c r="E956" s="38" t="s">
        <v>2173</v>
      </c>
      <c r="F956" s="53" t="s">
        <v>2084</v>
      </c>
      <c r="G956" s="38"/>
      <c r="H956" s="38" t="s">
        <v>1753</v>
      </c>
      <c r="I956" s="38"/>
      <c r="J956" s="53">
        <f t="shared" si="15"/>
        <v>8</v>
      </c>
      <c r="K956" s="7"/>
    </row>
    <row r="957" spans="1:11" ht="12.75" customHeight="1">
      <c r="A957" s="37" t="s">
        <v>1754</v>
      </c>
      <c r="B957" s="38" t="s">
        <v>1755</v>
      </c>
      <c r="C957" s="38" t="b">
        <v>0</v>
      </c>
      <c r="D957" s="53">
        <v>8101</v>
      </c>
      <c r="E957" s="38" t="s">
        <v>2173</v>
      </c>
      <c r="F957" s="53" t="s">
        <v>2084</v>
      </c>
      <c r="G957" s="38"/>
      <c r="H957" s="38" t="s">
        <v>1755</v>
      </c>
      <c r="I957" s="38"/>
      <c r="J957" s="53">
        <f t="shared" si="15"/>
        <v>6</v>
      </c>
      <c r="K957" s="7"/>
    </row>
    <row r="958" spans="1:11" ht="12.75" customHeight="1">
      <c r="A958" s="37" t="s">
        <v>1756</v>
      </c>
      <c r="B958" s="38" t="s">
        <v>1757</v>
      </c>
      <c r="C958" s="38" t="b">
        <v>0</v>
      </c>
      <c r="D958" s="53">
        <v>8101</v>
      </c>
      <c r="E958" s="38" t="s">
        <v>2173</v>
      </c>
      <c r="F958" s="53" t="s">
        <v>2084</v>
      </c>
      <c r="G958" s="38"/>
      <c r="H958" s="38" t="s">
        <v>1757</v>
      </c>
      <c r="I958" s="38"/>
      <c r="J958" s="53">
        <f t="shared" si="15"/>
        <v>5</v>
      </c>
      <c r="K958" s="7"/>
    </row>
    <row r="959" spans="1:11" ht="12.75" customHeight="1">
      <c r="A959" s="37" t="s">
        <v>1758</v>
      </c>
      <c r="B959" s="38" t="s">
        <v>1759</v>
      </c>
      <c r="C959" s="38" t="b">
        <v>0</v>
      </c>
      <c r="D959" s="53">
        <v>8101</v>
      </c>
      <c r="E959" s="38" t="s">
        <v>2173</v>
      </c>
      <c r="F959" s="53" t="s">
        <v>2084</v>
      </c>
      <c r="G959" s="38"/>
      <c r="H959" s="38" t="s">
        <v>1759</v>
      </c>
      <c r="I959" s="38"/>
      <c r="J959" s="53">
        <f t="shared" si="15"/>
        <v>34</v>
      </c>
      <c r="K959" s="7"/>
    </row>
    <row r="960" spans="1:11" ht="12.75" customHeight="1">
      <c r="A960" s="37" t="s">
        <v>1760</v>
      </c>
      <c r="B960" s="38" t="s">
        <v>1761</v>
      </c>
      <c r="C960" s="38" t="b">
        <v>0</v>
      </c>
      <c r="D960" s="53">
        <v>8101</v>
      </c>
      <c r="E960" s="38" t="s">
        <v>2173</v>
      </c>
      <c r="F960" s="53" t="s">
        <v>2084</v>
      </c>
      <c r="G960" s="38"/>
      <c r="H960" s="38" t="s">
        <v>1761</v>
      </c>
      <c r="I960" s="38"/>
      <c r="J960" s="53">
        <f t="shared" si="15"/>
        <v>10</v>
      </c>
      <c r="K960" s="7"/>
    </row>
    <row r="961" spans="1:11" ht="12.75" customHeight="1">
      <c r="A961" s="37" t="s">
        <v>1762</v>
      </c>
      <c r="B961" s="38" t="s">
        <v>1763</v>
      </c>
      <c r="C961" s="38" t="b">
        <v>1</v>
      </c>
      <c r="D961" s="53">
        <v>5104</v>
      </c>
      <c r="E961" s="38" t="s">
        <v>2140</v>
      </c>
      <c r="F961" s="53" t="s">
        <v>2084</v>
      </c>
      <c r="G961" s="38"/>
      <c r="H961" s="38" t="s">
        <v>1763</v>
      </c>
      <c r="I961" s="38"/>
      <c r="J961" s="53">
        <f t="shared" si="15"/>
        <v>39</v>
      </c>
      <c r="K961" s="7"/>
    </row>
    <row r="962" spans="1:11" ht="12.75" customHeight="1">
      <c r="A962" s="37" t="s">
        <v>1764</v>
      </c>
      <c r="B962" s="38" t="s">
        <v>2604</v>
      </c>
      <c r="C962" s="38" t="b">
        <v>1</v>
      </c>
      <c r="D962" s="53">
        <v>6201</v>
      </c>
      <c r="E962" s="38" t="s">
        <v>2168</v>
      </c>
      <c r="F962" s="53" t="s">
        <v>2098</v>
      </c>
      <c r="G962" s="38"/>
      <c r="H962" s="38" t="s">
        <v>2604</v>
      </c>
      <c r="I962" s="38"/>
      <c r="J962" s="53">
        <f t="shared" si="15"/>
        <v>70</v>
      </c>
      <c r="K962" s="7"/>
    </row>
    <row r="963" spans="1:11" ht="12.75" customHeight="1">
      <c r="A963" s="37" t="s">
        <v>1765</v>
      </c>
      <c r="B963" s="38" t="s">
        <v>1766</v>
      </c>
      <c r="C963" s="38" t="b">
        <v>0</v>
      </c>
      <c r="D963" s="53">
        <v>1105</v>
      </c>
      <c r="E963" s="38" t="s">
        <v>2105</v>
      </c>
      <c r="F963" s="53" t="s">
        <v>2084</v>
      </c>
      <c r="G963" s="38"/>
      <c r="H963" s="38" t="s">
        <v>1766</v>
      </c>
      <c r="I963" s="38"/>
      <c r="J963" s="53">
        <f t="shared" si="15"/>
        <v>74</v>
      </c>
      <c r="K963" s="7"/>
    </row>
    <row r="964" spans="1:11" ht="12.75" customHeight="1">
      <c r="A964" s="37" t="s">
        <v>1767</v>
      </c>
      <c r="B964" s="38" t="s">
        <v>1768</v>
      </c>
      <c r="C964" s="38" t="b">
        <v>0</v>
      </c>
      <c r="D964" s="53">
        <v>8101</v>
      </c>
      <c r="E964" s="38" t="s">
        <v>2173</v>
      </c>
      <c r="F964" s="53" t="s">
        <v>2084</v>
      </c>
      <c r="G964" s="38"/>
      <c r="H964" s="38" t="s">
        <v>1768</v>
      </c>
      <c r="I964" s="38"/>
      <c r="J964" s="53">
        <f t="shared" si="15"/>
        <v>73</v>
      </c>
      <c r="K964" s="7"/>
    </row>
    <row r="965" spans="1:11" ht="12.75" customHeight="1">
      <c r="A965" s="37" t="s">
        <v>1769</v>
      </c>
      <c r="B965" s="38" t="s">
        <v>1770</v>
      </c>
      <c r="C965" s="38" t="b">
        <v>1</v>
      </c>
      <c r="D965" s="53">
        <v>8310</v>
      </c>
      <c r="E965" s="38" t="s">
        <v>2163</v>
      </c>
      <c r="F965" s="53" t="s">
        <v>2082</v>
      </c>
      <c r="G965" s="38"/>
      <c r="H965" s="38" t="s">
        <v>1770</v>
      </c>
      <c r="I965" s="38"/>
      <c r="J965" s="53">
        <f t="shared" si="15"/>
        <v>84</v>
      </c>
      <c r="K965" s="7"/>
    </row>
    <row r="966" spans="1:11" ht="12.75" customHeight="1">
      <c r="A966" s="37" t="s">
        <v>1771</v>
      </c>
      <c r="B966" s="38" t="s">
        <v>1772</v>
      </c>
      <c r="C966" s="38" t="b">
        <v>0</v>
      </c>
      <c r="D966" s="53">
        <v>8101</v>
      </c>
      <c r="E966" s="38" t="s">
        <v>2173</v>
      </c>
      <c r="F966" s="53" t="s">
        <v>2084</v>
      </c>
      <c r="G966" s="38"/>
      <c r="H966" s="38" t="s">
        <v>1772</v>
      </c>
      <c r="I966" s="38"/>
      <c r="J966" s="53">
        <f t="shared" si="15"/>
        <v>47</v>
      </c>
      <c r="K966" s="7"/>
    </row>
    <row r="967" spans="1:11" ht="12.75" customHeight="1">
      <c r="A967" s="37" t="s">
        <v>1773</v>
      </c>
      <c r="B967" s="38" t="s">
        <v>1774</v>
      </c>
      <c r="C967" s="38" t="b">
        <v>0</v>
      </c>
      <c r="D967" s="53">
        <v>1301</v>
      </c>
      <c r="E967" s="38" t="s">
        <v>2093</v>
      </c>
      <c r="F967" s="53" t="s">
        <v>2082</v>
      </c>
      <c r="G967" s="38"/>
      <c r="H967" s="38" t="s">
        <v>1774</v>
      </c>
      <c r="I967" s="38"/>
      <c r="J967" s="53">
        <f t="shared" si="15"/>
        <v>55</v>
      </c>
      <c r="K967" s="7"/>
    </row>
    <row r="968" spans="1:11" ht="12.75" customHeight="1">
      <c r="A968" s="37" t="s">
        <v>1775</v>
      </c>
      <c r="B968" s="38" t="s">
        <v>1520</v>
      </c>
      <c r="C968" s="38" t="b">
        <v>0</v>
      </c>
      <c r="D968" s="53">
        <v>8101</v>
      </c>
      <c r="E968" s="38" t="s">
        <v>2173</v>
      </c>
      <c r="F968" s="53" t="s">
        <v>2084</v>
      </c>
      <c r="G968" s="38"/>
      <c r="H968" s="38" t="s">
        <v>1520</v>
      </c>
      <c r="I968" s="38"/>
      <c r="J968" s="53">
        <f t="shared" si="15"/>
        <v>21</v>
      </c>
      <c r="K968" s="7"/>
    </row>
    <row r="969" spans="1:11" ht="12.75" customHeight="1">
      <c r="A969" s="37" t="s">
        <v>1776</v>
      </c>
      <c r="B969" s="38" t="s">
        <v>1777</v>
      </c>
      <c r="C969" s="38" t="b">
        <v>0</v>
      </c>
      <c r="D969" s="53">
        <v>8101</v>
      </c>
      <c r="E969" s="38" t="s">
        <v>2173</v>
      </c>
      <c r="F969" s="53" t="s">
        <v>2084</v>
      </c>
      <c r="G969" s="38"/>
      <c r="H969" s="38" t="s">
        <v>1777</v>
      </c>
      <c r="I969" s="38"/>
      <c r="J969" s="53">
        <f t="shared" si="15"/>
        <v>64</v>
      </c>
      <c r="K969" s="7"/>
    </row>
    <row r="970" spans="1:11" ht="12.75" customHeight="1">
      <c r="A970" s="37" t="s">
        <v>1778</v>
      </c>
      <c r="B970" s="38" t="s">
        <v>219</v>
      </c>
      <c r="C970" s="38" t="b">
        <v>1</v>
      </c>
      <c r="D970" s="53">
        <v>6101</v>
      </c>
      <c r="E970" s="38" t="s">
        <v>2095</v>
      </c>
      <c r="F970" s="53" t="s">
        <v>2084</v>
      </c>
      <c r="G970" s="38"/>
      <c r="H970" s="38" t="s">
        <v>219</v>
      </c>
      <c r="I970" s="38"/>
      <c r="J970" s="53">
        <f t="shared" si="15"/>
        <v>30</v>
      </c>
      <c r="K970" s="7"/>
    </row>
    <row r="971" spans="1:11" ht="12.75" customHeight="1">
      <c r="A971" s="37" t="s">
        <v>1779</v>
      </c>
      <c r="B971" s="38" t="s">
        <v>1708</v>
      </c>
      <c r="C971" s="38" t="b">
        <v>1</v>
      </c>
      <c r="D971" s="53">
        <v>6303</v>
      </c>
      <c r="E971" s="38" t="s">
        <v>2171</v>
      </c>
      <c r="F971" s="53" t="s">
        <v>2082</v>
      </c>
      <c r="G971" s="38"/>
      <c r="H971" s="38" t="s">
        <v>1708</v>
      </c>
      <c r="I971" s="38"/>
      <c r="J971" s="53">
        <f t="shared" si="15"/>
        <v>32</v>
      </c>
      <c r="K971" s="7"/>
    </row>
    <row r="972" spans="1:11" ht="12.75" customHeight="1">
      <c r="A972" s="37" t="s">
        <v>1780</v>
      </c>
      <c r="B972" s="38" t="s">
        <v>1250</v>
      </c>
      <c r="C972" s="38" t="b">
        <v>0</v>
      </c>
      <c r="D972" s="53">
        <v>8305</v>
      </c>
      <c r="E972" s="38" t="s">
        <v>2174</v>
      </c>
      <c r="F972" s="53" t="s">
        <v>2082</v>
      </c>
      <c r="G972" s="38"/>
      <c r="H972" s="38" t="s">
        <v>1250</v>
      </c>
      <c r="I972" s="38"/>
      <c r="J972" s="53">
        <f t="shared" si="15"/>
        <v>19</v>
      </c>
      <c r="K972" s="7"/>
    </row>
    <row r="973" spans="1:11" ht="12.75" customHeight="1">
      <c r="A973" s="37" t="s">
        <v>1781</v>
      </c>
      <c r="B973" s="38" t="s">
        <v>2595</v>
      </c>
      <c r="C973" s="38" t="b">
        <v>1</v>
      </c>
      <c r="D973" s="53" t="s">
        <v>2080</v>
      </c>
      <c r="E973" s="38" t="s">
        <v>2080</v>
      </c>
      <c r="F973" s="53" t="s">
        <v>2080</v>
      </c>
      <c r="G973" s="38"/>
      <c r="H973" s="38" t="s">
        <v>2595</v>
      </c>
      <c r="I973" s="38"/>
      <c r="J973" s="53">
        <f t="shared" si="15"/>
        <v>43</v>
      </c>
      <c r="K973" s="7"/>
    </row>
    <row r="974" spans="1:11" ht="12.75" customHeight="1">
      <c r="A974" s="37" t="s">
        <v>1783</v>
      </c>
      <c r="B974" s="38" t="s">
        <v>1784</v>
      </c>
      <c r="C974" s="38" t="b">
        <v>1</v>
      </c>
      <c r="D974" s="53" t="s">
        <v>2080</v>
      </c>
      <c r="E974" s="38" t="s">
        <v>2080</v>
      </c>
      <c r="F974" s="53" t="s">
        <v>2080</v>
      </c>
      <c r="G974" s="38"/>
      <c r="H974" s="38" t="s">
        <v>1784</v>
      </c>
      <c r="I974" s="38"/>
      <c r="J974" s="53">
        <f t="shared" si="15"/>
        <v>35</v>
      </c>
      <c r="K974" s="7"/>
    </row>
    <row r="975" spans="1:11" ht="12.75" customHeight="1">
      <c r="A975" s="37" t="s">
        <v>1785</v>
      </c>
      <c r="B975" s="38" t="s">
        <v>2595</v>
      </c>
      <c r="C975" s="38" t="b">
        <v>0</v>
      </c>
      <c r="D975" s="53" t="s">
        <v>2080</v>
      </c>
      <c r="E975" s="38" t="s">
        <v>2080</v>
      </c>
      <c r="F975" s="53" t="s">
        <v>2080</v>
      </c>
      <c r="G975" s="38"/>
      <c r="H975" s="38" t="s">
        <v>2595</v>
      </c>
      <c r="I975" s="38"/>
      <c r="J975" s="53">
        <f t="shared" ref="J975:J1001" si="16">LEN(B975)</f>
        <v>43</v>
      </c>
      <c r="K975" s="7"/>
    </row>
    <row r="976" spans="1:11" ht="12.75" customHeight="1">
      <c r="A976" s="37" t="s">
        <v>1786</v>
      </c>
      <c r="B976" s="38" t="s">
        <v>2598</v>
      </c>
      <c r="C976" s="38" t="b">
        <v>0</v>
      </c>
      <c r="D976" s="53">
        <v>3301</v>
      </c>
      <c r="E976" s="38" t="s">
        <v>2130</v>
      </c>
      <c r="F976" s="53" t="s">
        <v>2082</v>
      </c>
      <c r="G976" s="38"/>
      <c r="H976" s="38" t="s">
        <v>2598</v>
      </c>
      <c r="I976" s="38"/>
      <c r="J976" s="53">
        <f t="shared" si="16"/>
        <v>37</v>
      </c>
      <c r="K976" s="7"/>
    </row>
    <row r="977" spans="1:11" ht="12.75" customHeight="1">
      <c r="A977" s="37" t="s">
        <v>1787</v>
      </c>
      <c r="B977" s="38" t="s">
        <v>2599</v>
      </c>
      <c r="C977" s="38" t="b">
        <v>1</v>
      </c>
      <c r="D977" s="53" t="s">
        <v>2080</v>
      </c>
      <c r="E977" s="38" t="s">
        <v>2080</v>
      </c>
      <c r="F977" s="53" t="s">
        <v>2080</v>
      </c>
      <c r="G977" s="38"/>
      <c r="H977" s="38" t="s">
        <v>2599</v>
      </c>
      <c r="I977" s="38"/>
      <c r="J977" s="53">
        <f t="shared" si="16"/>
        <v>50</v>
      </c>
      <c r="K977" s="7"/>
    </row>
    <row r="978" spans="1:11" ht="12.75" customHeight="1">
      <c r="A978" s="37" t="s">
        <v>1789</v>
      </c>
      <c r="B978" s="38" t="s">
        <v>1790</v>
      </c>
      <c r="C978" s="38" t="b">
        <v>1</v>
      </c>
      <c r="D978" s="53" t="s">
        <v>2080</v>
      </c>
      <c r="E978" s="38" t="s">
        <v>2080</v>
      </c>
      <c r="F978" s="53" t="s">
        <v>2080</v>
      </c>
      <c r="G978" s="38" t="s">
        <v>2584</v>
      </c>
      <c r="H978" s="38" t="s">
        <v>1790</v>
      </c>
      <c r="I978" s="38"/>
      <c r="J978" s="53">
        <f t="shared" si="16"/>
        <v>25</v>
      </c>
      <c r="K978" s="7"/>
    </row>
    <row r="979" spans="1:11" ht="12.75" customHeight="1">
      <c r="A979" s="37" t="s">
        <v>1791</v>
      </c>
      <c r="B979" s="38" t="s">
        <v>2600</v>
      </c>
      <c r="C979" s="38" t="b">
        <v>0</v>
      </c>
      <c r="D979" s="53" t="s">
        <v>2080</v>
      </c>
      <c r="E979" s="38" t="s">
        <v>2080</v>
      </c>
      <c r="F979" s="53" t="s">
        <v>2080</v>
      </c>
      <c r="G979" s="38"/>
      <c r="H979" s="38" t="s">
        <v>2600</v>
      </c>
      <c r="I979" s="38"/>
      <c r="J979" s="53">
        <f t="shared" si="16"/>
        <v>50</v>
      </c>
      <c r="K979" s="7"/>
    </row>
    <row r="980" spans="1:11" ht="12.75" customHeight="1">
      <c r="A980" s="37" t="s">
        <v>1793</v>
      </c>
      <c r="B980" s="38" t="s">
        <v>1794</v>
      </c>
      <c r="C980" s="38" t="b">
        <v>0</v>
      </c>
      <c r="D980" s="53">
        <v>1301</v>
      </c>
      <c r="E980" s="38" t="s">
        <v>2093</v>
      </c>
      <c r="F980" s="53" t="s">
        <v>2082</v>
      </c>
      <c r="G980" s="38"/>
      <c r="H980" s="38" t="s">
        <v>1794</v>
      </c>
      <c r="I980" s="38"/>
      <c r="J980" s="53">
        <f t="shared" si="16"/>
        <v>89</v>
      </c>
      <c r="K980" s="7"/>
    </row>
    <row r="981" spans="1:11" ht="12.75" customHeight="1">
      <c r="A981" s="37" t="s">
        <v>1795</v>
      </c>
      <c r="B981" s="38" t="s">
        <v>1796</v>
      </c>
      <c r="C981" s="38" t="b">
        <v>0</v>
      </c>
      <c r="D981" s="53">
        <v>3102</v>
      </c>
      <c r="E981" s="38" t="s">
        <v>2124</v>
      </c>
      <c r="F981" s="53" t="s">
        <v>2084</v>
      </c>
      <c r="G981" s="38"/>
      <c r="H981" s="38" t="s">
        <v>1796</v>
      </c>
      <c r="I981" s="38"/>
      <c r="J981" s="53">
        <f t="shared" si="16"/>
        <v>73</v>
      </c>
      <c r="K981" s="7"/>
    </row>
    <row r="982" spans="1:11" ht="12.75" customHeight="1">
      <c r="A982" s="37" t="s">
        <v>1797</v>
      </c>
      <c r="B982" s="38" t="s">
        <v>1798</v>
      </c>
      <c r="C982" s="38" t="b">
        <v>0</v>
      </c>
      <c r="D982" s="53">
        <v>1109</v>
      </c>
      <c r="E982" s="38" t="s">
        <v>2125</v>
      </c>
      <c r="F982" s="53" t="s">
        <v>2084</v>
      </c>
      <c r="G982" s="38"/>
      <c r="H982" s="38" t="s">
        <v>1798</v>
      </c>
      <c r="I982" s="38"/>
      <c r="J982" s="53">
        <f t="shared" si="16"/>
        <v>41</v>
      </c>
      <c r="K982" s="7"/>
    </row>
    <row r="983" spans="1:11" ht="12.75" customHeight="1">
      <c r="A983" s="37" t="s">
        <v>1799</v>
      </c>
      <c r="B983" s="38" t="s">
        <v>1800</v>
      </c>
      <c r="C983" s="38" t="b">
        <v>0</v>
      </c>
      <c r="D983" s="53">
        <v>8101</v>
      </c>
      <c r="E983" s="38" t="s">
        <v>2173</v>
      </c>
      <c r="F983" s="53" t="s">
        <v>2084</v>
      </c>
      <c r="G983" s="38"/>
      <c r="H983" s="38" t="s">
        <v>1800</v>
      </c>
      <c r="I983" s="38"/>
      <c r="J983" s="53">
        <f t="shared" si="16"/>
        <v>69</v>
      </c>
      <c r="K983" s="7"/>
    </row>
    <row r="984" spans="1:11" ht="12.75" customHeight="1">
      <c r="A984" s="37" t="s">
        <v>1801</v>
      </c>
      <c r="B984" s="38" t="s">
        <v>1802</v>
      </c>
      <c r="C984" s="38" t="b">
        <v>1</v>
      </c>
      <c r="D984" s="53">
        <v>6202</v>
      </c>
      <c r="E984" s="38" t="s">
        <v>2097</v>
      </c>
      <c r="F984" s="53" t="s">
        <v>2098</v>
      </c>
      <c r="G984" s="38"/>
      <c r="H984" s="38" t="s">
        <v>1802</v>
      </c>
      <c r="I984" s="38"/>
      <c r="J984" s="53">
        <f t="shared" si="16"/>
        <v>72</v>
      </c>
      <c r="K984" s="7"/>
    </row>
    <row r="985" spans="1:11" ht="12.75" customHeight="1">
      <c r="A985" s="37" t="s">
        <v>1803</v>
      </c>
      <c r="B985" s="38" t="s">
        <v>1804</v>
      </c>
      <c r="C985" s="38" t="b">
        <v>1</v>
      </c>
      <c r="D985" s="53">
        <v>8309</v>
      </c>
      <c r="E985" s="38" t="s">
        <v>2131</v>
      </c>
      <c r="F985" s="53" t="s">
        <v>2082</v>
      </c>
      <c r="G985" s="38"/>
      <c r="H985" s="38" t="s">
        <v>1804</v>
      </c>
      <c r="I985" s="38"/>
      <c r="J985" s="53">
        <f t="shared" si="16"/>
        <v>40</v>
      </c>
      <c r="K985" s="7"/>
    </row>
    <row r="986" spans="1:11" ht="12.75" customHeight="1">
      <c r="A986" s="35" t="s">
        <v>1805</v>
      </c>
      <c r="B986" s="36" t="s">
        <v>1806</v>
      </c>
      <c r="C986" s="36" t="b">
        <v>0</v>
      </c>
      <c r="D986" s="52" t="s">
        <v>2080</v>
      </c>
      <c r="E986" s="36" t="s">
        <v>2080</v>
      </c>
      <c r="F986" s="52" t="s">
        <v>2080</v>
      </c>
      <c r="G986" s="36"/>
      <c r="H986" s="36" t="s">
        <v>1806</v>
      </c>
      <c r="I986" s="36"/>
      <c r="J986" s="52">
        <f t="shared" si="16"/>
        <v>68</v>
      </c>
      <c r="K986" s="7"/>
    </row>
    <row r="987" spans="1:11" ht="12.75" customHeight="1">
      <c r="A987" s="37" t="s">
        <v>1807</v>
      </c>
      <c r="B987" s="38" t="s">
        <v>1808</v>
      </c>
      <c r="C987" s="38" t="b">
        <v>1</v>
      </c>
      <c r="D987" s="53">
        <v>6303</v>
      </c>
      <c r="E987" s="38" t="s">
        <v>2171</v>
      </c>
      <c r="F987" s="53" t="s">
        <v>2082</v>
      </c>
      <c r="G987" s="38"/>
      <c r="H987" s="38" t="s">
        <v>1808</v>
      </c>
      <c r="I987" s="38"/>
      <c r="J987" s="53">
        <f t="shared" si="16"/>
        <v>22</v>
      </c>
      <c r="K987" s="7"/>
    </row>
    <row r="988" spans="1:11" ht="12.75" customHeight="1">
      <c r="A988" s="37" t="s">
        <v>1810</v>
      </c>
      <c r="B988" s="38" t="s">
        <v>1808</v>
      </c>
      <c r="C988" s="38" t="b">
        <v>0</v>
      </c>
      <c r="D988" s="53" t="s">
        <v>2080</v>
      </c>
      <c r="E988" s="38" t="s">
        <v>2080</v>
      </c>
      <c r="F988" s="53" t="s">
        <v>2080</v>
      </c>
      <c r="G988" s="38"/>
      <c r="H988" s="38" t="s">
        <v>1808</v>
      </c>
      <c r="I988" s="38"/>
      <c r="J988" s="53">
        <f t="shared" si="16"/>
        <v>22</v>
      </c>
      <c r="K988" s="7"/>
    </row>
    <row r="989" spans="1:11" ht="12.75" customHeight="1">
      <c r="A989" s="37" t="s">
        <v>1809</v>
      </c>
      <c r="B989" s="38" t="s">
        <v>1808</v>
      </c>
      <c r="C989" s="38" t="b">
        <v>0</v>
      </c>
      <c r="D989" s="53" t="s">
        <v>2080</v>
      </c>
      <c r="E989" s="38" t="s">
        <v>2080</v>
      </c>
      <c r="F989" s="53" t="s">
        <v>2080</v>
      </c>
      <c r="G989" s="38"/>
      <c r="H989" s="38" t="s">
        <v>1808</v>
      </c>
      <c r="I989" s="38"/>
      <c r="J989" s="53">
        <f t="shared" si="16"/>
        <v>22</v>
      </c>
      <c r="K989" s="7"/>
    </row>
    <row r="990" spans="1:11" ht="12.75" customHeight="1">
      <c r="A990" s="37" t="s">
        <v>1811</v>
      </c>
      <c r="B990" s="38" t="s">
        <v>1812</v>
      </c>
      <c r="C990" s="38" t="b">
        <v>1</v>
      </c>
      <c r="D990" s="53">
        <v>4311</v>
      </c>
      <c r="E990" s="38" t="s">
        <v>2081</v>
      </c>
      <c r="F990" s="53" t="s">
        <v>2082</v>
      </c>
      <c r="G990" s="38"/>
      <c r="H990" s="38" t="s">
        <v>1812</v>
      </c>
      <c r="I990" s="38"/>
      <c r="J990" s="53">
        <f t="shared" si="16"/>
        <v>17</v>
      </c>
      <c r="K990" s="7"/>
    </row>
    <row r="991" spans="1:11" ht="12.75" customHeight="1">
      <c r="A991" s="37" t="s">
        <v>1813</v>
      </c>
      <c r="B991" s="38" t="s">
        <v>1814</v>
      </c>
      <c r="C991" s="38" t="b">
        <v>0</v>
      </c>
      <c r="D991" s="53">
        <v>4311</v>
      </c>
      <c r="E991" s="38" t="s">
        <v>2081</v>
      </c>
      <c r="F991" s="53" t="s">
        <v>2082</v>
      </c>
      <c r="G991" s="38"/>
      <c r="H991" s="38" t="s">
        <v>1814</v>
      </c>
      <c r="I991" s="38"/>
      <c r="J991" s="53">
        <f t="shared" si="16"/>
        <v>33</v>
      </c>
      <c r="K991" s="7"/>
    </row>
    <row r="992" spans="1:11" ht="12.75" customHeight="1">
      <c r="A992" s="35" t="s">
        <v>1815</v>
      </c>
      <c r="B992" s="36" t="s">
        <v>1816</v>
      </c>
      <c r="C992" s="36" t="b">
        <v>0</v>
      </c>
      <c r="D992" s="52" t="s">
        <v>2080</v>
      </c>
      <c r="E992" s="36" t="s">
        <v>2080</v>
      </c>
      <c r="F992" s="52" t="s">
        <v>2080</v>
      </c>
      <c r="G992" s="36"/>
      <c r="H992" s="36" t="s">
        <v>1816</v>
      </c>
      <c r="I992" s="36"/>
      <c r="J992" s="52">
        <f t="shared" si="16"/>
        <v>22</v>
      </c>
      <c r="K992" s="7"/>
    </row>
    <row r="993" spans="1:11" ht="12.75" customHeight="1">
      <c r="A993" s="37" t="s">
        <v>1817</v>
      </c>
      <c r="B993" s="38" t="s">
        <v>1818</v>
      </c>
      <c r="C993" s="38" t="b">
        <v>1</v>
      </c>
      <c r="D993" s="53">
        <v>8309</v>
      </c>
      <c r="E993" s="38" t="s">
        <v>2131</v>
      </c>
      <c r="F993" s="53" t="s">
        <v>2082</v>
      </c>
      <c r="G993" s="38"/>
      <c r="H993" s="38" t="s">
        <v>1818</v>
      </c>
      <c r="I993" s="38"/>
      <c r="J993" s="53">
        <f t="shared" si="16"/>
        <v>25</v>
      </c>
      <c r="K993" s="7"/>
    </row>
    <row r="994" spans="1:11" ht="12.75" customHeight="1">
      <c r="A994" s="37" t="s">
        <v>2601</v>
      </c>
      <c r="B994" s="38" t="s">
        <v>2602</v>
      </c>
      <c r="C994" s="38" t="b">
        <v>1</v>
      </c>
      <c r="D994" s="53">
        <v>8309</v>
      </c>
      <c r="E994" s="38" t="s">
        <v>2131</v>
      </c>
      <c r="F994" s="53" t="s">
        <v>2082</v>
      </c>
      <c r="G994" s="38"/>
      <c r="H994" s="38" t="s">
        <v>2602</v>
      </c>
      <c r="I994" s="38"/>
      <c r="J994" s="53">
        <f t="shared" si="16"/>
        <v>51</v>
      </c>
      <c r="K994" s="7"/>
    </row>
    <row r="995" spans="1:11" ht="12.75" customHeight="1">
      <c r="A995" s="37" t="s">
        <v>1819</v>
      </c>
      <c r="B995" s="38" t="s">
        <v>1820</v>
      </c>
      <c r="C995" s="38" t="b">
        <v>0</v>
      </c>
      <c r="D995" s="53">
        <v>6303</v>
      </c>
      <c r="E995" s="38" t="s">
        <v>2171</v>
      </c>
      <c r="F995" s="53" t="s">
        <v>2082</v>
      </c>
      <c r="G995" s="38"/>
      <c r="H995" s="38" t="s">
        <v>1820</v>
      </c>
      <c r="I995" s="38"/>
      <c r="J995" s="53">
        <f t="shared" si="16"/>
        <v>18</v>
      </c>
      <c r="K995" s="7"/>
    </row>
    <row r="996" spans="1:11" ht="12.75" customHeight="1">
      <c r="A996" s="37" t="s">
        <v>1821</v>
      </c>
      <c r="B996" s="38" t="s">
        <v>1822</v>
      </c>
      <c r="C996" s="38" t="b">
        <v>1</v>
      </c>
      <c r="D996" s="53">
        <v>8301</v>
      </c>
      <c r="E996" s="38" t="s">
        <v>2175</v>
      </c>
      <c r="F996" s="53" t="s">
        <v>2082</v>
      </c>
      <c r="G996" s="38"/>
      <c r="H996" s="38" t="s">
        <v>1822</v>
      </c>
      <c r="I996" s="38"/>
      <c r="J996" s="53">
        <f t="shared" si="16"/>
        <v>19</v>
      </c>
      <c r="K996" s="7"/>
    </row>
    <row r="997" spans="1:11" ht="12.75" customHeight="1">
      <c r="A997" s="37" t="s">
        <v>1823</v>
      </c>
      <c r="B997" s="38" t="s">
        <v>1824</v>
      </c>
      <c r="C997" s="38" t="b">
        <v>0</v>
      </c>
      <c r="D997" s="53">
        <v>7301</v>
      </c>
      <c r="E997" s="38" t="s">
        <v>2167</v>
      </c>
      <c r="F997" s="53" t="s">
        <v>2082</v>
      </c>
      <c r="G997" s="38"/>
      <c r="H997" s="38" t="s">
        <v>1824</v>
      </c>
      <c r="I997" s="38"/>
      <c r="J997" s="53">
        <f t="shared" si="16"/>
        <v>25</v>
      </c>
      <c r="K997" s="7"/>
    </row>
    <row r="998" spans="1:11" ht="12.75" customHeight="1">
      <c r="A998" s="37" t="s">
        <v>1825</v>
      </c>
      <c r="B998" s="38" t="s">
        <v>1826</v>
      </c>
      <c r="C998" s="38" t="b">
        <v>1</v>
      </c>
      <c r="D998" s="53">
        <v>7105</v>
      </c>
      <c r="E998" s="38" t="s">
        <v>2176</v>
      </c>
      <c r="F998" s="53" t="s">
        <v>2084</v>
      </c>
      <c r="G998" s="38"/>
      <c r="H998" s="38" t="s">
        <v>1826</v>
      </c>
      <c r="I998" s="38"/>
      <c r="J998" s="53">
        <f t="shared" si="16"/>
        <v>49</v>
      </c>
      <c r="K998" s="7"/>
    </row>
    <row r="999" spans="1:11" ht="12.75" customHeight="1">
      <c r="A999" s="37" t="s">
        <v>1827</v>
      </c>
      <c r="B999" s="38" t="s">
        <v>1828</v>
      </c>
      <c r="C999" s="38" t="b">
        <v>1</v>
      </c>
      <c r="D999" s="53">
        <v>8309</v>
      </c>
      <c r="E999" s="38" t="s">
        <v>2131</v>
      </c>
      <c r="F999" s="53" t="s">
        <v>2082</v>
      </c>
      <c r="G999" s="38"/>
      <c r="H999" s="38" t="s">
        <v>1828</v>
      </c>
      <c r="I999" s="38"/>
      <c r="J999" s="53">
        <f t="shared" si="16"/>
        <v>19</v>
      </c>
      <c r="K999" s="7"/>
    </row>
    <row r="1000" spans="1:11" ht="12.75" customHeight="1">
      <c r="A1000" s="37" t="s">
        <v>1829</v>
      </c>
      <c r="B1000" s="38" t="s">
        <v>1830</v>
      </c>
      <c r="C1000" s="38" t="b">
        <v>0</v>
      </c>
      <c r="D1000" s="53">
        <v>8302</v>
      </c>
      <c r="E1000" s="38" t="s">
        <v>2177</v>
      </c>
      <c r="F1000" s="53" t="s">
        <v>2082</v>
      </c>
      <c r="G1000" s="38"/>
      <c r="H1000" s="38" t="s">
        <v>1830</v>
      </c>
      <c r="I1000" s="38"/>
      <c r="J1000" s="53">
        <f t="shared" si="16"/>
        <v>63</v>
      </c>
      <c r="K1000" s="7"/>
    </row>
    <row r="1001" spans="1:11" ht="12.75" customHeight="1">
      <c r="A1001" s="37" t="s">
        <v>1831</v>
      </c>
      <c r="B1001" s="38" t="s">
        <v>1832</v>
      </c>
      <c r="C1001" s="38" t="b">
        <v>0</v>
      </c>
      <c r="D1001" s="53">
        <v>8309</v>
      </c>
      <c r="E1001" s="38" t="s">
        <v>2131</v>
      </c>
      <c r="F1001" s="53" t="s">
        <v>2082</v>
      </c>
      <c r="G1001" s="38"/>
      <c r="H1001" s="38" t="s">
        <v>1832</v>
      </c>
      <c r="I1001" s="38"/>
      <c r="J1001" s="53">
        <f t="shared" si="16"/>
        <v>38</v>
      </c>
      <c r="K1001" s="7"/>
    </row>
    <row r="1002" spans="1:11">
      <c r="A1002" s="40"/>
      <c r="B1002" s="41"/>
      <c r="C1002" s="227"/>
      <c r="D1002" s="227"/>
      <c r="E1002" s="227"/>
      <c r="F1002" s="227"/>
      <c r="G1002" s="227"/>
      <c r="H1002" s="227"/>
      <c r="I1002" s="227"/>
      <c r="J1002" s="41"/>
      <c r="K1002" s="7"/>
    </row>
  </sheetData>
  <sheetProtection algorithmName="SHA-512" hashValue="3wRc0MVGbCZhBzRoldtLdthi6RPoJWXLgnF2lTp4x9qfyarQaenfhPS239iH/PMGk7CFa+ZpzP8ij1+xex82BA==" saltValue="ti+jpDlphsRPBdW6LE+Opw==" spinCount="100000" sheet="1" formatCells="0" formatColumns="0" formatRows="0" autoFilter="0"/>
  <autoFilter ref="A14:K1001" xr:uid="{00000000-0009-0000-0000-000006000000}"/>
  <sortState xmlns:xlrd2="http://schemas.microsoft.com/office/spreadsheetml/2017/richdata2" caseSensitive="1" ref="A15:K1001">
    <sortCondition ref="A15"/>
  </sortState>
  <conditionalFormatting sqref="A5:K8">
    <cfRule type="expression" dxfId="11" priority="5" stopIfTrue="1">
      <formula>(LEFT(A5,4)="hide")</formula>
    </cfRule>
    <cfRule type="expression" dxfId="10" priority="6" stopIfTrue="1">
      <formula>(LEFT(A5,4)="show")</formula>
    </cfRule>
  </conditionalFormatting>
  <conditionalFormatting sqref="A14:A807 A811:A1002">
    <cfRule type="expression" dxfId="9" priority="1067" stopIfTrue="1">
      <formula>(COUNTIF($A$14:$A$1002,A14)&gt;1)</formula>
    </cfRule>
  </conditionalFormatting>
  <conditionalFormatting sqref="B14:J807 B811:J1002 G808:J810">
    <cfRule type="expression" dxfId="8" priority="1069">
      <formula>AND($J14&gt;255,ROW()&lt;&gt;ROW($J$14),ROW()&lt;&gt;ROW($J$1002))</formula>
    </cfRule>
  </conditionalFormatting>
  <conditionalFormatting sqref="A808:A810">
    <cfRule type="expression" dxfId="7" priority="2" stopIfTrue="1">
      <formula>(COUNTIF($A$14:$A$1004,A808)&gt;1)</formula>
    </cfRule>
  </conditionalFormatting>
  <conditionalFormatting sqref="B808:F810">
    <cfRule type="expression" dxfId="6" priority="1">
      <formula>AND($J808&gt;255,ROW()&lt;&gt;ROW($J$14),ROW()&lt;&gt;ROW($J$1004))</formula>
    </cfRule>
  </conditionalFormatting>
  <pageMargins left="0.62992125984251968" right="0.59055118110236227" top="0.98425196850393704" bottom="0.59055118110236227" header="0.31496062992125984" footer="0.35433070866141736"/>
  <pageSetup paperSize="9" fitToHeight="0" orientation="landscape" r:id="rId1"/>
  <headerFooter alignWithMargins="0">
    <oddHeader>&amp;L&amp;09REPUBLIQUE ET CANTON DE GENEVE
&amp;09Département du territoire
&amp;10&amp;BService de la gestion des déchets&amp;R&amp;10&amp;BDocument confidentiel</oddHeader>
    <oddFooter>&amp;L&amp;6&amp;F&amp;R&amp;10Page &amp;P/&amp;N</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Sources">
    <tabColor rgb="FF7030A0"/>
    <outlinePr summaryBelow="0" summaryRight="0"/>
    <pageSetUpPr fitToPage="1"/>
  </sheetPr>
  <dimension ref="A1:J117"/>
  <sheetViews>
    <sheetView workbookViewId="0">
      <pane xSplit="2" ySplit="5" topLeftCell="C72" activePane="bottomRight" state="frozen"/>
      <selection pane="topRight" activeCell="C1" sqref="C1"/>
      <selection pane="bottomLeft" activeCell="A6" sqref="A6"/>
      <selection pane="bottomRight" activeCell="A4" sqref="A4:XFD4"/>
    </sheetView>
  </sheetViews>
  <sheetFormatPr baseColWidth="10" defaultColWidth="11.42578125" defaultRowHeight="12.75"/>
  <cols>
    <col min="1" max="1" width="6.28515625" style="3" customWidth="1"/>
    <col min="2" max="2" width="57.85546875" style="3" customWidth="1"/>
    <col min="3" max="3" width="13.42578125" style="3" customWidth="1"/>
    <col min="4" max="4" width="30.42578125" style="3" customWidth="1"/>
    <col min="5" max="5" width="0.42578125" style="3" customWidth="1"/>
    <col min="6" max="7" width="11.7109375" style="3" customWidth="1"/>
    <col min="8" max="9" width="21.42578125" style="3" customWidth="1"/>
    <col min="10" max="10" width="0.42578125" style="3" customWidth="1"/>
    <col min="11" max="16384" width="11.42578125" style="3"/>
  </cols>
  <sheetData>
    <row r="1" spans="1:10" s="1" customFormat="1" ht="20.25">
      <c r="A1" s="4" t="s">
        <v>2399</v>
      </c>
      <c r="B1" s="4"/>
      <c r="C1" s="4"/>
    </row>
    <row r="2" spans="1:10" s="2" customFormat="1" ht="15">
      <c r="A2" s="5"/>
      <c r="B2" s="5"/>
      <c r="C2" s="5"/>
    </row>
    <row r="3" spans="1:10">
      <c r="A3" s="51">
        <f>MAX(DataSourcesID)+1</f>
        <v>159</v>
      </c>
      <c r="B3"/>
      <c r="C3"/>
    </row>
    <row r="4" spans="1:10" hidden="1">
      <c r="A4" s="27" t="s">
        <v>2402</v>
      </c>
      <c r="B4" s="27" t="s">
        <v>2403</v>
      </c>
      <c r="C4" s="27" t="s">
        <v>2404</v>
      </c>
      <c r="D4" s="27" t="s">
        <v>2405</v>
      </c>
      <c r="E4" s="80" t="s">
        <v>2406</v>
      </c>
      <c r="F4" s="27" t="s">
        <v>2407</v>
      </c>
      <c r="G4" s="27" t="s">
        <v>2411</v>
      </c>
      <c r="H4" s="27" t="s">
        <v>2408</v>
      </c>
      <c r="I4" s="27" t="s">
        <v>2409</v>
      </c>
      <c r="J4" s="45" t="s">
        <v>10</v>
      </c>
    </row>
    <row r="5" spans="1:10" ht="22.5">
      <c r="A5" s="48" t="s">
        <v>2060</v>
      </c>
      <c r="B5" s="47" t="s">
        <v>2400</v>
      </c>
      <c r="C5" s="47" t="s">
        <v>2401</v>
      </c>
      <c r="D5" s="47" t="s">
        <v>2230</v>
      </c>
      <c r="E5" s="81" t="s">
        <v>2233</v>
      </c>
      <c r="F5" s="47" t="s">
        <v>2229</v>
      </c>
      <c r="G5" s="48" t="s">
        <v>2226</v>
      </c>
      <c r="H5" s="47" t="s">
        <v>2234</v>
      </c>
      <c r="I5" s="47" t="s">
        <v>2240</v>
      </c>
      <c r="J5" s="7"/>
    </row>
    <row r="6" spans="1:10">
      <c r="A6" s="49">
        <v>0</v>
      </c>
      <c r="B6" s="28" t="s">
        <v>2213</v>
      </c>
      <c r="E6" s="61"/>
      <c r="F6" s="79">
        <v>1</v>
      </c>
      <c r="G6" s="79" t="b">
        <v>1</v>
      </c>
      <c r="H6" s="28"/>
      <c r="I6" s="3" t="s">
        <v>2213</v>
      </c>
      <c r="J6" s="7"/>
    </row>
    <row r="7" spans="1:10">
      <c r="A7" s="49">
        <v>50</v>
      </c>
      <c r="B7" s="3" t="s">
        <v>2290</v>
      </c>
      <c r="E7" s="61"/>
      <c r="F7" s="79">
        <v>3</v>
      </c>
      <c r="G7" s="79" t="b">
        <v>1</v>
      </c>
      <c r="I7" s="3" t="s">
        <v>2290</v>
      </c>
      <c r="J7" s="7"/>
    </row>
    <row r="8" spans="1:10">
      <c r="A8" s="49">
        <v>51</v>
      </c>
      <c r="B8" s="3" t="s">
        <v>2291</v>
      </c>
      <c r="E8" s="61"/>
      <c r="F8" s="79">
        <v>3</v>
      </c>
      <c r="G8" s="79" t="b">
        <v>1</v>
      </c>
      <c r="I8" s="3" t="s">
        <v>2291</v>
      </c>
      <c r="J8" s="7"/>
    </row>
    <row r="9" spans="1:10">
      <c r="A9" s="49">
        <v>52</v>
      </c>
      <c r="B9" s="3" t="s">
        <v>2292</v>
      </c>
      <c r="E9" s="61"/>
      <c r="F9" s="79">
        <v>3</v>
      </c>
      <c r="G9" s="79" t="b">
        <v>1</v>
      </c>
      <c r="I9" s="3" t="s">
        <v>2292</v>
      </c>
      <c r="J9" s="7"/>
    </row>
    <row r="10" spans="1:10">
      <c r="A10" s="49">
        <v>53</v>
      </c>
      <c r="B10" s="3" t="s">
        <v>2293</v>
      </c>
      <c r="E10" s="61"/>
      <c r="F10" s="79">
        <v>3</v>
      </c>
      <c r="G10" s="79" t="b">
        <v>1</v>
      </c>
      <c r="I10" s="3" t="s">
        <v>2293</v>
      </c>
      <c r="J10" s="7"/>
    </row>
    <row r="11" spans="1:10">
      <c r="A11" s="49">
        <v>54</v>
      </c>
      <c r="B11" s="3" t="s">
        <v>2294</v>
      </c>
      <c r="E11" s="61"/>
      <c r="F11" s="79">
        <v>3</v>
      </c>
      <c r="G11" s="79" t="b">
        <v>1</v>
      </c>
      <c r="I11" s="3" t="s">
        <v>2294</v>
      </c>
      <c r="J11" s="7"/>
    </row>
    <row r="12" spans="1:10">
      <c r="A12" s="49">
        <v>55</v>
      </c>
      <c r="B12" s="3" t="s">
        <v>2295</v>
      </c>
      <c r="E12" s="61"/>
      <c r="F12" s="79">
        <v>3</v>
      </c>
      <c r="G12" s="79" t="b">
        <v>1</v>
      </c>
      <c r="I12" s="3" t="s">
        <v>2295</v>
      </c>
      <c r="J12" s="7"/>
    </row>
    <row r="13" spans="1:10">
      <c r="A13" s="49">
        <v>56</v>
      </c>
      <c r="B13" s="3" t="s">
        <v>2296</v>
      </c>
      <c r="E13" s="61"/>
      <c r="F13" s="79">
        <v>3</v>
      </c>
      <c r="G13" s="79" t="b">
        <v>1</v>
      </c>
      <c r="I13" s="3" t="s">
        <v>2296</v>
      </c>
      <c r="J13" s="7"/>
    </row>
    <row r="14" spans="1:10">
      <c r="A14" s="49">
        <v>57</v>
      </c>
      <c r="B14" s="3" t="s">
        <v>2297</v>
      </c>
      <c r="E14" s="61"/>
      <c r="F14" s="79">
        <v>3</v>
      </c>
      <c r="G14" s="79" t="b">
        <v>1</v>
      </c>
      <c r="I14" s="3" t="s">
        <v>2297</v>
      </c>
      <c r="J14" s="7"/>
    </row>
    <row r="15" spans="1:10">
      <c r="A15" s="49">
        <v>58</v>
      </c>
      <c r="B15" s="3" t="s">
        <v>2298</v>
      </c>
      <c r="E15" s="61"/>
      <c r="F15" s="79">
        <v>3</v>
      </c>
      <c r="G15" s="79" t="b">
        <v>1</v>
      </c>
      <c r="I15" s="3" t="s">
        <v>2298</v>
      </c>
      <c r="J15" s="7"/>
    </row>
    <row r="16" spans="1:10">
      <c r="A16" s="49">
        <v>59</v>
      </c>
      <c r="B16" s="3" t="s">
        <v>2299</v>
      </c>
      <c r="E16" s="61"/>
      <c r="F16" s="79">
        <v>3</v>
      </c>
      <c r="G16" s="79" t="b">
        <v>1</v>
      </c>
      <c r="I16" s="3" t="s">
        <v>2299</v>
      </c>
      <c r="J16" s="7"/>
    </row>
    <row r="17" spans="1:10">
      <c r="A17" s="49">
        <v>60</v>
      </c>
      <c r="B17" s="3" t="s">
        <v>2300</v>
      </c>
      <c r="E17" s="61"/>
      <c r="F17" s="79">
        <v>3</v>
      </c>
      <c r="G17" s="79" t="b">
        <v>1</v>
      </c>
      <c r="I17" s="3" t="s">
        <v>2300</v>
      </c>
      <c r="J17" s="7"/>
    </row>
    <row r="18" spans="1:10">
      <c r="A18" s="49">
        <v>61</v>
      </c>
      <c r="B18" s="3" t="s">
        <v>2301</v>
      </c>
      <c r="E18" s="61"/>
      <c r="F18" s="79">
        <v>3</v>
      </c>
      <c r="G18" s="79" t="b">
        <v>1</v>
      </c>
      <c r="I18" s="3" t="s">
        <v>2301</v>
      </c>
      <c r="J18" s="7"/>
    </row>
    <row r="19" spans="1:10">
      <c r="A19" s="49">
        <v>62</v>
      </c>
      <c r="B19" s="3" t="s">
        <v>2302</v>
      </c>
      <c r="E19" s="61"/>
      <c r="F19" s="79">
        <v>3</v>
      </c>
      <c r="G19" s="79" t="b">
        <v>1</v>
      </c>
      <c r="I19" s="3" t="s">
        <v>2302</v>
      </c>
      <c r="J19" s="7"/>
    </row>
    <row r="20" spans="1:10">
      <c r="A20" s="49">
        <v>63</v>
      </c>
      <c r="B20" s="3" t="s">
        <v>2303</v>
      </c>
      <c r="E20" s="61"/>
      <c r="F20" s="79">
        <v>3</v>
      </c>
      <c r="G20" s="79" t="b">
        <v>1</v>
      </c>
      <c r="I20" s="3" t="s">
        <v>2303</v>
      </c>
      <c r="J20" s="7"/>
    </row>
    <row r="21" spans="1:10">
      <c r="A21" s="49">
        <v>64</v>
      </c>
      <c r="B21" s="3" t="s">
        <v>2304</v>
      </c>
      <c r="E21" s="61"/>
      <c r="F21" s="79">
        <v>3</v>
      </c>
      <c r="G21" s="79" t="b">
        <v>1</v>
      </c>
      <c r="I21" s="3" t="s">
        <v>2304</v>
      </c>
      <c r="J21" s="7"/>
    </row>
    <row r="22" spans="1:10">
      <c r="A22" s="49">
        <v>65</v>
      </c>
      <c r="B22" s="3" t="s">
        <v>2305</v>
      </c>
      <c r="E22" s="61"/>
      <c r="F22" s="79">
        <v>3</v>
      </c>
      <c r="G22" s="79" t="b">
        <v>1</v>
      </c>
      <c r="I22" s="3" t="s">
        <v>2305</v>
      </c>
      <c r="J22" s="7"/>
    </row>
    <row r="23" spans="1:10">
      <c r="A23" s="49">
        <v>66</v>
      </c>
      <c r="B23" s="3" t="s">
        <v>2306</v>
      </c>
      <c r="E23" s="61"/>
      <c r="F23" s="79">
        <v>3</v>
      </c>
      <c r="G23" s="79" t="b">
        <v>1</v>
      </c>
      <c r="I23" s="3" t="s">
        <v>2306</v>
      </c>
      <c r="J23" s="7"/>
    </row>
    <row r="24" spans="1:10">
      <c r="A24" s="49">
        <v>67</v>
      </c>
      <c r="B24" s="3" t="s">
        <v>2307</v>
      </c>
      <c r="E24" s="61"/>
      <c r="F24" s="79">
        <v>3</v>
      </c>
      <c r="G24" s="79" t="b">
        <v>1</v>
      </c>
      <c r="I24" s="3" t="s">
        <v>2307</v>
      </c>
      <c r="J24" s="7"/>
    </row>
    <row r="25" spans="1:10">
      <c r="A25" s="49">
        <v>68</v>
      </c>
      <c r="B25" s="3" t="s">
        <v>2308</v>
      </c>
      <c r="E25" s="61"/>
      <c r="F25" s="79">
        <v>3</v>
      </c>
      <c r="G25" s="79" t="b">
        <v>1</v>
      </c>
      <c r="I25" s="3" t="s">
        <v>2308</v>
      </c>
      <c r="J25" s="7"/>
    </row>
    <row r="26" spans="1:10">
      <c r="A26" s="49">
        <v>69</v>
      </c>
      <c r="B26" s="3" t="s">
        <v>2309</v>
      </c>
      <c r="E26" s="61"/>
      <c r="F26" s="79">
        <v>3</v>
      </c>
      <c r="G26" s="79" t="b">
        <v>1</v>
      </c>
      <c r="I26" s="3" t="s">
        <v>2309</v>
      </c>
      <c r="J26" s="7"/>
    </row>
    <row r="27" spans="1:10">
      <c r="A27" s="49">
        <v>70</v>
      </c>
      <c r="B27" s="3" t="s">
        <v>2310</v>
      </c>
      <c r="E27" s="61"/>
      <c r="F27" s="79">
        <v>3</v>
      </c>
      <c r="G27" s="79" t="b">
        <v>1</v>
      </c>
      <c r="I27" s="3" t="s">
        <v>2310</v>
      </c>
      <c r="J27" s="7"/>
    </row>
    <row r="28" spans="1:10">
      <c r="A28" s="49">
        <v>71</v>
      </c>
      <c r="B28" s="3" t="s">
        <v>2311</v>
      </c>
      <c r="E28" s="61"/>
      <c r="F28" s="79">
        <v>3</v>
      </c>
      <c r="G28" s="79" t="b">
        <v>1</v>
      </c>
      <c r="I28" s="3" t="s">
        <v>2311</v>
      </c>
      <c r="J28" s="7"/>
    </row>
    <row r="29" spans="1:10">
      <c r="A29" s="49">
        <v>72</v>
      </c>
      <c r="B29" s="3" t="s">
        <v>2312</v>
      </c>
      <c r="E29" s="61"/>
      <c r="F29" s="79">
        <v>3</v>
      </c>
      <c r="G29" s="79" t="b">
        <v>1</v>
      </c>
      <c r="I29" s="3" t="s">
        <v>2312</v>
      </c>
      <c r="J29" s="7"/>
    </row>
    <row r="30" spans="1:10">
      <c r="A30" s="49">
        <v>73</v>
      </c>
      <c r="B30" s="3" t="s">
        <v>2313</v>
      </c>
      <c r="E30" s="61"/>
      <c r="F30" s="79">
        <v>3</v>
      </c>
      <c r="G30" s="79" t="b">
        <v>1</v>
      </c>
      <c r="I30" s="3" t="s">
        <v>2313</v>
      </c>
      <c r="J30" s="7"/>
    </row>
    <row r="31" spans="1:10">
      <c r="A31" s="49">
        <v>74</v>
      </c>
      <c r="B31" s="3" t="s">
        <v>2314</v>
      </c>
      <c r="E31" s="61"/>
      <c r="F31" s="79">
        <v>3</v>
      </c>
      <c r="G31" s="79" t="b">
        <v>1</v>
      </c>
      <c r="I31" s="3" t="s">
        <v>2314</v>
      </c>
      <c r="J31" s="7"/>
    </row>
    <row r="32" spans="1:10">
      <c r="A32" s="49">
        <v>75</v>
      </c>
      <c r="B32" s="3" t="s">
        <v>2315</v>
      </c>
      <c r="E32" s="61"/>
      <c r="F32" s="79">
        <v>3</v>
      </c>
      <c r="G32" s="79" t="b">
        <v>1</v>
      </c>
      <c r="I32" s="3" t="s">
        <v>2315</v>
      </c>
      <c r="J32" s="7"/>
    </row>
    <row r="33" spans="1:10">
      <c r="A33" s="49">
        <v>76</v>
      </c>
      <c r="B33" s="3" t="s">
        <v>2316</v>
      </c>
      <c r="E33" s="61"/>
      <c r="F33" s="79">
        <v>3</v>
      </c>
      <c r="G33" s="79" t="b">
        <v>1</v>
      </c>
      <c r="I33" s="3" t="s">
        <v>2316</v>
      </c>
      <c r="J33" s="7"/>
    </row>
    <row r="34" spans="1:10">
      <c r="A34" s="49">
        <v>77</v>
      </c>
      <c r="B34" s="3" t="s">
        <v>2317</v>
      </c>
      <c r="E34" s="61"/>
      <c r="F34" s="79">
        <v>3</v>
      </c>
      <c r="G34" s="79" t="b">
        <v>1</v>
      </c>
      <c r="I34" s="3" t="s">
        <v>2317</v>
      </c>
      <c r="J34" s="7"/>
    </row>
    <row r="35" spans="1:10">
      <c r="A35" s="49">
        <v>78</v>
      </c>
      <c r="B35" s="3" t="s">
        <v>2318</v>
      </c>
      <c r="E35" s="61"/>
      <c r="F35" s="79">
        <v>3</v>
      </c>
      <c r="G35" s="79" t="b">
        <v>1</v>
      </c>
      <c r="I35" s="3" t="s">
        <v>2318</v>
      </c>
      <c r="J35" s="7"/>
    </row>
    <row r="36" spans="1:10">
      <c r="A36" s="49">
        <v>79</v>
      </c>
      <c r="B36" s="3" t="s">
        <v>2319</v>
      </c>
      <c r="E36" s="61"/>
      <c r="F36" s="79">
        <v>3</v>
      </c>
      <c r="G36" s="79" t="b">
        <v>1</v>
      </c>
      <c r="I36" s="3" t="s">
        <v>2319</v>
      </c>
      <c r="J36" s="7"/>
    </row>
    <row r="37" spans="1:10">
      <c r="A37" s="49">
        <v>80</v>
      </c>
      <c r="B37" s="3" t="s">
        <v>2320</v>
      </c>
      <c r="E37" s="61"/>
      <c r="F37" s="79">
        <v>3</v>
      </c>
      <c r="G37" s="79" t="b">
        <v>1</v>
      </c>
      <c r="I37" s="3" t="s">
        <v>2320</v>
      </c>
      <c r="J37" s="7"/>
    </row>
    <row r="38" spans="1:10">
      <c r="A38" s="49">
        <v>81</v>
      </c>
      <c r="B38" s="3" t="s">
        <v>2321</v>
      </c>
      <c r="E38" s="61"/>
      <c r="F38" s="79">
        <v>3</v>
      </c>
      <c r="G38" s="79" t="b">
        <v>1</v>
      </c>
      <c r="I38" s="3" t="s">
        <v>2321</v>
      </c>
      <c r="J38" s="7"/>
    </row>
    <row r="39" spans="1:10">
      <c r="A39" s="49">
        <v>82</v>
      </c>
      <c r="B39" s="3" t="s">
        <v>2322</v>
      </c>
      <c r="E39" s="61"/>
      <c r="F39" s="79">
        <v>3</v>
      </c>
      <c r="G39" s="79" t="b">
        <v>1</v>
      </c>
      <c r="I39" s="3" t="s">
        <v>2322</v>
      </c>
      <c r="J39" s="7"/>
    </row>
    <row r="40" spans="1:10">
      <c r="A40" s="49">
        <v>83</v>
      </c>
      <c r="B40" s="3" t="s">
        <v>2323</v>
      </c>
      <c r="E40" s="61"/>
      <c r="F40" s="79">
        <v>3</v>
      </c>
      <c r="G40" s="79" t="b">
        <v>1</v>
      </c>
      <c r="I40" s="3" t="s">
        <v>2323</v>
      </c>
      <c r="J40" s="7"/>
    </row>
    <row r="41" spans="1:10">
      <c r="A41" s="49">
        <v>84</v>
      </c>
      <c r="B41" s="3" t="s">
        <v>2324</v>
      </c>
      <c r="E41" s="61"/>
      <c r="F41" s="79">
        <v>3</v>
      </c>
      <c r="G41" s="79" t="b">
        <v>1</v>
      </c>
      <c r="I41" s="3" t="s">
        <v>2324</v>
      </c>
      <c r="J41" s="7"/>
    </row>
    <row r="42" spans="1:10">
      <c r="A42" s="49">
        <v>85</v>
      </c>
      <c r="B42" s="3" t="s">
        <v>2325</v>
      </c>
      <c r="E42" s="61"/>
      <c r="F42" s="79">
        <v>3</v>
      </c>
      <c r="G42" s="79" t="b">
        <v>1</v>
      </c>
      <c r="I42" s="3" t="s">
        <v>2325</v>
      </c>
      <c r="J42" s="7"/>
    </row>
    <row r="43" spans="1:10">
      <c r="A43" s="49">
        <v>86</v>
      </c>
      <c r="B43" s="3" t="s">
        <v>2326</v>
      </c>
      <c r="E43" s="61"/>
      <c r="F43" s="79">
        <v>3</v>
      </c>
      <c r="G43" s="79" t="b">
        <v>1</v>
      </c>
      <c r="I43" s="3" t="s">
        <v>2326</v>
      </c>
      <c r="J43" s="7"/>
    </row>
    <row r="44" spans="1:10">
      <c r="A44" s="49">
        <v>87</v>
      </c>
      <c r="B44" s="3" t="s">
        <v>2327</v>
      </c>
      <c r="E44" s="61"/>
      <c r="F44" s="79">
        <v>3</v>
      </c>
      <c r="G44" s="79" t="b">
        <v>1</v>
      </c>
      <c r="I44" s="3" t="s">
        <v>2327</v>
      </c>
      <c r="J44" s="7"/>
    </row>
    <row r="45" spans="1:10">
      <c r="A45" s="49">
        <v>88</v>
      </c>
      <c r="B45" s="3" t="s">
        <v>2328</v>
      </c>
      <c r="E45" s="61"/>
      <c r="F45" s="79">
        <v>3</v>
      </c>
      <c r="G45" s="79" t="b">
        <v>1</v>
      </c>
      <c r="I45" s="3" t="s">
        <v>2328</v>
      </c>
      <c r="J45" s="7"/>
    </row>
    <row r="46" spans="1:10">
      <c r="A46" s="49">
        <v>89</v>
      </c>
      <c r="B46" s="3" t="s">
        <v>2329</v>
      </c>
      <c r="E46" s="61"/>
      <c r="F46" s="79">
        <v>3</v>
      </c>
      <c r="G46" s="79" t="b">
        <v>1</v>
      </c>
      <c r="I46" s="3" t="s">
        <v>2329</v>
      </c>
      <c r="J46" s="7"/>
    </row>
    <row r="47" spans="1:10">
      <c r="A47" s="49">
        <v>90</v>
      </c>
      <c r="B47" s="3" t="s">
        <v>2330</v>
      </c>
      <c r="E47" s="61"/>
      <c r="F47" s="79">
        <v>3</v>
      </c>
      <c r="G47" s="79" t="b">
        <v>1</v>
      </c>
      <c r="I47" s="3" t="s">
        <v>2330</v>
      </c>
      <c r="J47" s="7"/>
    </row>
    <row r="48" spans="1:10">
      <c r="A48" s="49">
        <v>91</v>
      </c>
      <c r="B48" s="3" t="s">
        <v>2331</v>
      </c>
      <c r="E48" s="61"/>
      <c r="F48" s="79">
        <v>3</v>
      </c>
      <c r="G48" s="79" t="b">
        <v>1</v>
      </c>
      <c r="I48" s="3" t="s">
        <v>2331</v>
      </c>
      <c r="J48" s="7"/>
    </row>
    <row r="49" spans="1:10">
      <c r="A49" s="49">
        <v>92</v>
      </c>
      <c r="B49" s="3" t="s">
        <v>2332</v>
      </c>
      <c r="E49" s="61"/>
      <c r="F49" s="79">
        <v>3</v>
      </c>
      <c r="G49" s="79" t="b">
        <v>1</v>
      </c>
      <c r="I49" s="3" t="s">
        <v>2332</v>
      </c>
      <c r="J49" s="7"/>
    </row>
    <row r="50" spans="1:10">
      <c r="A50" s="49">
        <v>93</v>
      </c>
      <c r="B50" s="3" t="s">
        <v>2333</v>
      </c>
      <c r="E50" s="61"/>
      <c r="F50" s="79">
        <v>3</v>
      </c>
      <c r="G50" s="79" t="b">
        <v>1</v>
      </c>
      <c r="I50" s="3" t="s">
        <v>2333</v>
      </c>
      <c r="J50" s="7"/>
    </row>
    <row r="51" spans="1:10">
      <c r="A51" s="49">
        <v>94</v>
      </c>
      <c r="B51" s="3" t="s">
        <v>2334</v>
      </c>
      <c r="E51" s="61"/>
      <c r="F51" s="79">
        <v>3</v>
      </c>
      <c r="G51" s="79" t="b">
        <v>1</v>
      </c>
      <c r="I51" s="3" t="s">
        <v>2334</v>
      </c>
      <c r="J51" s="7"/>
    </row>
    <row r="52" spans="1:10">
      <c r="A52" s="49">
        <v>95</v>
      </c>
      <c r="B52" s="3" t="s">
        <v>2335</v>
      </c>
      <c r="E52" s="61"/>
      <c r="F52" s="79">
        <v>3</v>
      </c>
      <c r="G52" s="79" t="b">
        <v>1</v>
      </c>
      <c r="I52" s="3" t="s">
        <v>2335</v>
      </c>
      <c r="J52" s="7"/>
    </row>
    <row r="53" spans="1:10">
      <c r="A53" s="49">
        <v>96</v>
      </c>
      <c r="B53" s="3" t="s">
        <v>2336</v>
      </c>
      <c r="E53" s="61"/>
      <c r="F53" s="79">
        <v>3</v>
      </c>
      <c r="G53" s="79" t="b">
        <v>1</v>
      </c>
      <c r="I53" s="3" t="s">
        <v>2336</v>
      </c>
      <c r="J53" s="7"/>
    </row>
    <row r="54" spans="1:10">
      <c r="A54" s="49">
        <v>97</v>
      </c>
      <c r="B54" s="3" t="s">
        <v>2337</v>
      </c>
      <c r="E54" s="61"/>
      <c r="F54" s="79">
        <v>3</v>
      </c>
      <c r="G54" s="79" t="b">
        <v>1</v>
      </c>
      <c r="I54" s="3" t="s">
        <v>2337</v>
      </c>
      <c r="J54" s="7"/>
    </row>
    <row r="55" spans="1:10">
      <c r="A55" s="49">
        <v>98</v>
      </c>
      <c r="B55" s="3" t="s">
        <v>2338</v>
      </c>
      <c r="E55" s="61"/>
      <c r="F55" s="79">
        <v>3</v>
      </c>
      <c r="G55" s="79" t="b">
        <v>1</v>
      </c>
      <c r="I55" s="3" t="s">
        <v>2338</v>
      </c>
      <c r="J55" s="7"/>
    </row>
    <row r="56" spans="1:10">
      <c r="A56" s="49">
        <v>99</v>
      </c>
      <c r="B56" s="3" t="s">
        <v>2339</v>
      </c>
      <c r="E56" s="61"/>
      <c r="F56" s="79">
        <v>3</v>
      </c>
      <c r="G56" s="79" t="b">
        <v>1</v>
      </c>
      <c r="I56" s="3" t="s">
        <v>2339</v>
      </c>
      <c r="J56" s="7"/>
    </row>
    <row r="57" spans="1:10">
      <c r="A57" s="49">
        <v>100</v>
      </c>
      <c r="B57" s="3" t="s">
        <v>2340</v>
      </c>
      <c r="E57" s="61"/>
      <c r="F57" s="79">
        <v>3</v>
      </c>
      <c r="G57" s="79" t="b">
        <v>1</v>
      </c>
      <c r="I57" s="3" t="s">
        <v>2340</v>
      </c>
      <c r="J57" s="7"/>
    </row>
    <row r="58" spans="1:10">
      <c r="A58" s="49">
        <v>101</v>
      </c>
      <c r="B58" s="3" t="s">
        <v>2341</v>
      </c>
      <c r="E58" s="61"/>
      <c r="F58" s="79">
        <v>3</v>
      </c>
      <c r="G58" s="79" t="b">
        <v>1</v>
      </c>
      <c r="I58" s="3" t="s">
        <v>2341</v>
      </c>
      <c r="J58" s="7"/>
    </row>
    <row r="59" spans="1:10">
      <c r="A59" s="49">
        <v>102</v>
      </c>
      <c r="B59" s="3" t="s">
        <v>2342</v>
      </c>
      <c r="E59" s="61"/>
      <c r="F59" s="79">
        <v>3</v>
      </c>
      <c r="G59" s="79" t="b">
        <v>1</v>
      </c>
      <c r="I59" s="3" t="s">
        <v>2342</v>
      </c>
      <c r="J59" s="7"/>
    </row>
    <row r="60" spans="1:10">
      <c r="A60" s="49">
        <v>103</v>
      </c>
      <c r="B60" s="3" t="s">
        <v>2343</v>
      </c>
      <c r="E60" s="61"/>
      <c r="F60" s="79">
        <v>3</v>
      </c>
      <c r="G60" s="79" t="b">
        <v>1</v>
      </c>
      <c r="I60" s="3" t="s">
        <v>2343</v>
      </c>
      <c r="J60" s="7"/>
    </row>
    <row r="61" spans="1:10">
      <c r="A61" s="49">
        <v>104</v>
      </c>
      <c r="B61" s="3" t="s">
        <v>2344</v>
      </c>
      <c r="E61" s="61"/>
      <c r="F61" s="79">
        <v>3</v>
      </c>
      <c r="G61" s="79" t="b">
        <v>1</v>
      </c>
      <c r="I61" s="3" t="s">
        <v>2344</v>
      </c>
      <c r="J61" s="7"/>
    </row>
    <row r="62" spans="1:10">
      <c r="A62" s="49">
        <v>105</v>
      </c>
      <c r="B62" s="3" t="s">
        <v>2345</v>
      </c>
      <c r="E62" s="61"/>
      <c r="F62" s="79">
        <v>3</v>
      </c>
      <c r="G62" s="79" t="b">
        <v>1</v>
      </c>
      <c r="I62" s="3" t="s">
        <v>2345</v>
      </c>
      <c r="J62" s="7"/>
    </row>
    <row r="63" spans="1:10">
      <c r="A63" s="49">
        <v>106</v>
      </c>
      <c r="B63" s="3" t="s">
        <v>2346</v>
      </c>
      <c r="E63" s="61"/>
      <c r="F63" s="79">
        <v>3</v>
      </c>
      <c r="G63" s="79" t="b">
        <v>1</v>
      </c>
      <c r="I63" s="3" t="s">
        <v>2346</v>
      </c>
      <c r="J63" s="7"/>
    </row>
    <row r="64" spans="1:10">
      <c r="A64" s="49">
        <v>107</v>
      </c>
      <c r="B64" s="3" t="s">
        <v>2347</v>
      </c>
      <c r="E64" s="61"/>
      <c r="F64" s="79">
        <v>3</v>
      </c>
      <c r="G64" s="79" t="b">
        <v>1</v>
      </c>
      <c r="I64" s="3" t="s">
        <v>2347</v>
      </c>
      <c r="J64" s="7"/>
    </row>
    <row r="65" spans="1:10">
      <c r="A65" s="49">
        <v>108</v>
      </c>
      <c r="B65" s="3" t="s">
        <v>2348</v>
      </c>
      <c r="E65" s="61"/>
      <c r="F65" s="79">
        <v>3</v>
      </c>
      <c r="G65" s="79" t="b">
        <v>1</v>
      </c>
      <c r="I65" s="3" t="s">
        <v>2348</v>
      </c>
      <c r="J65" s="7"/>
    </row>
    <row r="66" spans="1:10">
      <c r="A66" s="49">
        <v>109</v>
      </c>
      <c r="B66" s="3" t="s">
        <v>2349</v>
      </c>
      <c r="E66" s="61"/>
      <c r="F66" s="79">
        <v>3</v>
      </c>
      <c r="G66" s="79" t="b">
        <v>1</v>
      </c>
      <c r="I66" s="3" t="s">
        <v>2349</v>
      </c>
      <c r="J66" s="7"/>
    </row>
    <row r="67" spans="1:10">
      <c r="A67" s="49">
        <v>110</v>
      </c>
      <c r="B67" s="3" t="s">
        <v>2350</v>
      </c>
      <c r="E67" s="61"/>
      <c r="F67" s="79">
        <v>3</v>
      </c>
      <c r="G67" s="79" t="b">
        <v>1</v>
      </c>
      <c r="I67" s="3" t="s">
        <v>2350</v>
      </c>
      <c r="J67" s="7"/>
    </row>
    <row r="68" spans="1:10">
      <c r="A68" s="49">
        <v>111</v>
      </c>
      <c r="B68" s="3" t="s">
        <v>2351</v>
      </c>
      <c r="E68" s="61"/>
      <c r="F68" s="79">
        <v>3</v>
      </c>
      <c r="G68" s="79" t="b">
        <v>1</v>
      </c>
      <c r="I68" s="3" t="s">
        <v>2351</v>
      </c>
      <c r="J68" s="7"/>
    </row>
    <row r="69" spans="1:10">
      <c r="A69" s="49">
        <v>112</v>
      </c>
      <c r="B69" s="3" t="s">
        <v>2352</v>
      </c>
      <c r="E69" s="61"/>
      <c r="F69" s="79">
        <v>3</v>
      </c>
      <c r="G69" s="79" t="b">
        <v>1</v>
      </c>
      <c r="I69" s="3" t="s">
        <v>2352</v>
      </c>
      <c r="J69" s="7"/>
    </row>
    <row r="70" spans="1:10">
      <c r="A70" s="49">
        <v>113</v>
      </c>
      <c r="B70" s="3" t="s">
        <v>2353</v>
      </c>
      <c r="E70" s="61"/>
      <c r="F70" s="79">
        <v>3</v>
      </c>
      <c r="G70" s="79" t="b">
        <v>1</v>
      </c>
      <c r="I70" s="3" t="s">
        <v>2353</v>
      </c>
      <c r="J70" s="7"/>
    </row>
    <row r="71" spans="1:10">
      <c r="A71" s="49">
        <v>114</v>
      </c>
      <c r="B71" s="3" t="s">
        <v>2354</v>
      </c>
      <c r="E71" s="61"/>
      <c r="F71" s="79">
        <v>3</v>
      </c>
      <c r="G71" s="79" t="b">
        <v>1</v>
      </c>
      <c r="I71" s="3" t="s">
        <v>2354</v>
      </c>
      <c r="J71" s="7"/>
    </row>
    <row r="72" spans="1:10">
      <c r="A72" s="49">
        <v>115</v>
      </c>
      <c r="B72" s="3" t="s">
        <v>2355</v>
      </c>
      <c r="E72" s="61"/>
      <c r="F72" s="79">
        <v>3</v>
      </c>
      <c r="G72" s="79" t="b">
        <v>1</v>
      </c>
      <c r="I72" s="3" t="s">
        <v>2355</v>
      </c>
      <c r="J72" s="7"/>
    </row>
    <row r="73" spans="1:10">
      <c r="A73" s="49">
        <v>116</v>
      </c>
      <c r="B73" s="3" t="s">
        <v>2356</v>
      </c>
      <c r="E73" s="61"/>
      <c r="F73" s="79">
        <v>3</v>
      </c>
      <c r="G73" s="79" t="b">
        <v>1</v>
      </c>
      <c r="I73" s="3" t="s">
        <v>2356</v>
      </c>
      <c r="J73" s="7"/>
    </row>
    <row r="74" spans="1:10">
      <c r="A74" s="49">
        <v>117</v>
      </c>
      <c r="B74" s="3" t="s">
        <v>2357</v>
      </c>
      <c r="E74" s="61"/>
      <c r="F74" s="79">
        <v>3</v>
      </c>
      <c r="G74" s="79" t="b">
        <v>1</v>
      </c>
      <c r="I74" s="3" t="s">
        <v>2357</v>
      </c>
      <c r="J74" s="7"/>
    </row>
    <row r="75" spans="1:10">
      <c r="A75" s="49">
        <v>118</v>
      </c>
      <c r="B75" s="3" t="s">
        <v>2358</v>
      </c>
      <c r="E75" s="61"/>
      <c r="F75" s="79">
        <v>3</v>
      </c>
      <c r="G75" s="79" t="b">
        <v>1</v>
      </c>
      <c r="I75" s="3" t="s">
        <v>2358</v>
      </c>
      <c r="J75" s="7"/>
    </row>
    <row r="76" spans="1:10">
      <c r="A76" s="49">
        <v>119</v>
      </c>
      <c r="B76" s="3" t="s">
        <v>2359</v>
      </c>
      <c r="E76" s="61"/>
      <c r="F76" s="79">
        <v>3</v>
      </c>
      <c r="G76" s="79" t="b">
        <v>1</v>
      </c>
      <c r="I76" s="3" t="s">
        <v>2359</v>
      </c>
      <c r="J76" s="7"/>
    </row>
    <row r="77" spans="1:10">
      <c r="A77" s="49">
        <v>120</v>
      </c>
      <c r="B77" s="3" t="s">
        <v>2360</v>
      </c>
      <c r="E77" s="61"/>
      <c r="F77" s="79">
        <v>3</v>
      </c>
      <c r="G77" s="79" t="b">
        <v>1</v>
      </c>
      <c r="I77" s="3" t="s">
        <v>2360</v>
      </c>
      <c r="J77" s="7"/>
    </row>
    <row r="78" spans="1:10">
      <c r="A78" s="49">
        <v>121</v>
      </c>
      <c r="B78" s="3" t="s">
        <v>2361</v>
      </c>
      <c r="E78" s="61"/>
      <c r="F78" s="79">
        <v>3</v>
      </c>
      <c r="G78" s="79" t="b">
        <v>1</v>
      </c>
      <c r="I78" s="3" t="s">
        <v>2361</v>
      </c>
      <c r="J78" s="7"/>
    </row>
    <row r="79" spans="1:10">
      <c r="A79" s="49">
        <v>122</v>
      </c>
      <c r="B79" s="3" t="s">
        <v>2362</v>
      </c>
      <c r="E79" s="61"/>
      <c r="F79" s="79">
        <v>3</v>
      </c>
      <c r="G79" s="79" t="b">
        <v>1</v>
      </c>
      <c r="I79" s="3" t="s">
        <v>2362</v>
      </c>
      <c r="J79" s="7"/>
    </row>
    <row r="80" spans="1:10">
      <c r="A80" s="49">
        <v>123</v>
      </c>
      <c r="B80" s="3" t="s">
        <v>2363</v>
      </c>
      <c r="E80" s="61"/>
      <c r="F80" s="79">
        <v>3</v>
      </c>
      <c r="G80" s="79" t="b">
        <v>1</v>
      </c>
      <c r="I80" s="3" t="s">
        <v>2363</v>
      </c>
      <c r="J80" s="7"/>
    </row>
    <row r="81" spans="1:10">
      <c r="A81" s="49">
        <v>124</v>
      </c>
      <c r="B81" s="3" t="s">
        <v>2364</v>
      </c>
      <c r="E81" s="61"/>
      <c r="F81" s="79">
        <v>3</v>
      </c>
      <c r="G81" s="79" t="b">
        <v>1</v>
      </c>
      <c r="I81" s="3" t="s">
        <v>2364</v>
      </c>
      <c r="J81" s="7"/>
    </row>
    <row r="82" spans="1:10">
      <c r="A82" s="49">
        <v>125</v>
      </c>
      <c r="B82" s="3" t="s">
        <v>2365</v>
      </c>
      <c r="E82" s="61"/>
      <c r="F82" s="79">
        <v>3</v>
      </c>
      <c r="G82" s="79" t="b">
        <v>1</v>
      </c>
      <c r="I82" s="3" t="s">
        <v>2365</v>
      </c>
      <c r="J82" s="7"/>
    </row>
    <row r="83" spans="1:10">
      <c r="A83" s="49">
        <v>126</v>
      </c>
      <c r="B83" s="3" t="s">
        <v>2366</v>
      </c>
      <c r="E83" s="61"/>
      <c r="F83" s="79">
        <v>3</v>
      </c>
      <c r="G83" s="79" t="b">
        <v>1</v>
      </c>
      <c r="I83" s="3" t="s">
        <v>2366</v>
      </c>
      <c r="J83" s="7"/>
    </row>
    <row r="84" spans="1:10">
      <c r="A84" s="49">
        <v>127</v>
      </c>
      <c r="B84" s="3" t="s">
        <v>2367</v>
      </c>
      <c r="E84" s="61"/>
      <c r="F84" s="79">
        <v>3</v>
      </c>
      <c r="G84" s="79" t="b">
        <v>1</v>
      </c>
      <c r="I84" s="3" t="s">
        <v>2367</v>
      </c>
      <c r="J84" s="7"/>
    </row>
    <row r="85" spans="1:10">
      <c r="A85" s="49">
        <v>128</v>
      </c>
      <c r="B85" s="3" t="s">
        <v>2368</v>
      </c>
      <c r="E85" s="61"/>
      <c r="F85" s="79">
        <v>3</v>
      </c>
      <c r="G85" s="79" t="b">
        <v>1</v>
      </c>
      <c r="I85" s="3" t="s">
        <v>2368</v>
      </c>
      <c r="J85" s="7"/>
    </row>
    <row r="86" spans="1:10">
      <c r="A86" s="49">
        <v>129</v>
      </c>
      <c r="B86" s="3" t="s">
        <v>2369</v>
      </c>
      <c r="E86" s="61"/>
      <c r="F86" s="79">
        <v>3</v>
      </c>
      <c r="G86" s="79" t="b">
        <v>1</v>
      </c>
      <c r="I86" s="3" t="s">
        <v>2369</v>
      </c>
      <c r="J86" s="7"/>
    </row>
    <row r="87" spans="1:10">
      <c r="A87" s="49">
        <v>130</v>
      </c>
      <c r="B87" s="3" t="s">
        <v>2370</v>
      </c>
      <c r="E87" s="61"/>
      <c r="F87" s="79">
        <v>3</v>
      </c>
      <c r="G87" s="79" t="b">
        <v>1</v>
      </c>
      <c r="I87" s="3" t="s">
        <v>2370</v>
      </c>
      <c r="J87" s="7"/>
    </row>
    <row r="88" spans="1:10">
      <c r="A88" s="49">
        <v>131</v>
      </c>
      <c r="B88" s="3" t="s">
        <v>2371</v>
      </c>
      <c r="E88" s="61"/>
      <c r="F88" s="79">
        <v>3</v>
      </c>
      <c r="G88" s="79" t="b">
        <v>1</v>
      </c>
      <c r="I88" s="3" t="s">
        <v>2371</v>
      </c>
      <c r="J88" s="7"/>
    </row>
    <row r="89" spans="1:10">
      <c r="A89" s="49">
        <v>132</v>
      </c>
      <c r="B89" s="3" t="s">
        <v>2372</v>
      </c>
      <c r="E89" s="61"/>
      <c r="F89" s="79">
        <v>3</v>
      </c>
      <c r="G89" s="79" t="b">
        <v>1</v>
      </c>
      <c r="I89" s="3" t="s">
        <v>2372</v>
      </c>
      <c r="J89" s="7"/>
    </row>
    <row r="90" spans="1:10">
      <c r="A90" s="49">
        <v>133</v>
      </c>
      <c r="B90" s="3" t="s">
        <v>2373</v>
      </c>
      <c r="E90" s="61"/>
      <c r="F90" s="79">
        <v>3</v>
      </c>
      <c r="G90" s="79" t="b">
        <v>1</v>
      </c>
      <c r="I90" s="3" t="s">
        <v>2373</v>
      </c>
      <c r="J90" s="7"/>
    </row>
    <row r="91" spans="1:10">
      <c r="A91" s="49">
        <v>134</v>
      </c>
      <c r="B91" s="3" t="s">
        <v>2374</v>
      </c>
      <c r="E91" s="61"/>
      <c r="F91" s="79">
        <v>3</v>
      </c>
      <c r="G91" s="79" t="b">
        <v>1</v>
      </c>
      <c r="I91" s="3" t="s">
        <v>2374</v>
      </c>
      <c r="J91" s="7"/>
    </row>
    <row r="92" spans="1:10">
      <c r="A92" s="49">
        <v>135</v>
      </c>
      <c r="B92" s="3" t="s">
        <v>2375</v>
      </c>
      <c r="E92" s="61"/>
      <c r="F92" s="79">
        <v>3</v>
      </c>
      <c r="G92" s="79" t="b">
        <v>1</v>
      </c>
      <c r="I92" s="3" t="s">
        <v>2375</v>
      </c>
      <c r="J92" s="7"/>
    </row>
    <row r="93" spans="1:10">
      <c r="A93" s="49">
        <v>136</v>
      </c>
      <c r="B93" s="3" t="s">
        <v>2376</v>
      </c>
      <c r="E93" s="61"/>
      <c r="F93" s="79">
        <v>3</v>
      </c>
      <c r="G93" s="79" t="b">
        <v>1</v>
      </c>
      <c r="I93" s="3" t="s">
        <v>2376</v>
      </c>
      <c r="J93" s="7"/>
    </row>
    <row r="94" spans="1:10">
      <c r="A94" s="49">
        <v>137</v>
      </c>
      <c r="B94" s="3" t="s">
        <v>2377</v>
      </c>
      <c r="E94" s="61"/>
      <c r="F94" s="79">
        <v>3</v>
      </c>
      <c r="G94" s="79" t="b">
        <v>1</v>
      </c>
      <c r="I94" s="3" t="s">
        <v>2377</v>
      </c>
      <c r="J94" s="7"/>
    </row>
    <row r="95" spans="1:10">
      <c r="A95" s="49">
        <v>138</v>
      </c>
      <c r="B95" s="3" t="s">
        <v>2378</v>
      </c>
      <c r="E95" s="61"/>
      <c r="F95" s="79">
        <v>3</v>
      </c>
      <c r="G95" s="79" t="b">
        <v>1</v>
      </c>
      <c r="I95" s="3" t="s">
        <v>2378</v>
      </c>
      <c r="J95" s="7"/>
    </row>
    <row r="96" spans="1:10">
      <c r="A96" s="49">
        <v>139</v>
      </c>
      <c r="B96" s="3" t="s">
        <v>2379</v>
      </c>
      <c r="E96" s="61"/>
      <c r="F96" s="79">
        <v>3</v>
      </c>
      <c r="G96" s="79" t="b">
        <v>1</v>
      </c>
      <c r="I96" s="3" t="s">
        <v>2379</v>
      </c>
      <c r="J96" s="7"/>
    </row>
    <row r="97" spans="1:10">
      <c r="A97" s="49">
        <v>140</v>
      </c>
      <c r="B97" s="3" t="s">
        <v>2380</v>
      </c>
      <c r="E97" s="61"/>
      <c r="F97" s="79">
        <v>3</v>
      </c>
      <c r="G97" s="79" t="b">
        <v>1</v>
      </c>
      <c r="I97" s="3" t="s">
        <v>2380</v>
      </c>
      <c r="J97" s="7"/>
    </row>
    <row r="98" spans="1:10">
      <c r="A98" s="49">
        <v>141</v>
      </c>
      <c r="B98" s="3" t="s">
        <v>2381</v>
      </c>
      <c r="E98" s="61"/>
      <c r="F98" s="79">
        <v>3</v>
      </c>
      <c r="G98" s="79" t="b">
        <v>1</v>
      </c>
      <c r="I98" s="3" t="s">
        <v>2381</v>
      </c>
      <c r="J98" s="7"/>
    </row>
    <row r="99" spans="1:10">
      <c r="A99" s="49">
        <v>142</v>
      </c>
      <c r="B99" s="3" t="s">
        <v>2382</v>
      </c>
      <c r="E99" s="61"/>
      <c r="F99" s="79">
        <v>3</v>
      </c>
      <c r="G99" s="79" t="b">
        <v>1</v>
      </c>
      <c r="I99" s="3" t="s">
        <v>2382</v>
      </c>
      <c r="J99" s="7"/>
    </row>
    <row r="100" spans="1:10">
      <c r="A100" s="49">
        <v>143</v>
      </c>
      <c r="B100" s="3" t="s">
        <v>2383</v>
      </c>
      <c r="E100" s="61"/>
      <c r="F100" s="79">
        <v>3</v>
      </c>
      <c r="G100" s="79" t="b">
        <v>1</v>
      </c>
      <c r="I100" s="3" t="s">
        <v>2383</v>
      </c>
      <c r="J100" s="7"/>
    </row>
    <row r="101" spans="1:10">
      <c r="A101" s="49">
        <v>144</v>
      </c>
      <c r="B101" s="3" t="s">
        <v>2384</v>
      </c>
      <c r="E101" s="61"/>
      <c r="F101" s="79">
        <v>3</v>
      </c>
      <c r="G101" s="79" t="b">
        <v>1</v>
      </c>
      <c r="I101" s="3" t="s">
        <v>2384</v>
      </c>
      <c r="J101" s="7"/>
    </row>
    <row r="102" spans="1:10">
      <c r="A102" s="49">
        <v>145</v>
      </c>
      <c r="B102" s="3" t="s">
        <v>2385</v>
      </c>
      <c r="E102" s="61"/>
      <c r="F102" s="79">
        <v>3</v>
      </c>
      <c r="G102" s="79" t="b">
        <v>1</v>
      </c>
      <c r="I102" s="3" t="s">
        <v>2385</v>
      </c>
      <c r="J102" s="7"/>
    </row>
    <row r="103" spans="1:10">
      <c r="A103" s="49">
        <v>146</v>
      </c>
      <c r="B103" s="3" t="s">
        <v>2386</v>
      </c>
      <c r="E103" s="61"/>
      <c r="F103" s="79">
        <v>3</v>
      </c>
      <c r="G103" s="79" t="b">
        <v>1</v>
      </c>
      <c r="I103" s="3" t="s">
        <v>2386</v>
      </c>
      <c r="J103" s="7"/>
    </row>
    <row r="104" spans="1:10">
      <c r="A104" s="49">
        <v>147</v>
      </c>
      <c r="B104" s="3" t="s">
        <v>2387</v>
      </c>
      <c r="E104" s="61"/>
      <c r="F104" s="79">
        <v>3</v>
      </c>
      <c r="G104" s="79" t="b">
        <v>1</v>
      </c>
      <c r="I104" s="3" t="s">
        <v>2387</v>
      </c>
      <c r="J104" s="7"/>
    </row>
    <row r="105" spans="1:10">
      <c r="A105" s="49">
        <v>148</v>
      </c>
      <c r="B105" s="3" t="s">
        <v>2388</v>
      </c>
      <c r="E105" s="61"/>
      <c r="F105" s="79">
        <v>3</v>
      </c>
      <c r="G105" s="79" t="b">
        <v>1</v>
      </c>
      <c r="I105" s="3" t="s">
        <v>2388</v>
      </c>
      <c r="J105" s="7"/>
    </row>
    <row r="106" spans="1:10">
      <c r="A106" s="49">
        <v>149</v>
      </c>
      <c r="B106" s="3" t="s">
        <v>2389</v>
      </c>
      <c r="E106" s="61"/>
      <c r="F106" s="79">
        <v>3</v>
      </c>
      <c r="G106" s="79" t="b">
        <v>1</v>
      </c>
      <c r="I106" s="3" t="s">
        <v>2389</v>
      </c>
      <c r="J106" s="7"/>
    </row>
    <row r="107" spans="1:10">
      <c r="A107" s="49">
        <v>150</v>
      </c>
      <c r="B107" s="3" t="s">
        <v>2390</v>
      </c>
      <c r="E107" s="61"/>
      <c r="F107" s="79">
        <v>3</v>
      </c>
      <c r="G107" s="79" t="b">
        <v>1</v>
      </c>
      <c r="I107" s="3" t="s">
        <v>2390</v>
      </c>
      <c r="J107" s="7"/>
    </row>
    <row r="108" spans="1:10">
      <c r="A108" s="49">
        <v>151</v>
      </c>
      <c r="B108" s="3" t="s">
        <v>2391</v>
      </c>
      <c r="E108" s="61"/>
      <c r="F108" s="79">
        <v>3</v>
      </c>
      <c r="G108" s="79" t="b">
        <v>1</v>
      </c>
      <c r="I108" s="3" t="s">
        <v>2391</v>
      </c>
      <c r="J108" s="7"/>
    </row>
    <row r="109" spans="1:10">
      <c r="A109" s="49">
        <v>152</v>
      </c>
      <c r="B109" s="3" t="s">
        <v>2392</v>
      </c>
      <c r="E109" s="61"/>
      <c r="F109" s="79">
        <v>3</v>
      </c>
      <c r="G109" s="79" t="b">
        <v>1</v>
      </c>
      <c r="I109" s="3" t="s">
        <v>2392</v>
      </c>
      <c r="J109" s="7"/>
    </row>
    <row r="110" spans="1:10">
      <c r="A110" s="49">
        <v>153</v>
      </c>
      <c r="B110" s="3" t="s">
        <v>2393</v>
      </c>
      <c r="E110" s="61"/>
      <c r="F110" s="79">
        <v>3</v>
      </c>
      <c r="G110" s="79" t="b">
        <v>1</v>
      </c>
      <c r="I110" s="3" t="s">
        <v>2393</v>
      </c>
      <c r="J110" s="7"/>
    </row>
    <row r="111" spans="1:10">
      <c r="A111" s="49">
        <v>154</v>
      </c>
      <c r="B111" s="3" t="s">
        <v>2394</v>
      </c>
      <c r="E111" s="61"/>
      <c r="F111" s="79">
        <v>3</v>
      </c>
      <c r="G111" s="79" t="b">
        <v>1</v>
      </c>
      <c r="I111" s="3" t="s">
        <v>2394</v>
      </c>
      <c r="J111" s="7"/>
    </row>
    <row r="112" spans="1:10">
      <c r="A112" s="49">
        <v>155</v>
      </c>
      <c r="B112" s="3" t="s">
        <v>2395</v>
      </c>
      <c r="E112" s="61"/>
      <c r="F112" s="79">
        <v>3</v>
      </c>
      <c r="G112" s="79" t="b">
        <v>1</v>
      </c>
      <c r="I112" s="3" t="s">
        <v>2395</v>
      </c>
      <c r="J112" s="7"/>
    </row>
    <row r="113" spans="1:10">
      <c r="A113" s="49">
        <v>156</v>
      </c>
      <c r="B113" s="3" t="s">
        <v>2396</v>
      </c>
      <c r="E113" s="61"/>
      <c r="F113" s="79">
        <v>3</v>
      </c>
      <c r="G113" s="79" t="b">
        <v>1</v>
      </c>
      <c r="I113" s="3" t="s">
        <v>2396</v>
      </c>
      <c r="J113" s="7"/>
    </row>
    <row r="114" spans="1:10">
      <c r="A114" s="49">
        <v>157</v>
      </c>
      <c r="B114" s="3" t="s">
        <v>2397</v>
      </c>
      <c r="E114" s="61"/>
      <c r="F114" s="79">
        <v>3</v>
      </c>
      <c r="G114" s="79" t="b">
        <v>1</v>
      </c>
      <c r="I114" s="3" t="s">
        <v>2397</v>
      </c>
      <c r="J114" s="7"/>
    </row>
    <row r="115" spans="1:10">
      <c r="A115" s="49">
        <v>158</v>
      </c>
      <c r="B115" s="3" t="s">
        <v>2398</v>
      </c>
      <c r="E115" s="61"/>
      <c r="F115" s="79">
        <v>3</v>
      </c>
      <c r="G115" s="79" t="b">
        <v>1</v>
      </c>
      <c r="I115" s="3" t="s">
        <v>2398</v>
      </c>
      <c r="J115" s="7"/>
    </row>
    <row r="116" spans="1:10">
      <c r="A116" s="49">
        <v>0</v>
      </c>
      <c r="B116" s="28" t="s">
        <v>2213</v>
      </c>
      <c r="E116" s="61"/>
      <c r="F116" s="79">
        <v>99</v>
      </c>
      <c r="G116" s="79" t="b">
        <v>1</v>
      </c>
      <c r="H116" s="28"/>
      <c r="I116" s="3" t="s">
        <v>2213</v>
      </c>
      <c r="J116" s="7"/>
    </row>
    <row r="117" spans="1:10">
      <c r="A117" s="50"/>
      <c r="B117" s="7"/>
      <c r="C117" s="7"/>
      <c r="D117" s="7"/>
      <c r="E117" s="7"/>
      <c r="F117" s="9"/>
      <c r="G117" s="9"/>
      <c r="H117" s="7"/>
      <c r="I117" s="7" t="str">
        <f t="shared" ref="I117" si="0">IF(F117,$B117,"")</f>
        <v/>
      </c>
      <c r="J117" s="7"/>
    </row>
  </sheetData>
  <sheetProtection algorithmName="SHA-512" hashValue="AfC2bRS0CD35zbz3/Nr7O0BSrI7o5bOC55AJk8S8YGi5plXq+oApaXex96ytvg4XdqRncVd6BXL9pVRu59rWpQ==" saltValue="YAYZeD5JOCzqwbcfRB81XA==" spinCount="100000" sheet="1" formatCells="0" formatColumns="0" formatRows="0" autoFilter="0"/>
  <autoFilter ref="A5:J6" xr:uid="{00000000-0009-0000-0000-000007000000}"/>
  <conditionalFormatting sqref="G5:G115">
    <cfRule type="cellIs" dxfId="5" priority="3" operator="equal">
      <formula>FALSE</formula>
    </cfRule>
    <cfRule type="cellIs" dxfId="4" priority="4" operator="equal">
      <formula>TRUE</formula>
    </cfRule>
  </conditionalFormatting>
  <conditionalFormatting sqref="G116">
    <cfRule type="cellIs" dxfId="3" priority="1" operator="equal">
      <formula>FALSE</formula>
    </cfRule>
    <cfRule type="cellIs" dxfId="2" priority="2" operator="equal">
      <formula>TRUE</formula>
    </cfRule>
  </conditionalFormatting>
  <pageMargins left="0.62992125984251968" right="0.59055118110236227" top="0.98425196850393704" bottom="0.59055118110236227" header="0.31496062992125984" footer="0.35433070866141736"/>
  <pageSetup paperSize="9" fitToHeight="0" orientation="landscape" r:id="rId1"/>
  <headerFooter alignWithMargins="0">
    <oddHeader>&amp;L&amp;09REPUBLIQUE ET CANTON DE GENEVE
&amp;09Département du territoire
&amp;10&amp;BService de la gestion des déchets&amp;R&amp;10&amp;BDocument confidentiel</oddHeader>
    <oddFooter>&amp;L&amp;6&amp;F&amp;R&amp;10Page &amp;P/&amp;N</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Destinations">
    <tabColor rgb="FF7030A0"/>
    <outlinePr summaryBelow="0" summaryRight="0"/>
    <pageSetUpPr fitToPage="1"/>
  </sheetPr>
  <dimension ref="A1:K168"/>
  <sheetViews>
    <sheetView zoomScaleNormal="100" workbookViewId="0">
      <pane xSplit="2" ySplit="5" topLeftCell="C6" activePane="bottomRight" state="frozen"/>
      <selection pane="topRight" activeCell="C1" sqref="C1"/>
      <selection pane="bottomLeft" activeCell="A6" sqref="A6"/>
      <selection pane="bottomRight" activeCell="B178" sqref="B178"/>
    </sheetView>
  </sheetViews>
  <sheetFormatPr baseColWidth="10" defaultColWidth="11.42578125" defaultRowHeight="12.75"/>
  <cols>
    <col min="1" max="1" width="6.28515625" style="3" customWidth="1"/>
    <col min="2" max="2" width="46.42578125" style="3" customWidth="1"/>
    <col min="3" max="3" width="11" style="3" customWidth="1"/>
    <col min="4" max="4" width="30.42578125" style="3" customWidth="1"/>
    <col min="5" max="5" width="0.42578125" style="3" customWidth="1"/>
    <col min="6" max="6" width="11.7109375" style="3" customWidth="1"/>
    <col min="7" max="8" width="10.140625" style="3" customWidth="1"/>
    <col min="9" max="9" width="21.42578125" style="3" customWidth="1"/>
    <col min="10" max="10" width="33.140625" style="3" customWidth="1"/>
    <col min="11" max="11" width="0.42578125" style="3" customWidth="1"/>
    <col min="12" max="16384" width="11.42578125" style="3"/>
  </cols>
  <sheetData>
    <row r="1" spans="1:11" s="1" customFormat="1" ht="20.25">
      <c r="A1" s="4" t="s">
        <v>1882</v>
      </c>
      <c r="B1" s="4"/>
      <c r="C1" s="4"/>
    </row>
    <row r="2" spans="1:11" s="2" customFormat="1" ht="15">
      <c r="A2" s="5"/>
      <c r="B2" s="5"/>
      <c r="C2" s="5"/>
    </row>
    <row r="3" spans="1:11">
      <c r="A3" s="51">
        <f>MAX(DataDestinationsID)+1</f>
        <v>188</v>
      </c>
      <c r="B3"/>
      <c r="C3"/>
    </row>
    <row r="4" spans="1:11" hidden="1">
      <c r="A4" s="27" t="s">
        <v>2059</v>
      </c>
      <c r="B4" s="27" t="s">
        <v>1883</v>
      </c>
      <c r="C4" s="27" t="s">
        <v>2065</v>
      </c>
      <c r="D4" s="27" t="s">
        <v>1884</v>
      </c>
      <c r="E4" s="80" t="s">
        <v>2232</v>
      </c>
      <c r="F4" s="27" t="s">
        <v>2228</v>
      </c>
      <c r="G4" s="27" t="s">
        <v>2412</v>
      </c>
      <c r="H4" s="27" t="s">
        <v>2242</v>
      </c>
      <c r="I4" s="27" t="s">
        <v>2231</v>
      </c>
      <c r="J4" s="27" t="s">
        <v>2410</v>
      </c>
      <c r="K4" s="45" t="s">
        <v>10</v>
      </c>
    </row>
    <row r="5" spans="1:11" ht="33.75">
      <c r="A5" s="48" t="s">
        <v>2060</v>
      </c>
      <c r="B5" s="47" t="s">
        <v>84</v>
      </c>
      <c r="C5" s="47" t="s">
        <v>1910</v>
      </c>
      <c r="D5" s="47" t="s">
        <v>2230</v>
      </c>
      <c r="E5" s="81" t="s">
        <v>2233</v>
      </c>
      <c r="F5" s="47" t="s">
        <v>2229</v>
      </c>
      <c r="G5" s="48" t="s">
        <v>2227</v>
      </c>
      <c r="H5" s="48" t="s">
        <v>2241</v>
      </c>
      <c r="I5" s="47" t="s">
        <v>2234</v>
      </c>
      <c r="J5" s="47" t="s">
        <v>1882</v>
      </c>
      <c r="K5" s="7"/>
    </row>
    <row r="6" spans="1:11">
      <c r="A6" s="49">
        <v>184</v>
      </c>
      <c r="B6" s="173" t="s">
        <v>2543</v>
      </c>
      <c r="E6" s="61"/>
      <c r="F6" s="79">
        <v>97</v>
      </c>
      <c r="G6" s="79" t="b">
        <v>1</v>
      </c>
      <c r="H6" s="79"/>
      <c r="I6" s="28"/>
      <c r="J6" s="28" t="s">
        <v>2543</v>
      </c>
      <c r="K6" s="7"/>
    </row>
    <row r="7" spans="1:11">
      <c r="A7" s="49">
        <v>182</v>
      </c>
      <c r="B7" s="173" t="s">
        <v>2541</v>
      </c>
      <c r="E7" s="61"/>
      <c r="F7" s="79">
        <v>1.5</v>
      </c>
      <c r="G7" s="79" t="b">
        <v>1</v>
      </c>
      <c r="H7" s="79"/>
      <c r="J7" s="3" t="s">
        <v>2541</v>
      </c>
      <c r="K7" s="7"/>
    </row>
    <row r="8" spans="1:11">
      <c r="A8" s="49">
        <v>183</v>
      </c>
      <c r="B8" s="173" t="s">
        <v>2542</v>
      </c>
      <c r="E8" s="61"/>
      <c r="F8" s="79">
        <v>2.5</v>
      </c>
      <c r="G8" s="79" t="b">
        <v>1</v>
      </c>
      <c r="H8" s="79"/>
      <c r="J8" s="3" t="s">
        <v>2542</v>
      </c>
      <c r="K8" s="7"/>
    </row>
    <row r="9" spans="1:11">
      <c r="A9" s="49">
        <v>1</v>
      </c>
      <c r="B9" s="3" t="s">
        <v>2016</v>
      </c>
      <c r="C9" s="3" t="s">
        <v>1912</v>
      </c>
      <c r="E9" s="61"/>
      <c r="F9" s="79">
        <v>2</v>
      </c>
      <c r="G9" s="79" t="b">
        <v>1</v>
      </c>
      <c r="H9" s="79"/>
      <c r="J9" s="3" t="s">
        <v>2016</v>
      </c>
      <c r="K9" s="7"/>
    </row>
    <row r="10" spans="1:11">
      <c r="A10" s="49">
        <v>2</v>
      </c>
      <c r="B10" s="3" t="s">
        <v>1921</v>
      </c>
      <c r="C10" s="3" t="s">
        <v>1914</v>
      </c>
      <c r="E10" s="61"/>
      <c r="F10" s="79">
        <v>4</v>
      </c>
      <c r="G10" s="79" t="b">
        <v>1</v>
      </c>
      <c r="H10" s="79"/>
      <c r="I10" s="28" t="s">
        <v>2235</v>
      </c>
      <c r="J10" s="28" t="s">
        <v>1921</v>
      </c>
      <c r="K10" s="7"/>
    </row>
    <row r="11" spans="1:11">
      <c r="A11" s="49">
        <v>3</v>
      </c>
      <c r="B11" s="3" t="s">
        <v>2017</v>
      </c>
      <c r="C11" s="3" t="s">
        <v>1912</v>
      </c>
      <c r="E11" s="61"/>
      <c r="F11" s="79">
        <v>2</v>
      </c>
      <c r="G11" s="79" t="b">
        <v>1</v>
      </c>
      <c r="H11" s="79"/>
      <c r="J11" s="3" t="s">
        <v>2017</v>
      </c>
      <c r="K11" s="7"/>
    </row>
    <row r="12" spans="1:11">
      <c r="A12" s="49">
        <v>4</v>
      </c>
      <c r="B12" s="3" t="s">
        <v>1945</v>
      </c>
      <c r="C12" s="3" t="s">
        <v>1913</v>
      </c>
      <c r="E12" s="61"/>
      <c r="F12" s="79">
        <v>3</v>
      </c>
      <c r="G12" s="79" t="b">
        <v>1</v>
      </c>
      <c r="H12" s="79"/>
      <c r="J12" s="3" t="s">
        <v>1945</v>
      </c>
      <c r="K12" s="7"/>
    </row>
    <row r="13" spans="1:11">
      <c r="A13" s="49">
        <v>5</v>
      </c>
      <c r="B13" s="3" t="s">
        <v>2018</v>
      </c>
      <c r="C13" s="3" t="s">
        <v>1912</v>
      </c>
      <c r="E13" s="61"/>
      <c r="F13" s="79">
        <v>2</v>
      </c>
      <c r="G13" s="79" t="b">
        <v>1</v>
      </c>
      <c r="H13" s="79"/>
      <c r="J13" s="3" t="s">
        <v>2018</v>
      </c>
      <c r="K13" s="7"/>
    </row>
    <row r="14" spans="1:11">
      <c r="A14" s="49">
        <v>6</v>
      </c>
      <c r="B14" s="3" t="s">
        <v>1946</v>
      </c>
      <c r="C14" s="3" t="s">
        <v>1913</v>
      </c>
      <c r="E14" s="61"/>
      <c r="F14" s="79">
        <v>3</v>
      </c>
      <c r="G14" s="79" t="b">
        <v>1</v>
      </c>
      <c r="H14" s="79"/>
      <c r="J14" s="3" t="s">
        <v>1946</v>
      </c>
      <c r="K14" s="7"/>
    </row>
    <row r="15" spans="1:11">
      <c r="A15" s="49">
        <v>7</v>
      </c>
      <c r="B15" s="3" t="s">
        <v>1947</v>
      </c>
      <c r="C15" s="3" t="s">
        <v>1913</v>
      </c>
      <c r="E15" s="61"/>
      <c r="F15" s="79">
        <v>3</v>
      </c>
      <c r="G15" s="79" t="b">
        <v>1</v>
      </c>
      <c r="H15" s="79"/>
      <c r="J15" s="3" t="s">
        <v>1947</v>
      </c>
      <c r="K15" s="7"/>
    </row>
    <row r="16" spans="1:11">
      <c r="A16" s="49">
        <v>8</v>
      </c>
      <c r="B16" s="3" t="s">
        <v>1948</v>
      </c>
      <c r="C16" s="3" t="s">
        <v>1913</v>
      </c>
      <c r="E16" s="61"/>
      <c r="F16" s="79">
        <v>3</v>
      </c>
      <c r="G16" s="79" t="b">
        <v>1</v>
      </c>
      <c r="H16" s="79"/>
      <c r="J16" s="3" t="s">
        <v>1948</v>
      </c>
      <c r="K16" s="7"/>
    </row>
    <row r="17" spans="1:11">
      <c r="A17" s="49">
        <v>0</v>
      </c>
      <c r="B17" s="28" t="s">
        <v>2220</v>
      </c>
      <c r="E17" s="61"/>
      <c r="F17" s="79">
        <v>1</v>
      </c>
      <c r="G17" s="79" t="b">
        <v>1</v>
      </c>
      <c r="H17" s="79" t="b">
        <v>1</v>
      </c>
      <c r="J17" s="3" t="s">
        <v>2220</v>
      </c>
      <c r="K17" s="7"/>
    </row>
    <row r="18" spans="1:11">
      <c r="A18" s="49">
        <v>0</v>
      </c>
      <c r="B18" s="3" t="s">
        <v>2220</v>
      </c>
      <c r="E18" s="61"/>
      <c r="F18" s="79">
        <v>99</v>
      </c>
      <c r="G18" s="79" t="b">
        <v>1</v>
      </c>
      <c r="H18" s="79" t="b">
        <v>1</v>
      </c>
      <c r="J18" s="3" t="s">
        <v>2220</v>
      </c>
      <c r="K18" s="7"/>
    </row>
    <row r="19" spans="1:11">
      <c r="A19" s="49">
        <v>9</v>
      </c>
      <c r="B19" s="3" t="s">
        <v>1949</v>
      </c>
      <c r="C19" s="3" t="s">
        <v>1913</v>
      </c>
      <c r="E19" s="61"/>
      <c r="F19" s="79">
        <v>3</v>
      </c>
      <c r="G19" s="79" t="b">
        <v>1</v>
      </c>
      <c r="H19" s="79"/>
      <c r="J19" s="3" t="s">
        <v>1949</v>
      </c>
      <c r="K19" s="7"/>
    </row>
    <row r="20" spans="1:11">
      <c r="A20" s="49">
        <v>10</v>
      </c>
      <c r="B20" s="3" t="s">
        <v>2019</v>
      </c>
      <c r="C20" s="3" t="s">
        <v>1912</v>
      </c>
      <c r="E20" s="61"/>
      <c r="F20" s="79">
        <v>2</v>
      </c>
      <c r="G20" s="79" t="b">
        <v>1</v>
      </c>
      <c r="H20" s="79"/>
      <c r="J20" s="3" t="s">
        <v>2019</v>
      </c>
      <c r="K20" s="7"/>
    </row>
    <row r="21" spans="1:11">
      <c r="A21" s="49">
        <v>11</v>
      </c>
      <c r="B21" s="3" t="s">
        <v>1950</v>
      </c>
      <c r="C21" s="3" t="s">
        <v>1913</v>
      </c>
      <c r="E21" s="61"/>
      <c r="F21" s="79">
        <v>3</v>
      </c>
      <c r="G21" s="79" t="b">
        <v>1</v>
      </c>
      <c r="H21" s="79"/>
      <c r="J21" s="3" t="s">
        <v>1950</v>
      </c>
      <c r="K21" s="7"/>
    </row>
    <row r="22" spans="1:11">
      <c r="A22" s="49">
        <v>12</v>
      </c>
      <c r="B22" s="28" t="s">
        <v>2514</v>
      </c>
      <c r="C22" s="3" t="s">
        <v>1912</v>
      </c>
      <c r="E22" s="61"/>
      <c r="F22" s="79">
        <v>2</v>
      </c>
      <c r="G22" s="79" t="b">
        <v>1</v>
      </c>
      <c r="H22" s="79"/>
      <c r="J22" s="3" t="s">
        <v>2514</v>
      </c>
      <c r="K22" s="7"/>
    </row>
    <row r="23" spans="1:11">
      <c r="A23" s="49">
        <v>13</v>
      </c>
      <c r="B23" s="3" t="s">
        <v>1886</v>
      </c>
      <c r="C23" s="3" t="s">
        <v>1912</v>
      </c>
      <c r="E23" s="61"/>
      <c r="F23" s="79">
        <v>2</v>
      </c>
      <c r="G23" s="79" t="b">
        <v>1</v>
      </c>
      <c r="H23" s="79"/>
      <c r="J23" s="3" t="s">
        <v>1886</v>
      </c>
      <c r="K23" s="7"/>
    </row>
    <row r="24" spans="1:11">
      <c r="A24" s="49">
        <v>14</v>
      </c>
      <c r="B24" s="3" t="s">
        <v>1887</v>
      </c>
      <c r="C24" s="3" t="s">
        <v>1912</v>
      </c>
      <c r="E24" s="61"/>
      <c r="F24" s="79">
        <v>2</v>
      </c>
      <c r="G24" s="79" t="b">
        <v>1</v>
      </c>
      <c r="H24" s="79"/>
      <c r="J24" s="3" t="s">
        <v>1887</v>
      </c>
      <c r="K24" s="7"/>
    </row>
    <row r="25" spans="1:11">
      <c r="A25" s="49">
        <v>15</v>
      </c>
      <c r="B25" s="3" t="s">
        <v>1951</v>
      </c>
      <c r="C25" s="3" t="s">
        <v>1913</v>
      </c>
      <c r="E25" s="61"/>
      <c r="F25" s="79">
        <v>3</v>
      </c>
      <c r="G25" s="79" t="b">
        <v>1</v>
      </c>
      <c r="H25" s="79"/>
      <c r="J25" s="3" t="s">
        <v>1951</v>
      </c>
      <c r="K25" s="7"/>
    </row>
    <row r="26" spans="1:11">
      <c r="A26" s="49">
        <v>16</v>
      </c>
      <c r="B26" s="3" t="s">
        <v>1922</v>
      </c>
      <c r="C26" s="3" t="s">
        <v>1914</v>
      </c>
      <c r="E26" s="61"/>
      <c r="F26" s="79">
        <v>4</v>
      </c>
      <c r="G26" s="79" t="b">
        <v>1</v>
      </c>
      <c r="H26" s="79"/>
      <c r="I26" s="28" t="s">
        <v>2235</v>
      </c>
      <c r="J26" s="28" t="s">
        <v>1922</v>
      </c>
      <c r="K26" s="7"/>
    </row>
    <row r="27" spans="1:11">
      <c r="A27" s="49">
        <v>17</v>
      </c>
      <c r="B27" s="3" t="s">
        <v>2020</v>
      </c>
      <c r="C27" s="3" t="s">
        <v>1912</v>
      </c>
      <c r="E27" s="61"/>
      <c r="F27" s="79">
        <v>2</v>
      </c>
      <c r="G27" s="79" t="b">
        <v>1</v>
      </c>
      <c r="H27" s="79"/>
      <c r="J27" s="3" t="s">
        <v>2020</v>
      </c>
      <c r="K27" s="7"/>
    </row>
    <row r="28" spans="1:11">
      <c r="A28" s="49">
        <v>18</v>
      </c>
      <c r="B28" s="3" t="s">
        <v>2021</v>
      </c>
      <c r="C28" s="3" t="s">
        <v>1912</v>
      </c>
      <c r="E28" s="61"/>
      <c r="F28" s="79">
        <v>2</v>
      </c>
      <c r="G28" s="79" t="b">
        <v>1</v>
      </c>
      <c r="H28" s="79"/>
      <c r="J28" s="3" t="s">
        <v>2021</v>
      </c>
      <c r="K28" s="7"/>
    </row>
    <row r="29" spans="1:11">
      <c r="A29" s="49">
        <v>19</v>
      </c>
      <c r="B29" s="3" t="s">
        <v>1923</v>
      </c>
      <c r="C29" s="3" t="s">
        <v>1914</v>
      </c>
      <c r="E29" s="61"/>
      <c r="F29" s="79">
        <v>4</v>
      </c>
      <c r="G29" s="79" t="b">
        <v>1</v>
      </c>
      <c r="H29" s="79"/>
      <c r="I29" s="28" t="s">
        <v>2235</v>
      </c>
      <c r="J29" s="28" t="s">
        <v>1923</v>
      </c>
      <c r="K29" s="7"/>
    </row>
    <row r="30" spans="1:11">
      <c r="A30" s="49">
        <v>20</v>
      </c>
      <c r="B30" s="3" t="s">
        <v>1924</v>
      </c>
      <c r="C30" s="3" t="s">
        <v>1914</v>
      </c>
      <c r="E30" s="61"/>
      <c r="F30" s="79">
        <v>4</v>
      </c>
      <c r="G30" s="79" t="b">
        <v>1</v>
      </c>
      <c r="H30" s="79"/>
      <c r="I30" s="28" t="s">
        <v>2235</v>
      </c>
      <c r="J30" s="28" t="s">
        <v>1924</v>
      </c>
      <c r="K30" s="7"/>
    </row>
    <row r="31" spans="1:11">
      <c r="A31" s="49">
        <v>21</v>
      </c>
      <c r="B31" s="3" t="s">
        <v>2022</v>
      </c>
      <c r="C31" s="3" t="s">
        <v>1912</v>
      </c>
      <c r="E31" s="61"/>
      <c r="F31" s="79">
        <v>2</v>
      </c>
      <c r="G31" s="79" t="b">
        <v>1</v>
      </c>
      <c r="H31" s="79"/>
      <c r="J31" s="3" t="s">
        <v>2022</v>
      </c>
      <c r="K31" s="7"/>
    </row>
    <row r="32" spans="1:11">
      <c r="A32" s="49">
        <v>22</v>
      </c>
      <c r="B32" s="3" t="s">
        <v>1952</v>
      </c>
      <c r="C32" s="3" t="s">
        <v>1913</v>
      </c>
      <c r="E32" s="61"/>
      <c r="F32" s="79">
        <v>3</v>
      </c>
      <c r="G32" s="79" t="b">
        <v>1</v>
      </c>
      <c r="H32" s="79"/>
      <c r="J32" s="3" t="s">
        <v>1952</v>
      </c>
      <c r="K32" s="7"/>
    </row>
    <row r="33" spans="1:11">
      <c r="A33" s="49">
        <v>24</v>
      </c>
      <c r="B33" s="3" t="s">
        <v>1953</v>
      </c>
      <c r="C33" s="3" t="s">
        <v>1913</v>
      </c>
      <c r="E33" s="61"/>
      <c r="F33" s="79">
        <v>3</v>
      </c>
      <c r="G33" s="79" t="b">
        <v>1</v>
      </c>
      <c r="H33" s="79"/>
      <c r="I33" s="28"/>
      <c r="J33" s="28" t="s">
        <v>1953</v>
      </c>
      <c r="K33" s="7"/>
    </row>
    <row r="34" spans="1:11">
      <c r="A34" s="49">
        <v>25</v>
      </c>
      <c r="B34" s="3" t="s">
        <v>2023</v>
      </c>
      <c r="C34" s="3" t="s">
        <v>1912</v>
      </c>
      <c r="E34" s="61"/>
      <c r="F34" s="79">
        <v>2</v>
      </c>
      <c r="G34" s="79" t="b">
        <v>1</v>
      </c>
      <c r="H34" s="79"/>
      <c r="J34" s="3" t="s">
        <v>2023</v>
      </c>
      <c r="K34" s="7"/>
    </row>
    <row r="35" spans="1:11">
      <c r="A35" s="49">
        <v>26</v>
      </c>
      <c r="B35" s="3" t="s">
        <v>2024</v>
      </c>
      <c r="C35" s="3" t="s">
        <v>1912</v>
      </c>
      <c r="E35" s="61"/>
      <c r="F35" s="79">
        <v>2</v>
      </c>
      <c r="G35" s="79" t="b">
        <v>1</v>
      </c>
      <c r="H35" s="79"/>
      <c r="J35" s="3" t="s">
        <v>2024</v>
      </c>
      <c r="K35" s="7"/>
    </row>
    <row r="36" spans="1:11">
      <c r="A36" s="49">
        <v>27</v>
      </c>
      <c r="B36" s="3" t="s">
        <v>2025</v>
      </c>
      <c r="C36" s="3" t="s">
        <v>1912</v>
      </c>
      <c r="E36" s="61"/>
      <c r="F36" s="79">
        <v>2</v>
      </c>
      <c r="G36" s="79" t="b">
        <v>1</v>
      </c>
      <c r="H36" s="79"/>
      <c r="J36" s="3" t="s">
        <v>2025</v>
      </c>
      <c r="K36" s="7"/>
    </row>
    <row r="37" spans="1:11">
      <c r="A37" s="49">
        <v>28</v>
      </c>
      <c r="B37" s="3" t="s">
        <v>2609</v>
      </c>
      <c r="C37" s="3" t="s">
        <v>1912</v>
      </c>
      <c r="E37" s="61"/>
      <c r="F37" s="79">
        <v>2</v>
      </c>
      <c r="G37" s="79" t="b">
        <v>1</v>
      </c>
      <c r="H37" s="79"/>
      <c r="J37" s="3" t="s">
        <v>2609</v>
      </c>
      <c r="K37" s="7"/>
    </row>
    <row r="38" spans="1:11">
      <c r="A38" s="49">
        <v>29</v>
      </c>
      <c r="B38" s="28" t="s">
        <v>1954</v>
      </c>
      <c r="C38" s="3" t="s">
        <v>1913</v>
      </c>
      <c r="E38" s="61"/>
      <c r="F38" s="79">
        <v>3</v>
      </c>
      <c r="G38" s="79" t="b">
        <v>1</v>
      </c>
      <c r="H38" s="79"/>
      <c r="J38" s="3" t="s">
        <v>1954</v>
      </c>
      <c r="K38" s="7"/>
    </row>
    <row r="39" spans="1:11">
      <c r="A39" s="49">
        <v>30</v>
      </c>
      <c r="B39" s="3" t="s">
        <v>1955</v>
      </c>
      <c r="C39" s="3" t="s">
        <v>1913</v>
      </c>
      <c r="E39" s="61"/>
      <c r="F39" s="79">
        <v>3</v>
      </c>
      <c r="G39" s="79" t="b">
        <v>1</v>
      </c>
      <c r="H39" s="79"/>
      <c r="J39" s="3" t="s">
        <v>1955</v>
      </c>
      <c r="K39" s="7"/>
    </row>
    <row r="40" spans="1:11">
      <c r="A40" s="49">
        <v>31</v>
      </c>
      <c r="B40" s="3" t="s">
        <v>2026</v>
      </c>
      <c r="C40" s="3" t="s">
        <v>1912</v>
      </c>
      <c r="E40" s="61"/>
      <c r="F40" s="79">
        <v>2</v>
      </c>
      <c r="G40" s="79" t="b">
        <v>1</v>
      </c>
      <c r="H40" s="79"/>
      <c r="J40" s="3" t="s">
        <v>2026</v>
      </c>
      <c r="K40" s="7"/>
    </row>
    <row r="41" spans="1:11">
      <c r="A41" s="49">
        <v>32</v>
      </c>
      <c r="B41" s="3" t="s">
        <v>2027</v>
      </c>
      <c r="C41" s="3" t="s">
        <v>1912</v>
      </c>
      <c r="E41" s="61"/>
      <c r="F41" s="79">
        <v>2</v>
      </c>
      <c r="G41" s="79" t="b">
        <v>1</v>
      </c>
      <c r="H41" s="79"/>
      <c r="J41" s="3" t="s">
        <v>2027</v>
      </c>
      <c r="K41" s="7"/>
    </row>
    <row r="42" spans="1:11">
      <c r="A42" s="49">
        <v>33</v>
      </c>
      <c r="B42" s="3" t="s">
        <v>1956</v>
      </c>
      <c r="C42" s="3" t="s">
        <v>1913</v>
      </c>
      <c r="E42" s="61"/>
      <c r="F42" s="79">
        <v>3</v>
      </c>
      <c r="G42" s="79" t="b">
        <v>1</v>
      </c>
      <c r="H42" s="79"/>
      <c r="J42" s="3" t="s">
        <v>1956</v>
      </c>
      <c r="K42" s="7"/>
    </row>
    <row r="43" spans="1:11">
      <c r="A43" s="49">
        <v>187</v>
      </c>
      <c r="B43" s="3" t="s">
        <v>2610</v>
      </c>
      <c r="C43" s="3" t="s">
        <v>1913</v>
      </c>
      <c r="E43" s="61"/>
      <c r="F43" s="79">
        <v>3</v>
      </c>
      <c r="G43" s="79" t="b">
        <v>1</v>
      </c>
      <c r="H43" s="79"/>
      <c r="J43" s="3" t="s">
        <v>2610</v>
      </c>
      <c r="K43" s="7"/>
    </row>
    <row r="44" spans="1:11">
      <c r="A44" s="49">
        <v>34</v>
      </c>
      <c r="B44" s="28" t="s">
        <v>2028</v>
      </c>
      <c r="C44" s="3" t="s">
        <v>1912</v>
      </c>
      <c r="E44" s="61"/>
      <c r="F44" s="79">
        <v>2</v>
      </c>
      <c r="G44" s="79" t="b">
        <v>1</v>
      </c>
      <c r="H44" s="79"/>
      <c r="J44" s="3" t="s">
        <v>2028</v>
      </c>
      <c r="K44" s="7"/>
    </row>
    <row r="45" spans="1:11">
      <c r="A45" s="49">
        <v>35</v>
      </c>
      <c r="B45" s="3" t="s">
        <v>2029</v>
      </c>
      <c r="C45" s="3" t="s">
        <v>1912</v>
      </c>
      <c r="E45" s="61"/>
      <c r="F45" s="79">
        <v>2</v>
      </c>
      <c r="G45" s="79" t="b">
        <v>1</v>
      </c>
      <c r="H45" s="79"/>
      <c r="J45" s="3" t="s">
        <v>2029</v>
      </c>
      <c r="K45" s="7"/>
    </row>
    <row r="46" spans="1:11">
      <c r="A46" s="49">
        <v>36</v>
      </c>
      <c r="B46" s="3" t="s">
        <v>1957</v>
      </c>
      <c r="C46" s="3" t="s">
        <v>1913</v>
      </c>
      <c r="E46" s="61"/>
      <c r="F46" s="79">
        <v>3</v>
      </c>
      <c r="G46" s="79" t="b">
        <v>1</v>
      </c>
      <c r="H46" s="79"/>
      <c r="J46" s="3" t="s">
        <v>1957</v>
      </c>
      <c r="K46" s="7"/>
    </row>
    <row r="47" spans="1:11">
      <c r="A47" s="49">
        <v>38</v>
      </c>
      <c r="B47" s="3" t="s">
        <v>1958</v>
      </c>
      <c r="C47" s="3" t="s">
        <v>1913</v>
      </c>
      <c r="E47" s="61"/>
      <c r="F47" s="79">
        <v>3</v>
      </c>
      <c r="G47" s="79" t="b">
        <v>1</v>
      </c>
      <c r="H47" s="79"/>
      <c r="J47" s="3" t="s">
        <v>1958</v>
      </c>
      <c r="K47" s="7"/>
    </row>
    <row r="48" spans="1:11">
      <c r="A48" s="49">
        <v>39</v>
      </c>
      <c r="B48" s="28" t="s">
        <v>1925</v>
      </c>
      <c r="C48" s="3" t="s">
        <v>1914</v>
      </c>
      <c r="E48" s="61"/>
      <c r="F48" s="79">
        <v>4</v>
      </c>
      <c r="G48" s="79" t="b">
        <v>1</v>
      </c>
      <c r="H48" s="79"/>
      <c r="I48" s="28" t="s">
        <v>2235</v>
      </c>
      <c r="J48" s="28" t="s">
        <v>1925</v>
      </c>
      <c r="K48" s="7"/>
    </row>
    <row r="49" spans="1:11">
      <c r="A49" s="49">
        <v>40</v>
      </c>
      <c r="B49" s="3" t="s">
        <v>1959</v>
      </c>
      <c r="C49" s="3" t="s">
        <v>1913</v>
      </c>
      <c r="E49" s="61"/>
      <c r="F49" s="79">
        <v>3</v>
      </c>
      <c r="G49" s="79" t="b">
        <v>1</v>
      </c>
      <c r="H49" s="79"/>
      <c r="J49" s="3" t="s">
        <v>1959</v>
      </c>
      <c r="K49" s="7"/>
    </row>
    <row r="50" spans="1:11">
      <c r="A50" s="49">
        <v>41</v>
      </c>
      <c r="B50" s="3" t="s">
        <v>2030</v>
      </c>
      <c r="C50" s="3" t="s">
        <v>1912</v>
      </c>
      <c r="E50" s="61"/>
      <c r="F50" s="79">
        <v>2</v>
      </c>
      <c r="G50" s="79" t="b">
        <v>1</v>
      </c>
      <c r="H50" s="79"/>
      <c r="I50" s="28"/>
      <c r="J50" s="28" t="s">
        <v>2030</v>
      </c>
      <c r="K50" s="7"/>
    </row>
    <row r="51" spans="1:11">
      <c r="A51" s="49">
        <v>42</v>
      </c>
      <c r="B51" s="3" t="s">
        <v>1960</v>
      </c>
      <c r="C51" s="3" t="s">
        <v>1913</v>
      </c>
      <c r="E51" s="61"/>
      <c r="F51" s="79">
        <v>3</v>
      </c>
      <c r="G51" s="79" t="b">
        <v>1</v>
      </c>
      <c r="H51" s="79"/>
      <c r="J51" s="3" t="s">
        <v>1960</v>
      </c>
      <c r="K51" s="7"/>
    </row>
    <row r="52" spans="1:11">
      <c r="A52" s="49">
        <v>43</v>
      </c>
      <c r="B52" s="3" t="s">
        <v>1961</v>
      </c>
      <c r="C52" s="3" t="s">
        <v>1913</v>
      </c>
      <c r="E52" s="61"/>
      <c r="F52" s="79">
        <v>3</v>
      </c>
      <c r="G52" s="79" t="b">
        <v>1</v>
      </c>
      <c r="H52" s="79"/>
      <c r="J52" s="3" t="s">
        <v>1961</v>
      </c>
      <c r="K52" s="7"/>
    </row>
    <row r="53" spans="1:11">
      <c r="A53" s="49">
        <v>44</v>
      </c>
      <c r="B53" s="3" t="s">
        <v>2031</v>
      </c>
      <c r="C53" s="3" t="s">
        <v>1912</v>
      </c>
      <c r="E53" s="61"/>
      <c r="F53" s="79">
        <v>1</v>
      </c>
      <c r="G53" s="79" t="b">
        <v>1</v>
      </c>
      <c r="H53" s="79"/>
      <c r="J53" s="3" t="s">
        <v>2031</v>
      </c>
      <c r="K53" s="7"/>
    </row>
    <row r="54" spans="1:11">
      <c r="A54" s="49">
        <v>44</v>
      </c>
      <c r="B54" s="3" t="s">
        <v>2031</v>
      </c>
      <c r="C54" s="3" t="s">
        <v>1912</v>
      </c>
      <c r="E54" s="61"/>
      <c r="F54" s="79">
        <v>98</v>
      </c>
      <c r="G54" s="79" t="b">
        <v>1</v>
      </c>
      <c r="H54" s="79"/>
      <c r="J54" s="3" t="s">
        <v>2031</v>
      </c>
      <c r="K54" s="7"/>
    </row>
    <row r="55" spans="1:11">
      <c r="A55" s="49">
        <v>45</v>
      </c>
      <c r="B55" s="3" t="s">
        <v>1888</v>
      </c>
      <c r="C55" s="3" t="s">
        <v>1912</v>
      </c>
      <c r="E55" s="61"/>
      <c r="F55" s="79">
        <v>2</v>
      </c>
      <c r="G55" s="79" t="b">
        <v>1</v>
      </c>
      <c r="H55" s="79"/>
      <c r="J55" s="3" t="s">
        <v>1888</v>
      </c>
      <c r="K55" s="7"/>
    </row>
    <row r="56" spans="1:11">
      <c r="A56" s="49">
        <v>46</v>
      </c>
      <c r="B56" s="3" t="s">
        <v>2032</v>
      </c>
      <c r="C56" s="3" t="s">
        <v>1912</v>
      </c>
      <c r="E56" s="61"/>
      <c r="F56" s="79">
        <v>2</v>
      </c>
      <c r="G56" s="79" t="b">
        <v>1</v>
      </c>
      <c r="H56" s="79"/>
      <c r="J56" s="3" t="s">
        <v>2032</v>
      </c>
      <c r="K56" s="7"/>
    </row>
    <row r="57" spans="1:11">
      <c r="A57" s="49">
        <v>47</v>
      </c>
      <c r="B57" s="3" t="s">
        <v>2033</v>
      </c>
      <c r="C57" s="3" t="s">
        <v>1912</v>
      </c>
      <c r="E57" s="61"/>
      <c r="F57" s="79">
        <v>2</v>
      </c>
      <c r="G57" s="79" t="b">
        <v>1</v>
      </c>
      <c r="H57" s="79"/>
      <c r="J57" s="3" t="s">
        <v>2033</v>
      </c>
      <c r="K57" s="7"/>
    </row>
    <row r="58" spans="1:11">
      <c r="A58" s="49">
        <v>48</v>
      </c>
      <c r="B58" s="3" t="s">
        <v>1926</v>
      </c>
      <c r="C58" s="3" t="s">
        <v>1914</v>
      </c>
      <c r="E58" s="61"/>
      <c r="F58" s="79">
        <v>4</v>
      </c>
      <c r="G58" s="79" t="b">
        <v>1</v>
      </c>
      <c r="H58" s="79"/>
      <c r="I58" s="3" t="s">
        <v>2235</v>
      </c>
      <c r="J58" s="3" t="s">
        <v>1926</v>
      </c>
      <c r="K58" s="7"/>
    </row>
    <row r="59" spans="1:11">
      <c r="A59" s="49">
        <v>49</v>
      </c>
      <c r="B59" s="3" t="s">
        <v>1927</v>
      </c>
      <c r="C59" s="3" t="s">
        <v>1914</v>
      </c>
      <c r="E59" s="61"/>
      <c r="F59" s="79">
        <v>4</v>
      </c>
      <c r="G59" s="79" t="b">
        <v>1</v>
      </c>
      <c r="H59" s="79"/>
      <c r="I59" s="3" t="s">
        <v>2235</v>
      </c>
      <c r="J59" s="3" t="s">
        <v>1927</v>
      </c>
      <c r="K59" s="7"/>
    </row>
    <row r="60" spans="1:11">
      <c r="A60" s="49">
        <v>51</v>
      </c>
      <c r="B60" s="3" t="s">
        <v>1928</v>
      </c>
      <c r="C60" s="3" t="s">
        <v>1914</v>
      </c>
      <c r="E60" s="61"/>
      <c r="F60" s="79">
        <v>4</v>
      </c>
      <c r="G60" s="79" t="b">
        <v>1</v>
      </c>
      <c r="H60" s="79"/>
      <c r="I60" s="28" t="s">
        <v>2235</v>
      </c>
      <c r="J60" s="28" t="s">
        <v>1928</v>
      </c>
      <c r="K60" s="7"/>
    </row>
    <row r="61" spans="1:11">
      <c r="A61" s="49">
        <v>52</v>
      </c>
      <c r="B61" s="3" t="s">
        <v>1962</v>
      </c>
      <c r="C61" s="3" t="s">
        <v>1913</v>
      </c>
      <c r="E61" s="61"/>
      <c r="F61" s="79">
        <v>3</v>
      </c>
      <c r="G61" s="79" t="b">
        <v>1</v>
      </c>
      <c r="H61" s="79"/>
      <c r="I61" s="28"/>
      <c r="J61" s="28" t="s">
        <v>1962</v>
      </c>
      <c r="K61" s="7"/>
    </row>
    <row r="62" spans="1:11">
      <c r="A62" s="49">
        <v>53</v>
      </c>
      <c r="B62" s="3" t="s">
        <v>2034</v>
      </c>
      <c r="C62" s="3" t="s">
        <v>1912</v>
      </c>
      <c r="E62" s="61"/>
      <c r="F62" s="79">
        <v>2</v>
      </c>
      <c r="G62" s="79" t="b">
        <v>1</v>
      </c>
      <c r="H62" s="79"/>
      <c r="I62" s="28"/>
      <c r="J62" s="28" t="s">
        <v>2034</v>
      </c>
      <c r="K62" s="7"/>
    </row>
    <row r="63" spans="1:11">
      <c r="A63" s="49">
        <v>54</v>
      </c>
      <c r="B63" s="3" t="s">
        <v>1963</v>
      </c>
      <c r="C63" s="3" t="s">
        <v>1913</v>
      </c>
      <c r="E63" s="61"/>
      <c r="F63" s="79">
        <v>3</v>
      </c>
      <c r="G63" s="79" t="b">
        <v>1</v>
      </c>
      <c r="H63" s="79"/>
      <c r="I63" s="28"/>
      <c r="J63" s="28" t="s">
        <v>1963</v>
      </c>
      <c r="K63" s="7"/>
    </row>
    <row r="64" spans="1:11">
      <c r="A64" s="49">
        <v>55</v>
      </c>
      <c r="B64" s="3" t="s">
        <v>1929</v>
      </c>
      <c r="C64" s="3" t="s">
        <v>1914</v>
      </c>
      <c r="E64" s="61"/>
      <c r="F64" s="79">
        <v>4</v>
      </c>
      <c r="G64" s="79" t="b">
        <v>1</v>
      </c>
      <c r="H64" s="79"/>
      <c r="I64" s="3" t="s">
        <v>2235</v>
      </c>
      <c r="J64" s="3" t="s">
        <v>1929</v>
      </c>
      <c r="K64" s="7"/>
    </row>
    <row r="65" spans="1:11">
      <c r="A65" s="49">
        <v>56</v>
      </c>
      <c r="B65" s="3" t="s">
        <v>1964</v>
      </c>
      <c r="C65" s="3" t="s">
        <v>1913</v>
      </c>
      <c r="E65" s="61"/>
      <c r="F65" s="79">
        <v>3</v>
      </c>
      <c r="G65" s="79" t="b">
        <v>1</v>
      </c>
      <c r="H65" s="79"/>
      <c r="J65" s="3" t="s">
        <v>1964</v>
      </c>
      <c r="K65" s="7"/>
    </row>
    <row r="66" spans="1:11">
      <c r="A66" s="49">
        <v>57</v>
      </c>
      <c r="B66" s="3" t="s">
        <v>1889</v>
      </c>
      <c r="C66" s="3" t="s">
        <v>1912</v>
      </c>
      <c r="E66" s="61"/>
      <c r="F66" s="79">
        <v>2</v>
      </c>
      <c r="G66" s="79" t="b">
        <v>1</v>
      </c>
      <c r="H66" s="79"/>
      <c r="J66" s="3" t="s">
        <v>1889</v>
      </c>
      <c r="K66" s="7"/>
    </row>
    <row r="67" spans="1:11">
      <c r="A67" s="49">
        <v>58</v>
      </c>
      <c r="B67" s="3" t="s">
        <v>1890</v>
      </c>
      <c r="C67" s="3" t="s">
        <v>1913</v>
      </c>
      <c r="E67" s="61"/>
      <c r="F67" s="79">
        <v>3</v>
      </c>
      <c r="G67" s="79" t="b">
        <v>1</v>
      </c>
      <c r="H67" s="79"/>
      <c r="I67" s="28"/>
      <c r="J67" s="28" t="s">
        <v>1890</v>
      </c>
      <c r="K67" s="7"/>
    </row>
    <row r="68" spans="1:11">
      <c r="A68" s="49">
        <v>59</v>
      </c>
      <c r="B68" s="3" t="s">
        <v>2035</v>
      </c>
      <c r="C68" s="3" t="s">
        <v>1912</v>
      </c>
      <c r="E68" s="61"/>
      <c r="F68" s="79">
        <v>2</v>
      </c>
      <c r="G68" s="79" t="b">
        <v>1</v>
      </c>
      <c r="H68" s="79"/>
      <c r="J68" s="3" t="s">
        <v>2035</v>
      </c>
      <c r="K68" s="7"/>
    </row>
    <row r="69" spans="1:11">
      <c r="A69" s="49">
        <v>60</v>
      </c>
      <c r="B69" s="3" t="s">
        <v>1965</v>
      </c>
      <c r="C69" s="3" t="s">
        <v>1913</v>
      </c>
      <c r="E69" s="61"/>
      <c r="F69" s="79">
        <v>3</v>
      </c>
      <c r="G69" s="79" t="b">
        <v>1</v>
      </c>
      <c r="H69" s="79"/>
      <c r="J69" s="3" t="s">
        <v>1965</v>
      </c>
      <c r="K69" s="7"/>
    </row>
    <row r="70" spans="1:11">
      <c r="A70" s="49">
        <v>61</v>
      </c>
      <c r="B70" s="3" t="s">
        <v>1966</v>
      </c>
      <c r="C70" s="3" t="s">
        <v>1913</v>
      </c>
      <c r="E70" s="61"/>
      <c r="F70" s="79">
        <v>3</v>
      </c>
      <c r="G70" s="79" t="b">
        <v>1</v>
      </c>
      <c r="H70" s="79"/>
      <c r="J70" s="3" t="s">
        <v>1966</v>
      </c>
      <c r="K70" s="7"/>
    </row>
    <row r="71" spans="1:11">
      <c r="A71" s="49">
        <v>62</v>
      </c>
      <c r="B71" s="3" t="s">
        <v>2036</v>
      </c>
      <c r="C71" s="3" t="s">
        <v>1912</v>
      </c>
      <c r="E71" s="61"/>
      <c r="F71" s="79">
        <v>2</v>
      </c>
      <c r="G71" s="79" t="b">
        <v>1</v>
      </c>
      <c r="H71" s="79"/>
      <c r="J71" s="3" t="s">
        <v>2036</v>
      </c>
      <c r="K71" s="7"/>
    </row>
    <row r="72" spans="1:11">
      <c r="A72" s="49">
        <v>63</v>
      </c>
      <c r="B72" s="3" t="s">
        <v>1967</v>
      </c>
      <c r="C72" s="3" t="s">
        <v>1913</v>
      </c>
      <c r="E72" s="61"/>
      <c r="F72" s="79">
        <v>3</v>
      </c>
      <c r="G72" s="79" t="b">
        <v>1</v>
      </c>
      <c r="H72" s="79"/>
      <c r="J72" s="3" t="s">
        <v>1967</v>
      </c>
      <c r="K72" s="7"/>
    </row>
    <row r="73" spans="1:11">
      <c r="A73" s="49">
        <v>65</v>
      </c>
      <c r="B73" s="3" t="s">
        <v>1968</v>
      </c>
      <c r="C73" s="3" t="s">
        <v>1913</v>
      </c>
      <c r="E73" s="61"/>
      <c r="F73" s="79">
        <v>3</v>
      </c>
      <c r="G73" s="79" t="b">
        <v>1</v>
      </c>
      <c r="H73" s="79"/>
      <c r="J73" s="3" t="s">
        <v>1968</v>
      </c>
      <c r="K73" s="7"/>
    </row>
    <row r="74" spans="1:11">
      <c r="A74" s="49">
        <v>66</v>
      </c>
      <c r="B74" s="3" t="s">
        <v>1969</v>
      </c>
      <c r="C74" s="3" t="s">
        <v>1913</v>
      </c>
      <c r="E74" s="61"/>
      <c r="F74" s="79">
        <v>3</v>
      </c>
      <c r="G74" s="79" t="b">
        <v>1</v>
      </c>
      <c r="H74" s="79"/>
      <c r="J74" s="3" t="s">
        <v>1969</v>
      </c>
      <c r="K74" s="7"/>
    </row>
    <row r="75" spans="1:11">
      <c r="A75" s="49">
        <v>67</v>
      </c>
      <c r="B75" s="3" t="s">
        <v>1970</v>
      </c>
      <c r="C75" s="3" t="s">
        <v>1913</v>
      </c>
      <c r="E75" s="61"/>
      <c r="F75" s="79">
        <v>3</v>
      </c>
      <c r="G75" s="79" t="b">
        <v>1</v>
      </c>
      <c r="H75" s="79"/>
      <c r="J75" s="3" t="s">
        <v>1970</v>
      </c>
      <c r="K75" s="7"/>
    </row>
    <row r="76" spans="1:11">
      <c r="A76" s="49">
        <v>69</v>
      </c>
      <c r="B76" s="3" t="s">
        <v>1971</v>
      </c>
      <c r="C76" s="3" t="s">
        <v>1913</v>
      </c>
      <c r="E76" s="61"/>
      <c r="F76" s="79">
        <v>3</v>
      </c>
      <c r="G76" s="79" t="b">
        <v>1</v>
      </c>
      <c r="H76" s="79"/>
      <c r="I76" s="28"/>
      <c r="J76" s="28" t="s">
        <v>1971</v>
      </c>
      <c r="K76" s="7"/>
    </row>
    <row r="77" spans="1:11">
      <c r="A77" s="49">
        <v>70</v>
      </c>
      <c r="B77" s="3" t="s">
        <v>1972</v>
      </c>
      <c r="C77" s="3" t="s">
        <v>1913</v>
      </c>
      <c r="E77" s="61"/>
      <c r="F77" s="79">
        <v>3</v>
      </c>
      <c r="G77" s="79" t="b">
        <v>1</v>
      </c>
      <c r="H77" s="79"/>
      <c r="J77" s="3" t="s">
        <v>1972</v>
      </c>
      <c r="K77" s="7"/>
    </row>
    <row r="78" spans="1:11">
      <c r="A78" s="49">
        <v>72</v>
      </c>
      <c r="B78" s="3" t="s">
        <v>1973</v>
      </c>
      <c r="C78" s="3" t="s">
        <v>1913</v>
      </c>
      <c r="E78" s="61"/>
      <c r="F78" s="79">
        <v>3</v>
      </c>
      <c r="G78" s="79" t="b">
        <v>1</v>
      </c>
      <c r="H78" s="79"/>
      <c r="J78" s="3" t="s">
        <v>1973</v>
      </c>
      <c r="K78" s="7"/>
    </row>
    <row r="79" spans="1:11">
      <c r="A79" s="49">
        <v>73</v>
      </c>
      <c r="B79" s="3" t="s">
        <v>2219</v>
      </c>
      <c r="C79" s="3" t="s">
        <v>1913</v>
      </c>
      <c r="E79" s="61"/>
      <c r="F79" s="79">
        <v>3</v>
      </c>
      <c r="G79" s="79" t="b">
        <v>1</v>
      </c>
      <c r="H79" s="79"/>
      <c r="J79" s="3" t="s">
        <v>2219</v>
      </c>
      <c r="K79" s="7"/>
    </row>
    <row r="80" spans="1:11">
      <c r="A80" s="49">
        <v>75</v>
      </c>
      <c r="B80" s="3" t="s">
        <v>1930</v>
      </c>
      <c r="C80" s="3" t="s">
        <v>1914</v>
      </c>
      <c r="E80" s="61"/>
      <c r="F80" s="79">
        <v>4</v>
      </c>
      <c r="G80" s="79" t="b">
        <v>1</v>
      </c>
      <c r="H80" s="79"/>
      <c r="I80" s="28" t="s">
        <v>2235</v>
      </c>
      <c r="J80" s="28" t="s">
        <v>1930</v>
      </c>
      <c r="K80" s="7"/>
    </row>
    <row r="81" spans="1:11">
      <c r="A81" s="49">
        <v>76</v>
      </c>
      <c r="B81" s="3" t="s">
        <v>2037</v>
      </c>
      <c r="C81" s="3" t="s">
        <v>1912</v>
      </c>
      <c r="E81" s="61"/>
      <c r="F81" s="79">
        <v>2</v>
      </c>
      <c r="G81" s="79" t="b">
        <v>1</v>
      </c>
      <c r="H81" s="79"/>
      <c r="J81" s="3" t="s">
        <v>2037</v>
      </c>
      <c r="K81" s="7"/>
    </row>
    <row r="82" spans="1:11">
      <c r="A82" s="49">
        <v>77</v>
      </c>
      <c r="B82" s="3" t="s">
        <v>2038</v>
      </c>
      <c r="C82" s="3" t="s">
        <v>1912</v>
      </c>
      <c r="E82" s="61"/>
      <c r="F82" s="79">
        <v>2</v>
      </c>
      <c r="G82" s="79" t="b">
        <v>1</v>
      </c>
      <c r="H82" s="79"/>
      <c r="J82" s="3" t="s">
        <v>2038</v>
      </c>
      <c r="K82" s="7"/>
    </row>
    <row r="83" spans="1:11">
      <c r="A83" s="49">
        <v>78</v>
      </c>
      <c r="B83" s="3" t="s">
        <v>2039</v>
      </c>
      <c r="C83" s="3" t="s">
        <v>1912</v>
      </c>
      <c r="E83" s="61"/>
      <c r="F83" s="79">
        <v>2</v>
      </c>
      <c r="G83" s="79" t="b">
        <v>1</v>
      </c>
      <c r="H83" s="79"/>
      <c r="I83" s="28"/>
      <c r="J83" s="28" t="s">
        <v>2039</v>
      </c>
      <c r="K83" s="7"/>
    </row>
    <row r="84" spans="1:11">
      <c r="A84" s="49">
        <v>79</v>
      </c>
      <c r="B84" s="3" t="s">
        <v>2057</v>
      </c>
      <c r="C84" s="3" t="s">
        <v>1912</v>
      </c>
      <c r="E84" s="61"/>
      <c r="F84" s="79">
        <v>2</v>
      </c>
      <c r="G84" s="79" t="b">
        <v>1</v>
      </c>
      <c r="H84" s="79"/>
      <c r="J84" s="3" t="s">
        <v>2057</v>
      </c>
      <c r="K84" s="7"/>
    </row>
    <row r="85" spans="1:11">
      <c r="A85" s="49">
        <v>80</v>
      </c>
      <c r="B85" s="28" t="s">
        <v>1974</v>
      </c>
      <c r="C85" s="3" t="s">
        <v>1913</v>
      </c>
      <c r="E85" s="61"/>
      <c r="F85" s="79">
        <v>3</v>
      </c>
      <c r="G85" s="79" t="b">
        <v>1</v>
      </c>
      <c r="H85" s="79"/>
      <c r="J85" s="3" t="s">
        <v>1974</v>
      </c>
      <c r="K85" s="7"/>
    </row>
    <row r="86" spans="1:11">
      <c r="A86" s="49">
        <v>81</v>
      </c>
      <c r="B86" s="3" t="s">
        <v>1975</v>
      </c>
      <c r="C86" s="3" t="s">
        <v>1913</v>
      </c>
      <c r="E86" s="61"/>
      <c r="F86" s="79">
        <v>3</v>
      </c>
      <c r="G86" s="79" t="b">
        <v>1</v>
      </c>
      <c r="H86" s="79"/>
      <c r="I86" s="28"/>
      <c r="J86" s="28" t="s">
        <v>1975</v>
      </c>
      <c r="K86" s="7"/>
    </row>
    <row r="87" spans="1:11">
      <c r="A87" s="49">
        <v>82</v>
      </c>
      <c r="B87" s="3" t="s">
        <v>1976</v>
      </c>
      <c r="C87" s="3" t="s">
        <v>1913</v>
      </c>
      <c r="E87" s="61"/>
      <c r="F87" s="79">
        <v>3</v>
      </c>
      <c r="G87" s="79" t="b">
        <v>1</v>
      </c>
      <c r="H87" s="79"/>
      <c r="I87" s="28"/>
      <c r="J87" s="28" t="s">
        <v>1976</v>
      </c>
      <c r="K87" s="7"/>
    </row>
    <row r="88" spans="1:11">
      <c r="A88" s="49">
        <v>83</v>
      </c>
      <c r="B88" s="3" t="s">
        <v>1977</v>
      </c>
      <c r="C88" s="3" t="s">
        <v>1913</v>
      </c>
      <c r="E88" s="61"/>
      <c r="F88" s="79">
        <v>3</v>
      </c>
      <c r="G88" s="79" t="b">
        <v>1</v>
      </c>
      <c r="H88" s="79"/>
      <c r="J88" s="3" t="s">
        <v>1977</v>
      </c>
      <c r="K88" s="7"/>
    </row>
    <row r="89" spans="1:11">
      <c r="A89" s="49">
        <v>85</v>
      </c>
      <c r="B89" s="3" t="s">
        <v>1978</v>
      </c>
      <c r="C89" s="3" t="s">
        <v>1913</v>
      </c>
      <c r="E89" s="61"/>
      <c r="F89" s="79">
        <v>3</v>
      </c>
      <c r="G89" s="79" t="b">
        <v>1</v>
      </c>
      <c r="H89" s="79"/>
      <c r="J89" s="3" t="s">
        <v>1978</v>
      </c>
      <c r="K89" s="7"/>
    </row>
    <row r="90" spans="1:11">
      <c r="A90" s="49">
        <v>86</v>
      </c>
      <c r="B90" s="3" t="s">
        <v>1931</v>
      </c>
      <c r="C90" s="3" t="s">
        <v>1914</v>
      </c>
      <c r="E90" s="61"/>
      <c r="F90" s="79">
        <v>4</v>
      </c>
      <c r="G90" s="79" t="b">
        <v>1</v>
      </c>
      <c r="H90" s="79"/>
      <c r="I90" s="3" t="s">
        <v>2235</v>
      </c>
      <c r="J90" s="3" t="s">
        <v>1931</v>
      </c>
      <c r="K90" s="7"/>
    </row>
    <row r="91" spans="1:11">
      <c r="A91" s="49">
        <v>87</v>
      </c>
      <c r="B91" s="28" t="s">
        <v>2058</v>
      </c>
      <c r="C91" s="3" t="s">
        <v>1912</v>
      </c>
      <c r="E91" s="61"/>
      <c r="F91" s="79">
        <v>2</v>
      </c>
      <c r="G91" s="79" t="b">
        <v>1</v>
      </c>
      <c r="H91" s="79"/>
      <c r="J91" s="3" t="s">
        <v>2058</v>
      </c>
      <c r="K91" s="7"/>
    </row>
    <row r="92" spans="1:11">
      <c r="A92" s="49">
        <v>88</v>
      </c>
      <c r="B92" s="3" t="s">
        <v>1932</v>
      </c>
      <c r="C92" s="3" t="s">
        <v>1914</v>
      </c>
      <c r="E92" s="61"/>
      <c r="F92" s="79">
        <v>4</v>
      </c>
      <c r="G92" s="79" t="b">
        <v>1</v>
      </c>
      <c r="H92" s="79"/>
      <c r="I92" s="3" t="s">
        <v>2235</v>
      </c>
      <c r="J92" s="3" t="s">
        <v>1932</v>
      </c>
      <c r="K92" s="7"/>
    </row>
    <row r="93" spans="1:11">
      <c r="A93" s="49">
        <v>89</v>
      </c>
      <c r="B93" s="3" t="s">
        <v>1933</v>
      </c>
      <c r="C93" s="3" t="s">
        <v>1914</v>
      </c>
      <c r="E93" s="61"/>
      <c r="F93" s="79">
        <v>4</v>
      </c>
      <c r="G93" s="79" t="b">
        <v>1</v>
      </c>
      <c r="H93" s="79"/>
      <c r="I93" s="3" t="s">
        <v>2235</v>
      </c>
      <c r="J93" s="3" t="s">
        <v>1933</v>
      </c>
      <c r="K93" s="7"/>
    </row>
    <row r="94" spans="1:11">
      <c r="A94" s="49">
        <v>90</v>
      </c>
      <c r="B94" s="3" t="s">
        <v>1891</v>
      </c>
      <c r="C94" s="3" t="s">
        <v>1912</v>
      </c>
      <c r="E94" s="61"/>
      <c r="F94" s="79">
        <v>2</v>
      </c>
      <c r="G94" s="79" t="b">
        <v>1</v>
      </c>
      <c r="H94" s="79"/>
      <c r="J94" s="3" t="s">
        <v>1891</v>
      </c>
      <c r="K94" s="7"/>
    </row>
    <row r="95" spans="1:11">
      <c r="A95" s="49">
        <v>91</v>
      </c>
      <c r="B95" s="3" t="s">
        <v>1979</v>
      </c>
      <c r="C95" s="3" t="s">
        <v>1913</v>
      </c>
      <c r="E95" s="61"/>
      <c r="F95" s="79">
        <v>3</v>
      </c>
      <c r="G95" s="79" t="b">
        <v>1</v>
      </c>
      <c r="H95" s="79"/>
      <c r="J95" s="3" t="s">
        <v>1979</v>
      </c>
      <c r="K95" s="7"/>
    </row>
    <row r="96" spans="1:11">
      <c r="A96" s="49">
        <v>92</v>
      </c>
      <c r="B96" s="3" t="s">
        <v>1892</v>
      </c>
      <c r="C96" s="3" t="s">
        <v>1912</v>
      </c>
      <c r="E96" s="61"/>
      <c r="F96" s="79">
        <v>2</v>
      </c>
      <c r="G96" s="79" t="b">
        <v>1</v>
      </c>
      <c r="H96" s="79"/>
      <c r="I96" s="28"/>
      <c r="J96" s="28" t="s">
        <v>1892</v>
      </c>
      <c r="K96" s="7"/>
    </row>
    <row r="97" spans="1:11">
      <c r="A97" s="49">
        <v>93</v>
      </c>
      <c r="B97" s="3" t="s">
        <v>1980</v>
      </c>
      <c r="C97" s="3" t="s">
        <v>1913</v>
      </c>
      <c r="E97" s="61"/>
      <c r="F97" s="79">
        <v>3</v>
      </c>
      <c r="G97" s="79" t="b">
        <v>1</v>
      </c>
      <c r="H97" s="79"/>
      <c r="J97" s="3" t="s">
        <v>1980</v>
      </c>
      <c r="K97" s="7"/>
    </row>
    <row r="98" spans="1:11">
      <c r="A98" s="49">
        <v>95</v>
      </c>
      <c r="B98" s="3" t="s">
        <v>1981</v>
      </c>
      <c r="C98" s="3" t="s">
        <v>1913</v>
      </c>
      <c r="E98" s="61"/>
      <c r="F98" s="79">
        <v>3</v>
      </c>
      <c r="G98" s="79" t="b">
        <v>1</v>
      </c>
      <c r="H98" s="79"/>
      <c r="I98" s="28"/>
      <c r="J98" s="28" t="s">
        <v>1981</v>
      </c>
      <c r="K98" s="7"/>
    </row>
    <row r="99" spans="1:11">
      <c r="A99" s="49">
        <v>96</v>
      </c>
      <c r="B99" s="28" t="s">
        <v>1934</v>
      </c>
      <c r="C99" s="3" t="s">
        <v>1914</v>
      </c>
      <c r="E99" s="61"/>
      <c r="F99" s="79">
        <v>4</v>
      </c>
      <c r="G99" s="79" t="b">
        <v>1</v>
      </c>
      <c r="H99" s="79"/>
      <c r="I99" s="3" t="s">
        <v>2235</v>
      </c>
      <c r="J99" s="3" t="s">
        <v>1934</v>
      </c>
      <c r="K99" s="7"/>
    </row>
    <row r="100" spans="1:11">
      <c r="A100" s="49">
        <v>97</v>
      </c>
      <c r="B100" s="3" t="s">
        <v>1935</v>
      </c>
      <c r="C100" s="3" t="s">
        <v>1914</v>
      </c>
      <c r="E100" s="61"/>
      <c r="F100" s="79">
        <v>4</v>
      </c>
      <c r="G100" s="79" t="b">
        <v>1</v>
      </c>
      <c r="H100" s="79"/>
      <c r="I100" s="28" t="s">
        <v>2235</v>
      </c>
      <c r="J100" s="28" t="s">
        <v>1935</v>
      </c>
      <c r="K100" s="7"/>
    </row>
    <row r="101" spans="1:11">
      <c r="A101" s="49">
        <v>99</v>
      </c>
      <c r="B101" s="3" t="s">
        <v>1982</v>
      </c>
      <c r="C101" s="3" t="s">
        <v>1913</v>
      </c>
      <c r="E101" s="61"/>
      <c r="F101" s="79">
        <v>3</v>
      </c>
      <c r="G101" s="79" t="b">
        <v>1</v>
      </c>
      <c r="H101" s="79"/>
      <c r="I101" s="28"/>
      <c r="J101" s="28" t="s">
        <v>1982</v>
      </c>
      <c r="K101" s="7"/>
    </row>
    <row r="102" spans="1:11">
      <c r="A102" s="49">
        <v>100</v>
      </c>
      <c r="B102" s="3" t="s">
        <v>1983</v>
      </c>
      <c r="C102" s="3" t="s">
        <v>1913</v>
      </c>
      <c r="E102" s="61"/>
      <c r="F102" s="79">
        <v>3</v>
      </c>
      <c r="G102" s="79" t="b">
        <v>1</v>
      </c>
      <c r="H102" s="79"/>
      <c r="J102" s="3" t="s">
        <v>1983</v>
      </c>
      <c r="K102" s="7"/>
    </row>
    <row r="103" spans="1:11">
      <c r="A103" s="49">
        <v>102</v>
      </c>
      <c r="B103" s="3" t="s">
        <v>2040</v>
      </c>
      <c r="C103" s="3" t="s">
        <v>1912</v>
      </c>
      <c r="E103" s="61"/>
      <c r="F103" s="79">
        <v>2</v>
      </c>
      <c r="G103" s="79" t="b">
        <v>1</v>
      </c>
      <c r="H103" s="79"/>
      <c r="J103" s="3" t="s">
        <v>2040</v>
      </c>
      <c r="K103" s="7"/>
    </row>
    <row r="104" spans="1:11">
      <c r="A104" s="49">
        <v>103</v>
      </c>
      <c r="B104" s="3" t="s">
        <v>1984</v>
      </c>
      <c r="C104" s="3" t="s">
        <v>1913</v>
      </c>
      <c r="E104" s="61"/>
      <c r="F104" s="79">
        <v>3</v>
      </c>
      <c r="G104" s="79" t="b">
        <v>1</v>
      </c>
      <c r="H104" s="79"/>
      <c r="J104" s="3" t="s">
        <v>1984</v>
      </c>
      <c r="K104" s="7"/>
    </row>
    <row r="105" spans="1:11">
      <c r="A105" s="49">
        <v>104</v>
      </c>
      <c r="B105" s="3" t="s">
        <v>1985</v>
      </c>
      <c r="C105" s="3" t="s">
        <v>1913</v>
      </c>
      <c r="E105" s="61"/>
      <c r="F105" s="79">
        <v>3</v>
      </c>
      <c r="G105" s="79" t="b">
        <v>1</v>
      </c>
      <c r="H105" s="79"/>
      <c r="J105" s="3" t="s">
        <v>1985</v>
      </c>
      <c r="K105" s="7"/>
    </row>
    <row r="106" spans="1:11">
      <c r="A106" s="49">
        <v>105</v>
      </c>
      <c r="B106" s="3" t="s">
        <v>1986</v>
      </c>
      <c r="C106" s="3" t="s">
        <v>1913</v>
      </c>
      <c r="E106" s="61"/>
      <c r="F106" s="79">
        <v>3</v>
      </c>
      <c r="G106" s="79" t="b">
        <v>1</v>
      </c>
      <c r="H106" s="79"/>
      <c r="I106" s="28"/>
      <c r="J106" s="28" t="s">
        <v>1986</v>
      </c>
      <c r="K106" s="7"/>
    </row>
    <row r="107" spans="1:11">
      <c r="A107" s="49">
        <v>107</v>
      </c>
      <c r="B107" s="3" t="s">
        <v>1987</v>
      </c>
      <c r="C107" s="3" t="s">
        <v>1913</v>
      </c>
      <c r="E107" s="61"/>
      <c r="F107" s="79">
        <v>3</v>
      </c>
      <c r="G107" s="79" t="b">
        <v>1</v>
      </c>
      <c r="H107" s="79"/>
      <c r="J107" s="3" t="s">
        <v>1987</v>
      </c>
      <c r="K107" s="7"/>
    </row>
    <row r="108" spans="1:11">
      <c r="A108" s="49">
        <v>108</v>
      </c>
      <c r="B108" s="3" t="s">
        <v>1988</v>
      </c>
      <c r="C108" s="3" t="s">
        <v>1913</v>
      </c>
      <c r="E108" s="61"/>
      <c r="F108" s="79">
        <v>3</v>
      </c>
      <c r="G108" s="79" t="b">
        <v>1</v>
      </c>
      <c r="H108" s="79"/>
      <c r="I108" s="28"/>
      <c r="J108" s="28" t="s">
        <v>1988</v>
      </c>
      <c r="K108" s="7"/>
    </row>
    <row r="109" spans="1:11">
      <c r="A109" s="49">
        <v>109</v>
      </c>
      <c r="B109" s="3" t="s">
        <v>88</v>
      </c>
      <c r="C109" s="3" t="s">
        <v>1912</v>
      </c>
      <c r="E109" s="61"/>
      <c r="F109" s="79">
        <v>2</v>
      </c>
      <c r="G109" s="79" t="b">
        <v>1</v>
      </c>
      <c r="H109" s="79"/>
      <c r="I109" s="28"/>
      <c r="J109" s="28" t="s">
        <v>88</v>
      </c>
      <c r="K109" s="7"/>
    </row>
    <row r="110" spans="1:11">
      <c r="A110" s="49">
        <v>110</v>
      </c>
      <c r="B110" s="3" t="s">
        <v>2041</v>
      </c>
      <c r="C110" s="3" t="s">
        <v>1912</v>
      </c>
      <c r="E110" s="61"/>
      <c r="F110" s="79">
        <v>2</v>
      </c>
      <c r="G110" s="79" t="b">
        <v>1</v>
      </c>
      <c r="H110" s="79"/>
      <c r="I110" s="28"/>
      <c r="J110" s="28" t="s">
        <v>2041</v>
      </c>
      <c r="K110" s="7"/>
    </row>
    <row r="111" spans="1:11">
      <c r="A111" s="49">
        <v>111</v>
      </c>
      <c r="B111" s="3" t="s">
        <v>2042</v>
      </c>
      <c r="C111" s="3" t="s">
        <v>1912</v>
      </c>
      <c r="E111" s="61"/>
      <c r="F111" s="79">
        <v>2</v>
      </c>
      <c r="G111" s="79" t="b">
        <v>1</v>
      </c>
      <c r="H111" s="79"/>
      <c r="J111" s="3" t="s">
        <v>2042</v>
      </c>
      <c r="K111" s="7"/>
    </row>
    <row r="112" spans="1:11">
      <c r="A112" s="49">
        <v>112</v>
      </c>
      <c r="B112" s="3" t="s">
        <v>1989</v>
      </c>
      <c r="C112" s="3" t="s">
        <v>1913</v>
      </c>
      <c r="E112" s="61"/>
      <c r="F112" s="79">
        <v>3</v>
      </c>
      <c r="G112" s="79" t="b">
        <v>1</v>
      </c>
      <c r="H112" s="79"/>
      <c r="J112" s="3" t="s">
        <v>1989</v>
      </c>
      <c r="K112" s="7"/>
    </row>
    <row r="113" spans="1:11">
      <c r="A113" s="49">
        <v>115</v>
      </c>
      <c r="B113" s="3" t="s">
        <v>2043</v>
      </c>
      <c r="C113" s="3" t="s">
        <v>1912</v>
      </c>
      <c r="E113" s="61"/>
      <c r="F113" s="79">
        <v>2</v>
      </c>
      <c r="G113" s="79" t="b">
        <v>1</v>
      </c>
      <c r="H113" s="79"/>
      <c r="I113" s="28"/>
      <c r="J113" s="28" t="s">
        <v>2043</v>
      </c>
      <c r="K113" s="7"/>
    </row>
    <row r="114" spans="1:11">
      <c r="A114" s="49">
        <v>116</v>
      </c>
      <c r="B114" s="3" t="s">
        <v>1990</v>
      </c>
      <c r="C114" s="3" t="s">
        <v>1913</v>
      </c>
      <c r="E114" s="61"/>
      <c r="F114" s="79">
        <v>3</v>
      </c>
      <c r="G114" s="79" t="b">
        <v>1</v>
      </c>
      <c r="H114" s="79"/>
      <c r="J114" s="3" t="s">
        <v>1990</v>
      </c>
      <c r="K114" s="7"/>
    </row>
    <row r="115" spans="1:11">
      <c r="A115" s="49">
        <v>117</v>
      </c>
      <c r="B115" s="3" t="s">
        <v>1991</v>
      </c>
      <c r="C115" s="3" t="s">
        <v>1913</v>
      </c>
      <c r="E115" s="61"/>
      <c r="F115" s="79">
        <v>3</v>
      </c>
      <c r="G115" s="79" t="b">
        <v>1</v>
      </c>
      <c r="H115" s="79"/>
      <c r="J115" s="3" t="s">
        <v>1991</v>
      </c>
      <c r="K115" s="7"/>
    </row>
    <row r="116" spans="1:11">
      <c r="A116" s="49">
        <v>118</v>
      </c>
      <c r="B116" s="3" t="s">
        <v>2044</v>
      </c>
      <c r="C116" s="3" t="s">
        <v>1912</v>
      </c>
      <c r="E116" s="61"/>
      <c r="F116" s="79">
        <v>2</v>
      </c>
      <c r="G116" s="79" t="b">
        <v>1</v>
      </c>
      <c r="H116" s="79"/>
      <c r="J116" s="3" t="s">
        <v>2044</v>
      </c>
      <c r="K116" s="7"/>
    </row>
    <row r="117" spans="1:11">
      <c r="A117" s="49">
        <v>119</v>
      </c>
      <c r="B117" s="3" t="s">
        <v>1992</v>
      </c>
      <c r="C117" s="3" t="s">
        <v>1913</v>
      </c>
      <c r="E117" s="61"/>
      <c r="F117" s="79">
        <v>3</v>
      </c>
      <c r="G117" s="79" t="b">
        <v>1</v>
      </c>
      <c r="H117" s="79"/>
      <c r="J117" s="3" t="s">
        <v>1992</v>
      </c>
      <c r="K117" s="7"/>
    </row>
    <row r="118" spans="1:11">
      <c r="A118" s="49">
        <v>120</v>
      </c>
      <c r="B118" s="3" t="s">
        <v>1993</v>
      </c>
      <c r="C118" s="3" t="s">
        <v>1913</v>
      </c>
      <c r="E118" s="61"/>
      <c r="F118" s="79">
        <v>3</v>
      </c>
      <c r="G118" s="79" t="b">
        <v>1</v>
      </c>
      <c r="H118" s="79"/>
      <c r="I118" s="28"/>
      <c r="J118" s="28" t="s">
        <v>1993</v>
      </c>
      <c r="K118" s="7"/>
    </row>
    <row r="119" spans="1:11">
      <c r="A119" s="49">
        <v>121</v>
      </c>
      <c r="B119" s="3" t="s">
        <v>2045</v>
      </c>
      <c r="C119" s="3" t="s">
        <v>1912</v>
      </c>
      <c r="E119" s="61"/>
      <c r="F119" s="79">
        <v>2</v>
      </c>
      <c r="G119" s="79" t="b">
        <v>1</v>
      </c>
      <c r="H119" s="79"/>
      <c r="J119" s="3" t="s">
        <v>2045</v>
      </c>
      <c r="K119" s="7"/>
    </row>
    <row r="120" spans="1:11">
      <c r="A120" s="49">
        <v>123</v>
      </c>
      <c r="B120" s="3" t="s">
        <v>1994</v>
      </c>
      <c r="C120" s="3" t="s">
        <v>1913</v>
      </c>
      <c r="E120" s="61"/>
      <c r="F120" s="79">
        <v>3</v>
      </c>
      <c r="G120" s="79" t="b">
        <v>1</v>
      </c>
      <c r="H120" s="79"/>
      <c r="J120" s="3" t="s">
        <v>1994</v>
      </c>
      <c r="K120" s="7"/>
    </row>
    <row r="121" spans="1:11">
      <c r="A121" s="49">
        <v>124</v>
      </c>
      <c r="B121" s="3" t="s">
        <v>2046</v>
      </c>
      <c r="C121" s="3" t="s">
        <v>1912</v>
      </c>
      <c r="E121" s="61"/>
      <c r="F121" s="79">
        <v>2</v>
      </c>
      <c r="G121" s="79" t="b">
        <v>1</v>
      </c>
      <c r="H121" s="79"/>
      <c r="J121" s="3" t="s">
        <v>2046</v>
      </c>
      <c r="K121" s="7"/>
    </row>
    <row r="122" spans="1:11">
      <c r="A122" s="49">
        <v>126</v>
      </c>
      <c r="B122" s="3" t="s">
        <v>1995</v>
      </c>
      <c r="C122" s="3" t="s">
        <v>1913</v>
      </c>
      <c r="E122" s="61"/>
      <c r="F122" s="79">
        <v>3</v>
      </c>
      <c r="G122" s="79" t="b">
        <v>1</v>
      </c>
      <c r="H122" s="79"/>
      <c r="J122" s="3" t="s">
        <v>1995</v>
      </c>
      <c r="K122" s="7"/>
    </row>
    <row r="123" spans="1:11">
      <c r="A123" s="49">
        <v>127</v>
      </c>
      <c r="B123" s="3" t="s">
        <v>2047</v>
      </c>
      <c r="C123" s="3" t="s">
        <v>1912</v>
      </c>
      <c r="E123" s="61"/>
      <c r="F123" s="79">
        <v>2</v>
      </c>
      <c r="G123" s="79" t="b">
        <v>1</v>
      </c>
      <c r="H123" s="79"/>
      <c r="J123" s="3" t="s">
        <v>2047</v>
      </c>
      <c r="K123" s="7"/>
    </row>
    <row r="124" spans="1:11">
      <c r="A124" s="49">
        <v>129</v>
      </c>
      <c r="B124" s="3" t="s">
        <v>1936</v>
      </c>
      <c r="C124" s="3" t="s">
        <v>1914</v>
      </c>
      <c r="E124" s="61"/>
      <c r="F124" s="79">
        <v>4</v>
      </c>
      <c r="G124" s="79" t="b">
        <v>1</v>
      </c>
      <c r="H124" s="79"/>
      <c r="I124" s="3" t="s">
        <v>2235</v>
      </c>
      <c r="J124" s="3" t="s">
        <v>1936</v>
      </c>
      <c r="K124" s="7"/>
    </row>
    <row r="125" spans="1:11">
      <c r="A125" s="49">
        <v>130</v>
      </c>
      <c r="B125" s="3" t="s">
        <v>1937</v>
      </c>
      <c r="C125" s="3" t="s">
        <v>1914</v>
      </c>
      <c r="E125" s="61"/>
      <c r="F125" s="79">
        <v>4</v>
      </c>
      <c r="G125" s="79" t="b">
        <v>1</v>
      </c>
      <c r="H125" s="79"/>
      <c r="I125" s="28" t="s">
        <v>2235</v>
      </c>
      <c r="J125" s="28" t="s">
        <v>1937</v>
      </c>
      <c r="K125" s="7"/>
    </row>
    <row r="126" spans="1:11">
      <c r="A126" s="49">
        <v>131</v>
      </c>
      <c r="B126" s="3" t="s">
        <v>1996</v>
      </c>
      <c r="C126" s="3" t="s">
        <v>1913</v>
      </c>
      <c r="E126" s="61"/>
      <c r="F126" s="79">
        <v>3</v>
      </c>
      <c r="G126" s="79" t="b">
        <v>1</v>
      </c>
      <c r="H126" s="79"/>
      <c r="I126" s="28"/>
      <c r="J126" s="28" t="s">
        <v>1996</v>
      </c>
      <c r="K126" s="7"/>
    </row>
    <row r="127" spans="1:11">
      <c r="A127" s="49">
        <v>132</v>
      </c>
      <c r="B127" s="3" t="s">
        <v>2048</v>
      </c>
      <c r="C127" s="3" t="s">
        <v>1912</v>
      </c>
      <c r="E127" s="61"/>
      <c r="F127" s="79">
        <v>2</v>
      </c>
      <c r="G127" s="79" t="b">
        <v>1</v>
      </c>
      <c r="H127" s="79"/>
      <c r="J127" s="3" t="s">
        <v>2048</v>
      </c>
      <c r="K127" s="7"/>
    </row>
    <row r="128" spans="1:11">
      <c r="A128" s="49">
        <v>133</v>
      </c>
      <c r="B128" s="3" t="s">
        <v>1893</v>
      </c>
      <c r="C128" s="3" t="s">
        <v>1912</v>
      </c>
      <c r="E128" s="61"/>
      <c r="F128" s="79">
        <v>2</v>
      </c>
      <c r="G128" s="79" t="b">
        <v>1</v>
      </c>
      <c r="H128" s="79"/>
      <c r="J128" s="3" t="s">
        <v>1893</v>
      </c>
      <c r="K128" s="7"/>
    </row>
    <row r="129" spans="1:11">
      <c r="A129" s="49">
        <v>134</v>
      </c>
      <c r="B129" s="3" t="s">
        <v>1997</v>
      </c>
      <c r="C129" s="3" t="s">
        <v>1913</v>
      </c>
      <c r="E129" s="61"/>
      <c r="F129" s="79">
        <v>3</v>
      </c>
      <c r="G129" s="79" t="b">
        <v>1</v>
      </c>
      <c r="H129" s="79"/>
      <c r="J129" s="3" t="s">
        <v>1997</v>
      </c>
      <c r="K129" s="7"/>
    </row>
    <row r="130" spans="1:11">
      <c r="A130" s="49">
        <v>135</v>
      </c>
      <c r="B130" s="3" t="s">
        <v>1998</v>
      </c>
      <c r="C130" s="3" t="s">
        <v>1913</v>
      </c>
      <c r="E130" s="61"/>
      <c r="F130" s="79">
        <v>3</v>
      </c>
      <c r="G130" s="79" t="b">
        <v>1</v>
      </c>
      <c r="H130" s="79"/>
      <c r="J130" s="3" t="s">
        <v>1998</v>
      </c>
      <c r="K130" s="7"/>
    </row>
    <row r="131" spans="1:11">
      <c r="A131" s="49">
        <v>136</v>
      </c>
      <c r="B131" s="3" t="s">
        <v>1938</v>
      </c>
      <c r="C131" s="3" t="s">
        <v>1914</v>
      </c>
      <c r="E131" s="61"/>
      <c r="F131" s="79">
        <v>4</v>
      </c>
      <c r="G131" s="79" t="b">
        <v>1</v>
      </c>
      <c r="H131" s="79"/>
      <c r="I131" s="3" t="s">
        <v>2235</v>
      </c>
      <c r="J131" s="3" t="s">
        <v>1938</v>
      </c>
      <c r="K131" s="7"/>
    </row>
    <row r="132" spans="1:11">
      <c r="A132" s="49">
        <v>137</v>
      </c>
      <c r="B132" s="3" t="s">
        <v>2049</v>
      </c>
      <c r="C132" s="3" t="s">
        <v>1912</v>
      </c>
      <c r="E132" s="61"/>
      <c r="F132" s="79">
        <v>2</v>
      </c>
      <c r="G132" s="79" t="b">
        <v>1</v>
      </c>
      <c r="H132" s="79"/>
      <c r="J132" s="3" t="s">
        <v>2049</v>
      </c>
      <c r="K132" s="7"/>
    </row>
    <row r="133" spans="1:11">
      <c r="A133" s="49">
        <v>138</v>
      </c>
      <c r="B133" s="3" t="s">
        <v>2050</v>
      </c>
      <c r="C133" s="3" t="s">
        <v>1912</v>
      </c>
      <c r="E133" s="61"/>
      <c r="F133" s="79">
        <v>2</v>
      </c>
      <c r="G133" s="79" t="b">
        <v>1</v>
      </c>
      <c r="H133" s="79"/>
      <c r="J133" s="3" t="s">
        <v>2050</v>
      </c>
      <c r="K133" s="7"/>
    </row>
    <row r="134" spans="1:11">
      <c r="A134" s="49">
        <v>139</v>
      </c>
      <c r="B134" s="3" t="s">
        <v>2051</v>
      </c>
      <c r="C134" s="3" t="s">
        <v>1912</v>
      </c>
      <c r="E134" s="61"/>
      <c r="F134" s="79">
        <v>2</v>
      </c>
      <c r="G134" s="79" t="b">
        <v>1</v>
      </c>
      <c r="H134" s="79"/>
      <c r="I134" s="28"/>
      <c r="J134" s="28" t="s">
        <v>2051</v>
      </c>
      <c r="K134" s="7"/>
    </row>
    <row r="135" spans="1:11">
      <c r="A135" s="49">
        <v>141</v>
      </c>
      <c r="B135" s="3" t="s">
        <v>1885</v>
      </c>
      <c r="C135" s="3" t="s">
        <v>1912</v>
      </c>
      <c r="E135" s="61"/>
      <c r="F135" s="79">
        <v>2</v>
      </c>
      <c r="G135" s="79" t="b">
        <v>1</v>
      </c>
      <c r="H135" s="79"/>
      <c r="J135" s="3" t="s">
        <v>1885</v>
      </c>
      <c r="K135" s="7"/>
    </row>
    <row r="136" spans="1:11">
      <c r="A136" s="49">
        <v>142</v>
      </c>
      <c r="B136" s="3" t="s">
        <v>1894</v>
      </c>
      <c r="C136" s="3" t="s">
        <v>1912</v>
      </c>
      <c r="E136" s="61"/>
      <c r="F136" s="79">
        <v>2</v>
      </c>
      <c r="G136" s="79" t="b">
        <v>1</v>
      </c>
      <c r="H136" s="79"/>
      <c r="J136" s="3" t="s">
        <v>1894</v>
      </c>
      <c r="K136" s="7"/>
    </row>
    <row r="137" spans="1:11">
      <c r="A137" s="49">
        <v>143</v>
      </c>
      <c r="B137" s="28" t="s">
        <v>1895</v>
      </c>
      <c r="C137" s="3" t="s">
        <v>1912</v>
      </c>
      <c r="E137" s="61"/>
      <c r="F137" s="79">
        <v>2</v>
      </c>
      <c r="G137" s="79" t="b">
        <v>1</v>
      </c>
      <c r="H137" s="79"/>
      <c r="I137" s="28"/>
      <c r="J137" s="28" t="s">
        <v>1895</v>
      </c>
      <c r="K137" s="7"/>
    </row>
    <row r="138" spans="1:11">
      <c r="A138" s="49">
        <v>144</v>
      </c>
      <c r="B138" s="3" t="s">
        <v>2052</v>
      </c>
      <c r="C138" s="3" t="s">
        <v>1912</v>
      </c>
      <c r="E138" s="61"/>
      <c r="F138" s="79">
        <v>2</v>
      </c>
      <c r="G138" s="79" t="b">
        <v>1</v>
      </c>
      <c r="H138" s="79"/>
      <c r="J138" s="3" t="s">
        <v>2052</v>
      </c>
      <c r="K138" s="7"/>
    </row>
    <row r="139" spans="1:11">
      <c r="A139" s="49">
        <v>145</v>
      </c>
      <c r="B139" s="3" t="s">
        <v>1896</v>
      </c>
      <c r="C139" s="3" t="s">
        <v>1912</v>
      </c>
      <c r="E139" s="61"/>
      <c r="F139" s="79">
        <v>2</v>
      </c>
      <c r="G139" s="79" t="b">
        <v>1</v>
      </c>
      <c r="H139" s="79"/>
      <c r="J139" s="3" t="s">
        <v>1896</v>
      </c>
      <c r="K139" s="7"/>
    </row>
    <row r="140" spans="1:11">
      <c r="A140" s="49">
        <v>147</v>
      </c>
      <c r="B140" s="3" t="s">
        <v>1939</v>
      </c>
      <c r="C140" s="3" t="s">
        <v>1914</v>
      </c>
      <c r="E140" s="61"/>
      <c r="F140" s="79">
        <v>4</v>
      </c>
      <c r="G140" s="79" t="b">
        <v>1</v>
      </c>
      <c r="H140" s="79"/>
      <c r="I140" s="28" t="s">
        <v>2235</v>
      </c>
      <c r="J140" s="28" t="s">
        <v>1939</v>
      </c>
      <c r="K140" s="7"/>
    </row>
    <row r="141" spans="1:11">
      <c r="A141" s="49">
        <v>148</v>
      </c>
      <c r="B141" s="3" t="s">
        <v>1940</v>
      </c>
      <c r="C141" s="3" t="s">
        <v>1914</v>
      </c>
      <c r="E141" s="61"/>
      <c r="F141" s="79">
        <v>4</v>
      </c>
      <c r="G141" s="79" t="b">
        <v>1</v>
      </c>
      <c r="H141" s="79"/>
      <c r="I141" s="28" t="s">
        <v>2235</v>
      </c>
      <c r="J141" s="28" t="s">
        <v>1940</v>
      </c>
      <c r="K141" s="7"/>
    </row>
    <row r="142" spans="1:11">
      <c r="A142" s="49">
        <v>149</v>
      </c>
      <c r="B142" s="3" t="s">
        <v>2053</v>
      </c>
      <c r="C142" s="3" t="s">
        <v>1912</v>
      </c>
      <c r="E142" s="61"/>
      <c r="F142" s="79">
        <v>2</v>
      </c>
      <c r="G142" s="79" t="b">
        <v>1</v>
      </c>
      <c r="H142" s="79"/>
      <c r="I142" s="28"/>
      <c r="J142" s="28" t="s">
        <v>2053</v>
      </c>
      <c r="K142" s="7"/>
    </row>
    <row r="143" spans="1:11">
      <c r="A143" s="49">
        <v>150</v>
      </c>
      <c r="B143" s="3" t="s">
        <v>2054</v>
      </c>
      <c r="C143" s="3" t="s">
        <v>1912</v>
      </c>
      <c r="E143" s="61"/>
      <c r="F143" s="79">
        <v>2</v>
      </c>
      <c r="G143" s="79" t="b">
        <v>1</v>
      </c>
      <c r="H143" s="79"/>
      <c r="J143" s="3" t="s">
        <v>2054</v>
      </c>
      <c r="K143" s="7"/>
    </row>
    <row r="144" spans="1:11">
      <c r="A144" s="49">
        <v>151</v>
      </c>
      <c r="B144" s="3" t="s">
        <v>2055</v>
      </c>
      <c r="C144" s="3" t="s">
        <v>1912</v>
      </c>
      <c r="E144" s="61"/>
      <c r="F144" s="79">
        <v>2</v>
      </c>
      <c r="G144" s="79" t="b">
        <v>1</v>
      </c>
      <c r="H144" s="79"/>
      <c r="J144" s="3" t="s">
        <v>2055</v>
      </c>
      <c r="K144" s="7"/>
    </row>
    <row r="145" spans="1:11">
      <c r="A145" s="49">
        <v>152</v>
      </c>
      <c r="B145" s="3" t="s">
        <v>1999</v>
      </c>
      <c r="C145" s="3" t="s">
        <v>1913</v>
      </c>
      <c r="E145" s="61"/>
      <c r="F145" s="79">
        <v>3</v>
      </c>
      <c r="G145" s="79" t="b">
        <v>1</v>
      </c>
      <c r="H145" s="79"/>
      <c r="J145" s="3" t="s">
        <v>1999</v>
      </c>
      <c r="K145" s="7"/>
    </row>
    <row r="146" spans="1:11">
      <c r="A146" s="49">
        <v>153</v>
      </c>
      <c r="B146" s="3" t="s">
        <v>2056</v>
      </c>
      <c r="C146" s="3" t="s">
        <v>1912</v>
      </c>
      <c r="E146" s="61"/>
      <c r="F146" s="79">
        <v>2</v>
      </c>
      <c r="G146" s="79" t="b">
        <v>1</v>
      </c>
      <c r="H146" s="79"/>
      <c r="J146" s="3" t="s">
        <v>2056</v>
      </c>
      <c r="K146" s="7"/>
    </row>
    <row r="147" spans="1:11">
      <c r="A147" s="49">
        <v>185</v>
      </c>
      <c r="B147" s="3" t="s">
        <v>2608</v>
      </c>
      <c r="C147" s="3" t="s">
        <v>1912</v>
      </c>
      <c r="E147" s="61"/>
      <c r="F147" s="79">
        <v>2</v>
      </c>
      <c r="G147" s="79" t="b">
        <v>1</v>
      </c>
      <c r="H147" s="79"/>
      <c r="J147" s="3" t="s">
        <v>2608</v>
      </c>
      <c r="K147" s="7"/>
    </row>
    <row r="148" spans="1:11">
      <c r="A148" s="49">
        <v>154</v>
      </c>
      <c r="B148" s="3" t="s">
        <v>2000</v>
      </c>
      <c r="C148" s="3" t="s">
        <v>1913</v>
      </c>
      <c r="E148" s="61"/>
      <c r="F148" s="79">
        <v>3</v>
      </c>
      <c r="G148" s="79" t="b">
        <v>1</v>
      </c>
      <c r="H148" s="79"/>
      <c r="I148" s="28"/>
      <c r="J148" s="28" t="s">
        <v>2000</v>
      </c>
      <c r="K148" s="7"/>
    </row>
    <row r="149" spans="1:11">
      <c r="A149" s="49">
        <v>155</v>
      </c>
      <c r="B149" s="3" t="s">
        <v>2001</v>
      </c>
      <c r="C149" s="3" t="s">
        <v>1913</v>
      </c>
      <c r="E149" s="61"/>
      <c r="F149" s="79">
        <v>3</v>
      </c>
      <c r="G149" s="79" t="b">
        <v>1</v>
      </c>
      <c r="H149" s="79"/>
      <c r="J149" s="3" t="s">
        <v>2001</v>
      </c>
      <c r="K149" s="7"/>
    </row>
    <row r="150" spans="1:11">
      <c r="A150" s="49">
        <v>157</v>
      </c>
      <c r="B150" s="3" t="s">
        <v>1941</v>
      </c>
      <c r="C150" s="3" t="s">
        <v>1914</v>
      </c>
      <c r="E150" s="61"/>
      <c r="F150" s="79">
        <v>4</v>
      </c>
      <c r="G150" s="79" t="b">
        <v>1</v>
      </c>
      <c r="H150" s="79"/>
      <c r="I150" s="3" t="s">
        <v>2235</v>
      </c>
      <c r="J150" s="3" t="s">
        <v>1941</v>
      </c>
      <c r="K150" s="7"/>
    </row>
    <row r="151" spans="1:11">
      <c r="A151" s="49">
        <v>158</v>
      </c>
      <c r="B151" s="3" t="s">
        <v>2002</v>
      </c>
      <c r="C151" s="3" t="s">
        <v>1913</v>
      </c>
      <c r="E151" s="61"/>
      <c r="F151" s="79">
        <v>3</v>
      </c>
      <c r="G151" s="79" t="b">
        <v>1</v>
      </c>
      <c r="H151" s="79"/>
      <c r="J151" s="3" t="s">
        <v>2002</v>
      </c>
      <c r="K151" s="7"/>
    </row>
    <row r="152" spans="1:11">
      <c r="A152" s="49">
        <v>159</v>
      </c>
      <c r="B152" s="3" t="s">
        <v>2003</v>
      </c>
      <c r="C152" s="3" t="s">
        <v>1913</v>
      </c>
      <c r="E152" s="61"/>
      <c r="F152" s="79">
        <v>3</v>
      </c>
      <c r="G152" s="79" t="b">
        <v>1</v>
      </c>
      <c r="H152" s="79"/>
      <c r="I152" s="28"/>
      <c r="J152" s="28" t="s">
        <v>2003</v>
      </c>
      <c r="K152" s="7"/>
    </row>
    <row r="153" spans="1:11">
      <c r="A153" s="49">
        <v>160</v>
      </c>
      <c r="B153" s="3" t="s">
        <v>2004</v>
      </c>
      <c r="C153" s="3" t="s">
        <v>1913</v>
      </c>
      <c r="E153" s="61"/>
      <c r="F153" s="79">
        <v>3</v>
      </c>
      <c r="G153" s="79" t="b">
        <v>1</v>
      </c>
      <c r="H153" s="79"/>
      <c r="J153" s="3" t="s">
        <v>2004</v>
      </c>
      <c r="K153" s="7"/>
    </row>
    <row r="154" spans="1:11">
      <c r="A154" s="49">
        <v>161</v>
      </c>
      <c r="B154" s="3" t="s">
        <v>2005</v>
      </c>
      <c r="C154" s="3" t="s">
        <v>1913</v>
      </c>
      <c r="E154" s="61"/>
      <c r="F154" s="79">
        <v>3</v>
      </c>
      <c r="G154" s="79" t="b">
        <v>1</v>
      </c>
      <c r="H154" s="79"/>
      <c r="J154" s="3" t="s">
        <v>2005</v>
      </c>
      <c r="K154" s="7"/>
    </row>
    <row r="155" spans="1:11">
      <c r="A155" s="49">
        <v>162</v>
      </c>
      <c r="B155" s="3" t="s">
        <v>2006</v>
      </c>
      <c r="C155" s="3" t="s">
        <v>1913</v>
      </c>
      <c r="E155" s="61"/>
      <c r="F155" s="79">
        <v>3</v>
      </c>
      <c r="G155" s="79" t="b">
        <v>1</v>
      </c>
      <c r="H155" s="79"/>
      <c r="J155" s="3" t="s">
        <v>2006</v>
      </c>
      <c r="K155" s="7"/>
    </row>
    <row r="156" spans="1:11">
      <c r="A156" s="49">
        <v>163</v>
      </c>
      <c r="B156" s="3" t="s">
        <v>2007</v>
      </c>
      <c r="C156" s="3" t="s">
        <v>1913</v>
      </c>
      <c r="E156" s="61"/>
      <c r="F156" s="79">
        <v>3</v>
      </c>
      <c r="G156" s="79" t="b">
        <v>1</v>
      </c>
      <c r="H156" s="79"/>
      <c r="J156" s="3" t="s">
        <v>2007</v>
      </c>
      <c r="K156" s="7"/>
    </row>
    <row r="157" spans="1:11">
      <c r="A157" s="49">
        <v>164</v>
      </c>
      <c r="B157" s="3" t="s">
        <v>2008</v>
      </c>
      <c r="C157" s="3" t="s">
        <v>1913</v>
      </c>
      <c r="E157" s="61"/>
      <c r="F157" s="79">
        <v>3</v>
      </c>
      <c r="G157" s="79" t="b">
        <v>1</v>
      </c>
      <c r="H157" s="79"/>
      <c r="J157" s="3" t="s">
        <v>2008</v>
      </c>
      <c r="K157" s="7"/>
    </row>
    <row r="158" spans="1:11">
      <c r="A158" s="49">
        <v>165</v>
      </c>
      <c r="B158" s="3" t="s">
        <v>2009</v>
      </c>
      <c r="C158" s="3" t="s">
        <v>1913</v>
      </c>
      <c r="E158" s="61"/>
      <c r="F158" s="79">
        <v>3</v>
      </c>
      <c r="G158" s="79" t="b">
        <v>1</v>
      </c>
      <c r="H158" s="79"/>
      <c r="I158" s="28"/>
      <c r="J158" s="28" t="s">
        <v>2009</v>
      </c>
      <c r="K158" s="7"/>
    </row>
    <row r="159" spans="1:11">
      <c r="A159" s="49">
        <v>166</v>
      </c>
      <c r="B159" s="3" t="s">
        <v>2010</v>
      </c>
      <c r="C159" s="3" t="s">
        <v>1913</v>
      </c>
      <c r="E159" s="61"/>
      <c r="F159" s="79">
        <v>3</v>
      </c>
      <c r="G159" s="79" t="b">
        <v>1</v>
      </c>
      <c r="H159" s="79"/>
      <c r="I159" s="28"/>
      <c r="J159" s="28" t="s">
        <v>2010</v>
      </c>
      <c r="K159" s="7"/>
    </row>
    <row r="160" spans="1:11">
      <c r="A160" s="49">
        <v>167</v>
      </c>
      <c r="B160" s="3" t="s">
        <v>2011</v>
      </c>
      <c r="C160" s="3" t="s">
        <v>1913</v>
      </c>
      <c r="E160" s="61"/>
      <c r="F160" s="79">
        <v>3</v>
      </c>
      <c r="G160" s="79" t="b">
        <v>1</v>
      </c>
      <c r="H160" s="79"/>
      <c r="I160" s="28"/>
      <c r="J160" s="28" t="s">
        <v>2011</v>
      </c>
      <c r="K160" s="7"/>
    </row>
    <row r="161" spans="1:11">
      <c r="A161" s="49">
        <v>168</v>
      </c>
      <c r="B161" s="3" t="s">
        <v>1942</v>
      </c>
      <c r="C161" s="3" t="s">
        <v>1914</v>
      </c>
      <c r="E161" s="61"/>
      <c r="F161" s="79">
        <v>4</v>
      </c>
      <c r="G161" s="79" t="b">
        <v>1</v>
      </c>
      <c r="H161" s="79"/>
      <c r="I161" s="3" t="s">
        <v>2235</v>
      </c>
      <c r="J161" s="3" t="s">
        <v>1942</v>
      </c>
      <c r="K161" s="7"/>
    </row>
    <row r="162" spans="1:11">
      <c r="A162" s="49">
        <v>170</v>
      </c>
      <c r="B162" s="3" t="s">
        <v>2012</v>
      </c>
      <c r="C162" s="3" t="s">
        <v>1913</v>
      </c>
      <c r="E162" s="61"/>
      <c r="F162" s="79">
        <v>3</v>
      </c>
      <c r="G162" s="79" t="b">
        <v>1</v>
      </c>
      <c r="H162" s="79"/>
      <c r="J162" s="3" t="s">
        <v>2012</v>
      </c>
      <c r="K162" s="7"/>
    </row>
    <row r="163" spans="1:11">
      <c r="A163" s="49">
        <v>171</v>
      </c>
      <c r="B163" s="3" t="s">
        <v>2013</v>
      </c>
      <c r="C163" s="3" t="s">
        <v>1913</v>
      </c>
      <c r="E163" s="61"/>
      <c r="F163" s="79">
        <v>3</v>
      </c>
      <c r="G163" s="79" t="b">
        <v>1</v>
      </c>
      <c r="H163" s="79"/>
      <c r="J163" s="3" t="s">
        <v>2013</v>
      </c>
      <c r="K163" s="7"/>
    </row>
    <row r="164" spans="1:11">
      <c r="A164" s="49">
        <v>172</v>
      </c>
      <c r="B164" s="3" t="s">
        <v>1943</v>
      </c>
      <c r="C164" s="3" t="s">
        <v>1914</v>
      </c>
      <c r="E164" s="61"/>
      <c r="F164" s="79">
        <v>4</v>
      </c>
      <c r="G164" s="79" t="b">
        <v>1</v>
      </c>
      <c r="H164" s="79"/>
      <c r="I164" s="3" t="s">
        <v>2235</v>
      </c>
      <c r="J164" s="3" t="s">
        <v>1943</v>
      </c>
      <c r="K164" s="7"/>
    </row>
    <row r="165" spans="1:11">
      <c r="A165" s="49">
        <v>173</v>
      </c>
      <c r="B165" s="3" t="s">
        <v>2014</v>
      </c>
      <c r="C165" s="3" t="s">
        <v>1913</v>
      </c>
      <c r="E165" s="61"/>
      <c r="F165" s="79">
        <v>3</v>
      </c>
      <c r="G165" s="79" t="b">
        <v>1</v>
      </c>
      <c r="H165" s="79"/>
      <c r="J165" s="3" t="s">
        <v>2014</v>
      </c>
      <c r="K165" s="7"/>
    </row>
    <row r="166" spans="1:11">
      <c r="A166" s="49">
        <v>175</v>
      </c>
      <c r="B166" s="28" t="s">
        <v>1944</v>
      </c>
      <c r="C166" s="28" t="s">
        <v>1914</v>
      </c>
      <c r="E166" s="61"/>
      <c r="F166" s="79">
        <v>4</v>
      </c>
      <c r="G166" s="79" t="b">
        <v>1</v>
      </c>
      <c r="H166" s="79"/>
      <c r="I166" s="3" t="s">
        <v>2235</v>
      </c>
      <c r="J166" s="3" t="s">
        <v>1944</v>
      </c>
      <c r="K166" s="7"/>
    </row>
    <row r="167" spans="1:11">
      <c r="A167" s="49">
        <v>176</v>
      </c>
      <c r="B167" s="3" t="s">
        <v>2015</v>
      </c>
      <c r="C167" s="3" t="s">
        <v>1913</v>
      </c>
      <c r="E167" s="61"/>
      <c r="F167" s="79">
        <v>3</v>
      </c>
      <c r="G167" s="79" t="b">
        <v>1</v>
      </c>
      <c r="H167" s="79"/>
      <c r="J167" s="3" t="s">
        <v>2015</v>
      </c>
      <c r="K167" s="7"/>
    </row>
    <row r="168" spans="1:11">
      <c r="A168" s="50"/>
      <c r="B168" s="7"/>
      <c r="C168" s="7"/>
      <c r="D168" s="7"/>
      <c r="E168" s="7"/>
      <c r="F168" s="9"/>
      <c r="G168" s="9"/>
      <c r="H168" s="9"/>
      <c r="I168" s="7"/>
      <c r="J168" s="7" t="str">
        <f t="shared" ref="J168" si="0">IF(G168,$B168,"")</f>
        <v/>
      </c>
      <c r="K168" s="7"/>
    </row>
  </sheetData>
  <sheetProtection algorithmName="SHA-512" hashValue="ZMgO3gMqYP/s6GfNV3QABVFgkKwyGYsLQURT4re3jSrxDv8/+YNOCmyia4evQXAPBl746sACf678ZSo1xWMMDA==" saltValue="5vLgm/jftD3Ym+jSov1e3g==" spinCount="100000" sheet="1" formatCells="0" formatColumns="0" formatRows="0" autoFilter="0"/>
  <autoFilter ref="A5:K168" xr:uid="{00000000-0009-0000-0000-000008000000}"/>
  <sortState xmlns:xlrd2="http://schemas.microsoft.com/office/spreadsheetml/2017/richdata2" caseSensitive="1" ref="A6:K189">
    <sortCondition ref="B6"/>
  </sortState>
  <conditionalFormatting sqref="G5:H168">
    <cfRule type="cellIs" dxfId="1" priority="5" operator="equal">
      <formula>FALSE</formula>
    </cfRule>
    <cfRule type="cellIs" dxfId="0" priority="6" operator="equal">
      <formula>TRUE</formula>
    </cfRule>
  </conditionalFormatting>
  <dataValidations count="1">
    <dataValidation type="list" allowBlank="1" showInputMessage="1" showErrorMessage="1" sqref="C6:C168" xr:uid="{00000000-0002-0000-0800-000000000000}">
      <formula1>ListDestinationTypes</formula1>
    </dataValidation>
  </dataValidations>
  <pageMargins left="0.62992125984251968" right="0.59055118110236227" top="0.98425196850393704" bottom="0.59055118110236227" header="0.31496062992125984" footer="0.35433070866141736"/>
  <pageSetup paperSize="9" fitToHeight="0" orientation="landscape" r:id="rId1"/>
  <headerFooter alignWithMargins="0">
    <oddHeader>&amp;L&amp;09REPUBLIQUE ET CANTON DE GENEVE
&amp;09Département du territoire
&amp;10&amp;BService de la gestion des déchets&amp;R&amp;10&amp;BDocument confidentiel</oddHeader>
    <oddFooter>&amp;L&amp;6&amp;F&amp;R&amp;10Page &amp;P/&amp;N</oddFooter>
  </headerFooter>
  <legacyDrawing r:id="rId2"/>
</worksheet>
</file>

<file path=customUI/_rels/customUI.xml.rels><?xml version="1.0" encoding="UTF-8" standalone="yes"?>
<Relationships xmlns="http://schemas.openxmlformats.org/package/2006/relationships"><Relationship Id="ImageSaveCustomView" Type="http://schemas.openxmlformats.org/officeDocument/2006/relationships/image" Target="images/saveview.png"/><Relationship Id="ImageFilterOff" Type="http://schemas.openxmlformats.org/officeDocument/2006/relationships/image" Target="images/filter-off.png"/><Relationship Id="ImageClean" Type="http://schemas.openxmlformats.org/officeDocument/2006/relationships/image" Target="images/clean.png"/><Relationship Id="ImageInWork" Type="http://schemas.openxmlformats.org/officeDocument/2006/relationships/image" Target="images/inwork.png"/><Relationship Id="ImageRepair" Type="http://schemas.openxmlformats.org/officeDocument/2006/relationships/image" Target="images/repair.png"/><Relationship Id="ImageDiffusion" Type="http://schemas.openxmlformats.org/officeDocument/2006/relationships/image" Target="images/diffusion.png"/><Relationship Id="ImageSendByMail" Type="http://schemas.openxmlformats.org/officeDocument/2006/relationships/image" Target="images/sendbymail.png"/><Relationship Id="ImageAutoRowHeight" Type="http://schemas.openxmlformats.org/officeDocument/2006/relationships/image" Target="images/autoheight.png"/><Relationship Id="ImageCalendar" Type="http://schemas.openxmlformats.org/officeDocument/2006/relationships/image" Target="images/calendar.png"/><Relationship Id="ImageDeleteRow" Type="http://schemas.openxmlformats.org/officeDocument/2006/relationships/image" Target="images/deleterow.png"/><Relationship Id="ImageArchiveIn" Type="http://schemas.openxmlformats.org/officeDocument/2006/relationships/image" Target="images/folder-in.png"/><Relationship Id="ImageSetRowHeight" Type="http://schemas.openxmlformats.org/officeDocument/2006/relationships/image" Target="images/setheight.png"/><Relationship Id="ImageExportSheet" Type="http://schemas.openxmlformats.org/officeDocument/2006/relationships/image" Target="images/exportsheet.png"/><Relationship Id="ImageAddRow" Type="http://schemas.openxmlformats.org/officeDocument/2006/relationships/image" Target="images/addrow.png"/><Relationship Id="ImageImport" Type="http://schemas.openxmlformats.org/officeDocument/2006/relationships/image" Target="images/import.png"/><Relationship Id="ImageRecalculate" Type="http://schemas.openxmlformats.org/officeDocument/2006/relationships/image" Target="images/recalculate.png"/><Relationship Id="ImageArchiveOut" Type="http://schemas.openxmlformats.org/officeDocument/2006/relationships/image" Target="images/folder-out.png"/><Relationship Id="ImageAbout" Type="http://schemas.openxmlformats.org/officeDocument/2006/relationships/image" Target="images/about.png"/><Relationship Id="ImageFormEdit" Type="http://schemas.openxmlformats.org/officeDocument/2006/relationships/image" Target="images/formedit.png"/></Relationships>
</file>

<file path=customUI/customUI.xml><?xml version="1.0" encoding="utf-8"?>
<!-- Attention: les accents cassent l'integration des commandes dans le ruban!! 
     Il faut utiliser les codes ISO au format &#nn; &#224; la place:
	 https://www.commentcamarche.com/contents/489-caracteres-speciaux-html
-->
<!-- Source: https://msdn.microsoft.com/en-us/library/aa338202%28v=office.12%29.aspx
        and: https://msdn.microsoft.com/en-us/library/aa338199%28v=office.12%29.aspx
        and: http://www.rondebruin.nl/win/s2/win002.htm -->
<!-- Ne pas oublier de mettre a jour le fichier _rels/.rels en ajoutant cette ligne:
	 <Relationship Id="customUIRelID" Type="http://schemas.microsoft.com/office/2006/relationships/ui/extensibility" Target="/customUI/customUI.xml" />
	 Les images personnalisees < image="TOTO" > doivent etre integrees comme suit:
	 1) ajouter l'image dans un repertoire "customUI/images" au format png (par exemple "ROTOTO.png") Format 32x32
	 2) relier le nom de l'image avec un ID dans le fichier (a crer) "customUI/_rels/customUI.xml.rels" qui doit avoir la structure suivante:
	    <?xml version="1.0" encoding="UTF-8" standalone="yes"?>
		<Relationships xmlns="http://schemas.openxmlformats.org/package/2006/relationships">
			<Relationship Id="TOTO" Type="http://schemas.openxmlformats.org/officeDocument/2006/relationships/image" Target="images/ROTOTO.png" />
		</Relationships>
		Note 1: Les noms a personnaliser sont en majuscules pour les faire ressortir dans l'exemple mais ce n'est pas obligatoire.
		Note 2: Les majuscules sont importantes a "Id=", "Type=" et "Target" !!
-->
<customUI xmlns="http://schemas.microsoft.com/office/2006/01/customui" onLoad="ribbonLoad">
  <ribbon>
    <tabs>
      <tab id="CustomTab" label="Collecte" insertBeforeQ="TabHome">
        <group id="customGroupDisplay" label="Affichage" getVisible="modShowInstructionsRibbon.GetVisible_Ribbon">
          <dropDown id="customShowInstructions" label="Vues" onAction="modShowInstructionsRibbon.ShowInstructionsAction_Ribbon" getItemCount="modShowInstructionsRibbon.GetShowInstructionsItemCount_Ribbon" getItemID="modShowInstructionsRibbon.GetShowInstructionsItemID_Ribbon" getItemLabel="modShowInstructionsRibbon.GetShowInstructionsItemLabel_Ribbon" getSelectedItemID="modShowInstructionsRibbon.GetShowInstructionsSelectedID_Ribbon" getEnabled="modShowInstructionsRibbon.GetEnabled_Ribbon" getVisible="modShowInstructionsRibbon.GetVisible_Ribbon" supertip="Sélectionner la vue à appliquer"/>
          <dropDown id="customShowInstructionsShowColumn" label="Afficher" onAction="modShowInstructionsRibbon.ShowColumnAction_Ribbon" getItemCount="modShowInstructionsRibbon.GetShowColumnItemCount_Ribbon" getItemID="modShowInstructionsRibbon.GetShowColumnItemID_Ribbon" getItemLabel="modShowInstructionsRibbon.GetShowColumnItemLabel_Ribbon" getSelectedItemID="modShowInstructionsRibbon.GetShowColumnSelectedID_Ribbon" getEnabled="modShowInstructionsRibbon.GetEnabled_Ribbon" getVisible="modShowInstructionsRibbon.GetVisible_Ribbon" supertip="Choisir une colonne cachée à rendre visible"/>
          <button id="customShowInstructionsSaveCustomView" label="Sauver vue perso" image="ImageSaveCustomView" onAction="modShowInstructionsRibbon.ShowInstructionSaveCustomView_Ribbon" getEnabled="modShowInstructionsRibbon.GetEnabled_Ribbon" getVisible="modShowInstructionsRibbon.GetVisible_Ribbon" supertip="Enregistrer la vue actuelle (colonnes visibles ou cachées) comme vue personnalisée"/>
        </group>
        <group id="customGroupRows" label="Lignes" getVisible="modRibbonBasics.GetVisible_Ribbon">
          <button id="customRibbonBasicsAddRow" label="Ajouter" image="ImageAddRow" onAction="modRibbonBasics.AddSingleRow_Ribbon" getEnabled="modRibbonBasics.GetEnabled_Ribbon" size="large" getVisible="modRibbonBasics.GetVisible_Ribbon"/>
          <button id="customRibbonBasicsDeleteRow" label="Effacer" image="ImageDeleteRow" onAction="modRibbonBasics.ClearRows_Ribbon" getEnabled="modRibbonBasics.GetEnabled_Ribbon" size="large" getVisible="modRibbonBasics.GetVisible_Ribbon"/>
          <button id="customRibbonBasicsShrinkRows" label="Réduire lignes" image="ImageSetRowHeight" onAction="modRibbonBasics.ShrinkRows_Ribbon" getEnabled="modRibbonBasics.GetEnabled_Ribbon" size="large" getVisible="modRibbonBasics.GetVisible_Ribbon"/>
          <button id="customRibbonBasicsAutoRows" label="Lignes automatiques" image="ImageAutoRowHeight" onAction="modRibbonBasics.AutoRows_Ribbon" size="large" getEnabled="modRibbonBasics.GetEnabled_Ribbon" getVisible="modRibbonBasics.GetVisible_Ribbon"/>
          <separator id="separatorArchives" getVisible="LocalRibbonCallback.GetVisible_Ribbon"/>
          <button id="customRibbonBasicsArchiveRow" label="Archiver" image="ImageArchiveIn" onAction="LocalRibbonCallback.ArchiveRow_Ribbon" getEnabled="LocalRibbonCallback.GetEnabled_Ribbon" size="large" getVisible="LocalRibbonCallback.GetVisible_Ribbon"/>
          <button id="customRibbonBasicsUnarchiveRow" label="Reprendre" image="ImageArchiveOut" onAction="LocalRibbonCallback.UnarchiveRow_Ribbon" getEnabled="LocalRibbonCallback.GetEnabled_Ribbon" size="large" getVisible="LocalRibbonCallback.GetVisible_Ribbon"/>
        </group>
        <group id="customGroupDiffusion" label="Diffusion" getVisible="modRibbonBasics.GetVisible_Ribbon">
          <button id="customRibbonPrepareDiffusion" label="Préparer diffusion" image="ImageInWork" onAction="LocalRibbonCallback.Diffusion_Ribbon" getEnabled="LocalRibbonCallback.GetEnabled_Ribbon" size="large" getVisible="LocalRibbonCallback.GetVisible_Ribbon"/>
        </group>
        <group id="customGroupActions" label="Actions" getVisible="modRibbonBasics.GetVisible_Ribbon">
          <control idMso="PasteValues" label="Coller par valeur" imageMso="PasteValues" size="large" getEnabled="modRibbonBasics.GetEnabled_Ribbon" getVisible="modRibbonBasics.GetVisible_Ribbon"/>
          <button id="customRibbonFormEdit" label="Edition" image="ImageFormEdit" onAction="LocalRibbonCallback.FormEdit_Ribbon" size="large" getEnabled="modRibbonBasics.GetEnabled_Ribbon" getVisible="modRibbonBasics.GetVisible_Ribbon"/>
          <button id="customRibbonRecalculate" label="Recalculer" image="ImageRecalculate" onAction="LocalRibbonCallback.Recalculate_Ribbon" size="large" getEnabled="LocalRibbonCallback.GetEnabled_Ribbon" getVisible="LocalRibbonCallback.GetVisible_Ribbon" supertip="Permet de recalculer toute la feuille active (les formules désactivées par le bouton &quot;Suspendre calculs&quot; restent désactivées).&#13;Ctrl-Clic vide complètement les caches internes avant le recalcul."/>
          <button id="customRibbonImportNewData" label="Importer" image="ImageImport" onAction="LocalRibbonCallback.ImportNewData_Ribbon" getEnabled="LocalRibbonCallback.GetEnabled_Ribbon" size="large" getVisible="LocalRibbonCallback.GetVisible_Ribbon" supertip="Importer un fichier avec des données des communes (si la feuille &quot;Données communes&quot; est active) ou des entreprises (si la feuille &quot;Données entreprises&quot; est active)"/>
          <button id="customRibbonSendByMail" label="Envoyer réponse" image="ImageSendByMail" onAction="LocalRibbonCallback.SendByMail_Ribbon" getEnabled="LocalRibbonCallback.GetEnabled_Ribbon" size="large" getVisible="LocalRibbonCallback.GetVisible_Ribbon" supertip="Envoyer la réponse par email au GESDEC: cette fonction enregistre le fichier de réponse et prépare le mail à envoyer."/>
        </group>
        <group id="customGroupFilter" label="Filtrer" getVisible="modRibbonBasics.GetVisible_Ribbon">
          <button id="customRibbonBasicsSetFilter" label="Appliquer filtre" imageMso="Filter" onAction="modRibbonBasics.SetFilter_Ribbon" getEnabled="modRibbonBasics.GetEnabled_Ribbon" size="large" getVisible="modRibbonBasics.GetVisible_Ribbon"/>
          <button id="customRibbonBasicsSortFilter" label="Trier" imageMso="SortAscendingExcel" onAction="modRibbonBasics.SortFilter_Ribbon" getEnabled="modRibbonBasics.GetEnabled_Ribbon" size="large" getVisible="modRibbonBasics.GetVisible_Ribbon"/>
          <button id="customRibbonBasicsClearFilter" label="Supprimer filtre" image="ImageFilterOff" onAction="modRibbonBasics.ClearFilter_Ribbon" getEnabled="modRibbonBasics.GetEnabled_Ribbon" size="large" getVisible="modRibbonBasics.GetVisible_Ribbon"/>
        </group>
        <group id="customGroupSheets" label="Feuilles" getVisible="modRibbonBasics.GetVisible_Ribbon">
          <button id="customRibbonBasicsExportSheet" label="Exporter feuille" image="ImageExportSheet" onAction="modRibbonBasics.ExportSheet_Ribbon" getEnabled="modRibbonBasics.GetEnabled_Ribbon" size="large" getVisible="modRibbonBasics.GetVisible_Ribbon"/>
          <toggleButton id="customRibbonBasicsToggleLockSheet" label="Proteger" imageMso="Lock" onAction="modRibbonBasics.ToggleProtectSheet_Ribbon" getPressed="modRibbonBasics.GetPressedToggleLockSheet_Ribbon" getEnabled="modRibbonBasics.GetEnabled_Ribbon" getVisible="modRibbonBasics.GetVisible_Ribbon"/>
        </group>
        <group id="customGroupSettings" label="Paramètres" getVisible="modRibbonBasics.GetVisible_Ribbon">
          <button id="customNewYear" label="Nouvelle année" image="ImageCalendar" screentip="Permet de préparer le fichier pour une nouvelle année" supertip="Prépare la nouvelle année" onAction="LocalRibbonCallback.SetNewYear_Ribbon" getEnabled="modRibbonBasics.GetEnabled_Ribbon" getVisible="modRibbonBasics.GetVisible_Ribbon"/>
          <button id="customRibbonImportOldData" label="Importer ancien" imageMso="GetExternalDataImportClassic" onAction="LocalRibbonCallback.ImportOldData_Ribbon" getEnabled="LocalRibbonCallback.GetEnabled_Ribbon" getVisible="LocalRibbonCallback.GetVisible_Ribbon"/>
          <button id="customRibbonRepair" label="Réparer" image="ImageRepair" onAction="LocalRibbonCallback.Repair_Ribbon" getEnabled="LocalRibbonCallback.GetEnabled_Ribbon" getVisible="LocalRibbonCallback.GetVisible_Ribbon"/>
          <button id="customRibbonCleanData" label="Nettoyer" image="ImageClean" onAction="LocalRibbonCallback.Clean_Ribbon" getEnabled="LocalRibbonCallback.GetEnabled_Ribbon" getVisible="LocalRibbonCallback.GetVisible_Ribbon"/>
          <button id="customRibbonAboutIt" label="A propos" image="ImageAbout" onAction="modRibbonBasics.AboutIt_Ribbon" getEnabled="modRibbonBasics.GetEnabled_Ribbon" getVisible="modRibbonBasics.GetVisible_Ribbon"/>
        </group>
      </tab>
    </tabs>
  </ribbon>
</customUI>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140</vt:i4>
      </vt:variant>
    </vt:vector>
  </HeadingPairs>
  <TitlesOfParts>
    <vt:vector size="145" baseType="lpstr">
      <vt:lpstr>Aide</vt:lpstr>
      <vt:lpstr>Identification</vt:lpstr>
      <vt:lpstr>Collecte</vt:lpstr>
      <vt:lpstr>Codes déchets internes</vt:lpstr>
      <vt:lpstr>Codes trait. internes</vt:lpstr>
      <vt:lpstr>AreaHelpMacros</vt:lpstr>
      <vt:lpstr>CellIdentificationAuthorization</vt:lpstr>
      <vt:lpstr>CellIdentificationAuthorization_New</vt:lpstr>
      <vt:lpstr>CellIdentificationCompanyAddress</vt:lpstr>
      <vt:lpstr>CellIdentificationCompanyAddress_New</vt:lpstr>
      <vt:lpstr>CellIdentificationCompanyEmail</vt:lpstr>
      <vt:lpstr>CellIdentificationCompanyEmail_New</vt:lpstr>
      <vt:lpstr>CellIdentificationCompanyInstallation</vt:lpstr>
      <vt:lpstr>CellIdentificationCompanyInstallation_New</vt:lpstr>
      <vt:lpstr>CellIdentificationCompanyName</vt:lpstr>
      <vt:lpstr>CellIdentificationCompanyName_New</vt:lpstr>
      <vt:lpstr>CellIdentificationCompanyNPA</vt:lpstr>
      <vt:lpstr>CellIdentificationCompanyNPA_New</vt:lpstr>
      <vt:lpstr>CellIdentificationCompanyPostBox</vt:lpstr>
      <vt:lpstr>CellIdentificationCompanyPostBox_New</vt:lpstr>
      <vt:lpstr>CellIdentificationContactEmail</vt:lpstr>
      <vt:lpstr>CellIdentificationContactEmail_New</vt:lpstr>
      <vt:lpstr>CellIdentificationContactFirstName</vt:lpstr>
      <vt:lpstr>CellIdentificationContactFirstName_New</vt:lpstr>
      <vt:lpstr>CellIdentificationContactFunction</vt:lpstr>
      <vt:lpstr>CellIdentificationContactFunction_New</vt:lpstr>
      <vt:lpstr>CellIdentificationContactLastName</vt:lpstr>
      <vt:lpstr>CellIdentificationContactLastName_New</vt:lpstr>
      <vt:lpstr>CellIdentificationContactPhone</vt:lpstr>
      <vt:lpstr>CellIdentificationContactPhone_New</vt:lpstr>
      <vt:lpstr>CellSendCompanyEmailBody</vt:lpstr>
      <vt:lpstr>CellSendCompanyEmailCC</vt:lpstr>
      <vt:lpstr>CellSendCompanyEmailFilename</vt:lpstr>
      <vt:lpstr>CellSendCompanyEmailSubject</vt:lpstr>
      <vt:lpstr>CellSendCompanyEmailUseHTML</vt:lpstr>
      <vt:lpstr>CellTemplateOrigin1</vt:lpstr>
      <vt:lpstr>CellTemplateOrigin2</vt:lpstr>
      <vt:lpstr>CellTemplateOrigin3</vt:lpstr>
      <vt:lpstr>Collecte!colInOutEntry</vt:lpstr>
      <vt:lpstr>DataArchivesCompaniesDate</vt:lpstr>
      <vt:lpstr>DataArchivesCompaniesRowKey</vt:lpstr>
      <vt:lpstr>DataDestinationsID</vt:lpstr>
      <vt:lpstr>DataDestinationsName</vt:lpstr>
      <vt:lpstr>DataDestinationsNameList</vt:lpstr>
      <vt:lpstr>DataDestinationsNeedManual</vt:lpstr>
      <vt:lpstr>DataDestinationsShowInList</vt:lpstr>
      <vt:lpstr>DataDestinationsType</vt:lpstr>
      <vt:lpstr>DataInternalTreatmentsCodes</vt:lpstr>
      <vt:lpstr>DataInternalTreatmentsOLED</vt:lpstr>
      <vt:lpstr>DataInternalWastesCodes</vt:lpstr>
      <vt:lpstr>DataInternalWastesLMOD</vt:lpstr>
      <vt:lpstr>DataInternalWastesNames</vt:lpstr>
      <vt:lpstr>DataSourcesID</vt:lpstr>
      <vt:lpstr>DataSourcesName</vt:lpstr>
      <vt:lpstr>DataSourcesNameList</vt:lpstr>
      <vt:lpstr>DataSourcesShowInList</vt:lpstr>
      <vt:lpstr>DataWasteCodesID</vt:lpstr>
      <vt:lpstr>DataWasteCodesName</vt:lpstr>
      <vt:lpstr>DataWasteCodesOLED</vt:lpstr>
      <vt:lpstr>DataWastesErrorCount</vt:lpstr>
      <vt:lpstr>DataWastesErrors</vt:lpstr>
      <vt:lpstr>DataWastesLMODCode</vt:lpstr>
      <vt:lpstr>DataWastesUID</vt:lpstr>
      <vt:lpstr>ErrorCommuneInvalid</vt:lpstr>
      <vt:lpstr>ErrorDestinationNameInvalid</vt:lpstr>
      <vt:lpstr>ErrorInOutInvalid</vt:lpstr>
      <vt:lpstr>ErrorInputDataShallBeEmpty</vt:lpstr>
      <vt:lpstr>ErrorInternalTreatmentInputCodeDontMatch</vt:lpstr>
      <vt:lpstr>ErrorInternalTreatmentInputCodeInvalid</vt:lpstr>
      <vt:lpstr>ErrorInternalTreatmentOutputCodeDontMatch</vt:lpstr>
      <vt:lpstr>ErrorInternalTreatmentOutputCodeInvalid</vt:lpstr>
      <vt:lpstr>ErrorInternalWasteCodeDontMatch</vt:lpstr>
      <vt:lpstr>ErrorInternalWasteCodeInvalid</vt:lpstr>
      <vt:lpstr>ErrorInternalWasteCodeMissing</vt:lpstr>
      <vt:lpstr>ErrorInvalidLMOD</vt:lpstr>
      <vt:lpstr>ErrorOutputDataShallBeEmpty</vt:lpstr>
      <vt:lpstr>ErrorQuantityMissing</vt:lpstr>
      <vt:lpstr>ErrorSourceOriginInvalid</vt:lpstr>
      <vt:lpstr>ErrorTreatmentExternalInvalid</vt:lpstr>
      <vt:lpstr>ErrorTreatmentInternalInvalid</vt:lpstr>
      <vt:lpstr>ErrorUnitsMissing</vt:lpstr>
      <vt:lpstr>ListCodesLMOD</vt:lpstr>
      <vt:lpstr>ListCommunes</vt:lpstr>
      <vt:lpstr>ListDestinationTypes</vt:lpstr>
      <vt:lpstr>ListInOutEntry</vt:lpstr>
      <vt:lpstr>ListQuantityUnits</vt:lpstr>
      <vt:lpstr>ListSourceOrigins</vt:lpstr>
      <vt:lpstr>ListTreatments</vt:lpstr>
      <vt:lpstr>ListTrueFalse</vt:lpstr>
      <vt:lpstr>NextUIDDestination</vt:lpstr>
      <vt:lpstr>NextUIDWaste</vt:lpstr>
      <vt:lpstr>ParamAutoCleanLMODCode</vt:lpstr>
      <vt:lpstr>ParamAutoOpenSelector</vt:lpstr>
      <vt:lpstr>ParamCodeUnknown</vt:lpstr>
      <vt:lpstr>ParamCompanyIdentificationChangeAlertDuration</vt:lpstr>
      <vt:lpstr>ParamCompanyLogin</vt:lpstr>
      <vt:lpstr>ParamDefaultPasswordLength</vt:lpstr>
      <vt:lpstr>ParamEncodingVersion</vt:lpstr>
      <vt:lpstr>ParamHeaderConfidentialityLevel</vt:lpstr>
      <vt:lpstr>ParamHeaderDepartment</vt:lpstr>
      <vt:lpstr>ParamHeaderService</vt:lpstr>
      <vt:lpstr>ParamImportVersion</vt:lpstr>
      <vt:lpstr>ParamImportVersion2</vt:lpstr>
      <vt:lpstr>ParamIsInProduction</vt:lpstr>
      <vt:lpstr>ParamLastImportFolderCompanies</vt:lpstr>
      <vt:lpstr>ParamProductionSheetPasswordClear</vt:lpstr>
      <vt:lpstr>ParamProductionSheetPasswordCoded</vt:lpstr>
      <vt:lpstr>ParamProjectCustomer</vt:lpstr>
      <vt:lpstr>ParamProjectGUID</vt:lpstr>
      <vt:lpstr>ParamProjectName</vt:lpstr>
      <vt:lpstr>ParamReferenceYear</vt:lpstr>
      <vt:lpstr>ParamReturnEmailAddress</vt:lpstr>
      <vt:lpstr>ParamReturnEmailBody</vt:lpstr>
      <vt:lpstr>ParamReturnEmailSubject</vt:lpstr>
      <vt:lpstr>ParamReturnFilename</vt:lpstr>
      <vt:lpstr>ParamRowsToCreateInWastes</vt:lpstr>
      <vt:lpstr>ParamShowFullLMOD</vt:lpstr>
      <vt:lpstr>ParamVersion</vt:lpstr>
      <vt:lpstr>Collecte!self</vt:lpstr>
      <vt:lpstr>'Codes déchets'!ShowInstructions</vt:lpstr>
      <vt:lpstr>Collecte!ShowInstructions</vt:lpstr>
      <vt:lpstr>TableArchivesCompanies</vt:lpstr>
      <vt:lpstr>TableCompanies</vt:lpstr>
      <vt:lpstr>TableDestinations</vt:lpstr>
      <vt:lpstr>TableInternalTreatments</vt:lpstr>
      <vt:lpstr>TableInternalWastes</vt:lpstr>
      <vt:lpstr>TableSources</vt:lpstr>
      <vt:lpstr>TableTreatments</vt:lpstr>
      <vt:lpstr>TableWasteCodes</vt:lpstr>
      <vt:lpstr>TableWastes</vt:lpstr>
      <vt:lpstr>ValueDestinationTypeUnknown</vt:lpstr>
      <vt:lpstr>ValueFalse</vt:lpstr>
      <vt:lpstr>ValueInOutEntryBoth</vt:lpstr>
      <vt:lpstr>ValueInOutEntryIn</vt:lpstr>
      <vt:lpstr>ValueInOutEntryOut</vt:lpstr>
      <vt:lpstr>ValueSourceOriginChantier</vt:lpstr>
      <vt:lpstr>ValueSourceOriginCommuneCH</vt:lpstr>
      <vt:lpstr>ValueSourceOriginCommuneGE</vt:lpstr>
      <vt:lpstr>ValueSourceOriginCommuneGELen</vt:lpstr>
      <vt:lpstr>ValueSourceOriginCompanyCH</vt:lpstr>
      <vt:lpstr>ValueSourceOriginCompanyGE</vt:lpstr>
      <vt:lpstr>ValueSourceOriginOther</vt:lpstr>
      <vt:lpstr>ValueSourceOriginPrivate</vt:lpstr>
      <vt:lpstr>ValueTreatmentsTransport</vt:lpstr>
      <vt:lpstr>ValueTrue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Manzi Rodrigues Elena (DT)</dc:creator>
  <cp:lastModifiedBy>Patrick Seuret</cp:lastModifiedBy>
  <dcterms:created xsi:type="dcterms:W3CDTF">2022-03-20T08:24:16Z</dcterms:created>
  <dcterms:modified xsi:type="dcterms:W3CDTF">2022-03-21T13:36:05Z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218760541</vt:i4>
  </property>
  <property fmtid="{D5CDD505-2E9C-101B-9397-08002B2CF9AE}" pid="3" name="_NewReviewCycle">
    <vt:lpwstr/>
  </property>
  <property fmtid="{D5CDD505-2E9C-101B-9397-08002B2CF9AE}" pid="4" name="_EmailSubject">
    <vt:lpwstr>Modification site ge.ch</vt:lpwstr>
  </property>
  <property fmtid="{D5CDD505-2E9C-101B-9397-08002B2CF9AE}" pid="5" name="_AuthorEmail">
    <vt:lpwstr>elena.manzi-rodrigues@etat.ge.ch</vt:lpwstr>
  </property>
  <property fmtid="{D5CDD505-2E9C-101B-9397-08002B2CF9AE}" pid="6" name="_AuthorEmailDisplayName">
    <vt:lpwstr>Manzi Rodrigues Elena (DT)</vt:lpwstr>
  </property>
  <property fmtid="{D5CDD505-2E9C-101B-9397-08002B2CF9AE}" pid="8" name="_PreviousAdHocReviewCycleID">
    <vt:i4>2085666729</vt:i4>
  </property>
</Properties>
</file>