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BATISTAMA\Desktop\"/>
    </mc:Choice>
  </mc:AlternateContent>
  <bookViews>
    <workbookView xWindow="30" yWindow="60" windowWidth="12285" windowHeight="12825" tabRatio="430"/>
  </bookViews>
  <sheets>
    <sheet name="Décompte" sheetId="1" r:id="rId1"/>
    <sheet name="Saisie_AOS" sheetId="3" r:id="rId2"/>
    <sheet name="Paramètres" sheetId="2" state="hidden" r:id="rId3"/>
    <sheet name="para" sheetId="8" state="hidden" r:id="rId4"/>
  </sheets>
  <definedNames>
    <definedName name="Part_AOS_A">Décompte!$E$22</definedName>
    <definedName name="Part_AOS_B">Décompte!$E$23</definedName>
    <definedName name="Part_AOS_C">Décompte!$E$24</definedName>
    <definedName name="Part_patient">Décompte!$F$22</definedName>
    <definedName name="Tarif_OPAS_A">Décompte!$G$22</definedName>
    <definedName name="Tarif_OPAS_B">Décompte!$G$23</definedName>
    <definedName name="Tarif_OPAS_C">Décompte!$G$24</definedName>
    <definedName name="_xlnm.Print_Area" localSheetId="0">Décompte!$A$1:$I$45</definedName>
    <definedName name="_xlnm.Print_Area" localSheetId="1">Saisie_AOS!$B$1:$J$401</definedName>
  </definedNames>
  <calcPr calcId="162913" calcOnSave="0"/>
</workbook>
</file>

<file path=xl/calcChain.xml><?xml version="1.0" encoding="utf-8"?>
<calcChain xmlns="http://schemas.openxmlformats.org/spreadsheetml/2006/main">
  <c r="K401" i="3" l="1"/>
  <c r="J401" i="3"/>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2" i="8"/>
  <c r="D24" i="1"/>
  <c r="D23" i="1"/>
  <c r="D22" i="1"/>
  <c r="A31" i="1"/>
  <c r="E28" i="1"/>
  <c r="F28" i="1" s="1"/>
  <c r="C28" i="1"/>
  <c r="B28" i="1"/>
  <c r="A28" i="1"/>
  <c r="I401" i="3"/>
  <c r="H401" i="3"/>
  <c r="G401" i="3"/>
  <c r="F401" i="3"/>
  <c r="B13" i="2"/>
  <c r="B12" i="2"/>
  <c r="B11" i="2"/>
  <c r="B10" i="2"/>
  <c r="B9" i="2"/>
  <c r="B8" i="2"/>
  <c r="B7" i="2"/>
  <c r="B6" i="2"/>
  <c r="B5" i="2"/>
  <c r="B4" i="2"/>
  <c r="F8" i="1" s="1"/>
  <c r="B3" i="2"/>
  <c r="B2" i="2"/>
  <c r="D8" i="1" s="1"/>
  <c r="G28" i="1" l="1"/>
  <c r="D28" i="1"/>
  <c r="H28" i="1" l="1"/>
</calcChain>
</file>

<file path=xl/sharedStrings.xml><?xml version="1.0" encoding="utf-8"?>
<sst xmlns="http://schemas.openxmlformats.org/spreadsheetml/2006/main" count="131" uniqueCount="124">
  <si>
    <t>Tarif</t>
  </si>
  <si>
    <t>Prestations calculées pour 60 minutes</t>
  </si>
  <si>
    <t>Evaluation et conseil (art.7 al.2 let. a OPAS)</t>
  </si>
  <si>
    <t>A</t>
  </si>
  <si>
    <t>B</t>
  </si>
  <si>
    <t>C</t>
  </si>
  <si>
    <t>Examens et traitements (art.7 al.2 let. b OPAS)</t>
  </si>
  <si>
    <t>Soins de base (art.7 al.2 let. c OPAS)</t>
  </si>
  <si>
    <t>Mois</t>
  </si>
  <si>
    <t>Direction générale de la santé</t>
  </si>
  <si>
    <t>du mois de</t>
  </si>
  <si>
    <t>au mois de</t>
  </si>
  <si>
    <t>Trimestre</t>
  </si>
  <si>
    <t>1er trimestre</t>
  </si>
  <si>
    <t>2e trimestre</t>
  </si>
  <si>
    <t>3e trimestre</t>
  </si>
  <si>
    <t>4e trimestre</t>
  </si>
  <si>
    <t>Année</t>
  </si>
  <si>
    <t>Heures
OPAS A</t>
  </si>
  <si>
    <t>Heures
OPAS B</t>
  </si>
  <si>
    <t>Heures
OPAS C</t>
  </si>
  <si>
    <t>Synthèse</t>
  </si>
  <si>
    <t>Caisse des médecins</t>
  </si>
  <si>
    <t>atteste avoir signé la charte de collaboration des partenaires du réseau de soin</t>
  </si>
  <si>
    <t>RFRLAMal01</t>
  </si>
  <si>
    <t>Tarifs OPAS et part résiduelle cantonale selon le règlement (RFRLAMal)</t>
  </si>
  <si>
    <t>Signature</t>
  </si>
  <si>
    <r>
      <t xml:space="preserve">Part patient
</t>
    </r>
    <r>
      <rPr>
        <sz val="12"/>
        <color theme="1"/>
        <rFont val="Arial"/>
        <family val="2"/>
      </rPr>
      <t>(par jour)</t>
    </r>
  </si>
  <si>
    <t>CSI</t>
  </si>
  <si>
    <t>Autre</t>
  </si>
  <si>
    <t>atteste que les heures figurant dans le présent décompte concernent exclusivement des patients résidant dans le canton de Genève</t>
  </si>
  <si>
    <t>Nb jours facturés au patient</t>
  </si>
  <si>
    <t>Part assureurs</t>
  </si>
  <si>
    <t>Nb de jours facturés au patient</t>
  </si>
  <si>
    <t>Cout total selon RFRLAMal</t>
  </si>
  <si>
    <r>
      <t xml:space="preserve">Coût total
</t>
    </r>
    <r>
      <rPr>
        <sz val="10"/>
        <color theme="1"/>
        <rFont val="Arial"/>
        <family val="2"/>
      </rPr>
      <t>par heure</t>
    </r>
  </si>
  <si>
    <r>
      <t xml:space="preserve">Part assurance
</t>
    </r>
    <r>
      <rPr>
        <sz val="12"/>
        <color theme="1"/>
        <rFont val="Arial"/>
        <family val="2"/>
      </rPr>
      <t>par heure</t>
    </r>
  </si>
  <si>
    <r>
      <t xml:space="preserve">Part Etat
</t>
    </r>
    <r>
      <rPr>
        <sz val="12"/>
        <color theme="1"/>
        <rFont val="Arial"/>
        <family val="2"/>
      </rPr>
      <t>(par heure)</t>
    </r>
  </si>
  <si>
    <t>Montant part patient totale</t>
  </si>
  <si>
    <t>atteste être au bénéfice d'une autorisation d'exploiter</t>
  </si>
  <si>
    <t>OASD</t>
  </si>
  <si>
    <t>Organisation d'aide et de soins à domicile</t>
  </si>
  <si>
    <t>Montant remboursé par AOS</t>
  </si>
  <si>
    <t>N° de facture AOS</t>
  </si>
  <si>
    <t xml:space="preserve">A renseigner </t>
  </si>
  <si>
    <t>Check box</t>
  </si>
  <si>
    <t>Part résiduelle cantonale</t>
  </si>
  <si>
    <t>Décompte des heures prestées et remboursées par les assureurs 
pour le versement de la part résiduelle de soins</t>
  </si>
  <si>
    <t xml:space="preserve">Année </t>
  </si>
  <si>
    <t xml:space="preserve">Type </t>
  </si>
  <si>
    <t>Nom de l'entité</t>
  </si>
  <si>
    <t>Téléphone</t>
  </si>
  <si>
    <t>E-mail</t>
  </si>
  <si>
    <t>Adresse</t>
  </si>
  <si>
    <t>N° RCC</t>
  </si>
  <si>
    <t>Remarques éventuelles à consulter avant signature</t>
  </si>
  <si>
    <t>Par sa signature, l'OSAD atteste être en conformité avec les exigences de la directive portant sur le financement résiduel et en particulier :</t>
  </si>
  <si>
    <t>atteste que les heures figurant dans le présent décompte ont fait  l'objet d'un remboursement intégral de la part de  l'assurance obligatoire des soins au titre des prestations prévues par l'OPAS, article 7</t>
  </si>
  <si>
    <t>Lieu et date :</t>
  </si>
  <si>
    <t>Signature :</t>
  </si>
  <si>
    <t>Date émission facture AOS</t>
  </si>
  <si>
    <t>Date de début de période de prestation</t>
  </si>
  <si>
    <t>Date de fin de période de prestations</t>
  </si>
  <si>
    <t>N°BAG</t>
  </si>
  <si>
    <t>ASSURANCE</t>
  </si>
  <si>
    <t>Agrisano</t>
  </si>
  <si>
    <t>AMB Assurances SA</t>
  </si>
  <si>
    <t>Aquilana</t>
  </si>
  <si>
    <t>Arcosana</t>
  </si>
  <si>
    <t>Assura-Basis SA</t>
  </si>
  <si>
    <t>Atupri</t>
  </si>
  <si>
    <t>Avenir Krankenversicherung AG</t>
  </si>
  <si>
    <t>Birchmeier</t>
  </si>
  <si>
    <t>Compact</t>
  </si>
  <si>
    <t>CONCORDIA</t>
  </si>
  <si>
    <t>CSS</t>
  </si>
  <si>
    <t>Easy Sana Krankenversicherung AG</t>
  </si>
  <si>
    <t>EGK</t>
  </si>
  <si>
    <t>Einsiedler Krankenkasse</t>
  </si>
  <si>
    <t>GALENOS AG</t>
  </si>
  <si>
    <t>Glarner</t>
  </si>
  <si>
    <t>Helsana</t>
  </si>
  <si>
    <t>Ingenbohl</t>
  </si>
  <si>
    <t>INTRAS</t>
  </si>
  <si>
    <t>KLuG</t>
  </si>
  <si>
    <t>Kolping</t>
  </si>
  <si>
    <t>KPT/CPT</t>
  </si>
  <si>
    <t>KVF Krankenversicherung AG</t>
  </si>
  <si>
    <t>Lumneziana</t>
  </si>
  <si>
    <t>Luzerner Hinterland</t>
  </si>
  <si>
    <t>Moove Sympany AG</t>
  </si>
  <si>
    <t>Mutuel Krankenversicherung AG</t>
  </si>
  <si>
    <t>ÖKK</t>
  </si>
  <si>
    <t>Philos Krankenversicherung AG</t>
  </si>
  <si>
    <t>Progrès</t>
  </si>
  <si>
    <t>PROVITA</t>
  </si>
  <si>
    <t>rhenusana</t>
  </si>
  <si>
    <t>sana24</t>
  </si>
  <si>
    <t>Sanagate</t>
  </si>
  <si>
    <t>sanavals</t>
  </si>
  <si>
    <t>Sanitas</t>
  </si>
  <si>
    <t>Simplon</t>
  </si>
  <si>
    <t>SLKK</t>
  </si>
  <si>
    <t>sodalis</t>
  </si>
  <si>
    <t>Steffisburg</t>
  </si>
  <si>
    <t>Stoffel</t>
  </si>
  <si>
    <t>Sumiswalder</t>
  </si>
  <si>
    <t>SUPRA-1846 SA</t>
  </si>
  <si>
    <t>SWICA</t>
  </si>
  <si>
    <t>Vallée d’Entremont</t>
  </si>
  <si>
    <t>Visana</t>
  </si>
  <si>
    <t>Visperterminen</t>
  </si>
  <si>
    <t>vita surselva</t>
  </si>
  <si>
    <t>Vivacare</t>
  </si>
  <si>
    <t>Vivao Sympany</t>
  </si>
  <si>
    <t>Wädenswil</t>
  </si>
  <si>
    <t>Assurance et n°BAG</t>
  </si>
  <si>
    <r>
      <t xml:space="preserve">Assurance </t>
    </r>
    <r>
      <rPr>
        <sz val="11"/>
        <color theme="1"/>
        <rFont val="Arial"/>
        <family val="2"/>
      </rPr>
      <t>(n°BAG)</t>
    </r>
  </si>
  <si>
    <t>Identifiant patient</t>
  </si>
  <si>
    <t>Nom du prestataire ayant facturé une contribution patient le même jour</t>
  </si>
  <si>
    <t>Remarques</t>
  </si>
  <si>
    <t>Département de la santé et des mobilités</t>
  </si>
  <si>
    <r>
      <rPr>
        <b/>
        <sz val="14"/>
        <color theme="1"/>
        <rFont val="Arial"/>
        <family val="2"/>
      </rPr>
      <t xml:space="preserve">
Pour bénéficier du financement résiduel, 
le présent décompte dûment rempli et signé doit être transmis par courriel </t>
    </r>
    <r>
      <rPr>
        <b/>
        <u/>
        <sz val="14"/>
        <color theme="1"/>
        <rFont val="Arial"/>
        <family val="2"/>
      </rPr>
      <t>en deux exemplaires</t>
    </r>
    <r>
      <rPr>
        <b/>
        <sz val="14"/>
        <color theme="1"/>
        <rFont val="Arial"/>
        <family val="2"/>
      </rPr>
      <t xml:space="preserve"> :
</t>
    </r>
    <r>
      <rPr>
        <sz val="14"/>
        <color theme="1"/>
        <rFont val="Arial"/>
        <family val="2"/>
      </rPr>
      <t xml:space="preserve">1 version PDF </t>
    </r>
    <r>
      <rPr>
        <u/>
        <sz val="14"/>
        <color theme="1"/>
        <rFont val="Arial"/>
        <family val="2"/>
      </rPr>
      <t>signée</t>
    </r>
    <r>
      <rPr>
        <sz val="14"/>
        <color theme="1"/>
        <rFont val="Arial"/>
        <family val="2"/>
      </rPr>
      <t xml:space="preserve">
1 version Excel </t>
    </r>
    <r>
      <rPr>
        <b/>
        <sz val="14"/>
        <color theme="1"/>
        <rFont val="Arial"/>
        <family val="2"/>
      </rPr>
      <t xml:space="preserve">
au plus tard 
</t>
    </r>
    <r>
      <rPr>
        <sz val="14"/>
        <color theme="1"/>
        <rFont val="Arial"/>
        <family val="2"/>
      </rPr>
      <t>le 10 avril pour le 1er trimestre,
le 10 juillet pour le 2ème trimestre, 
le 10 octobre pour le 3ème trimestre,
le 10 janvier de l'année suivante pour le 4ème trimestre</t>
    </r>
    <r>
      <rPr>
        <b/>
        <sz val="14"/>
        <color theme="1"/>
        <rFont val="Arial"/>
        <family val="2"/>
      </rPr>
      <t xml:space="preserve">
à la Direction générale de la santé à l'adresse suivante :</t>
    </r>
    <r>
      <rPr>
        <sz val="14"/>
        <color theme="1"/>
        <rFont val="Arial"/>
        <family val="2"/>
      </rPr>
      <t xml:space="preserve">
</t>
    </r>
    <r>
      <rPr>
        <sz val="14"/>
        <color rgb="FF0000FF"/>
        <rFont val="Arial"/>
        <family val="2"/>
      </rPr>
      <t>snrs.financement-residuel@etat.ge.ch</t>
    </r>
    <r>
      <rPr>
        <sz val="14"/>
        <color theme="1"/>
        <rFont val="Arial"/>
        <family val="2"/>
      </rPr>
      <t xml:space="preserve">
</t>
    </r>
    <r>
      <rPr>
        <b/>
        <sz val="10"/>
        <color theme="1"/>
        <rFont val="Arial"/>
        <family val="2"/>
      </rPr>
      <t/>
    </r>
  </si>
  <si>
    <t>atteste avoir transmis à la DGS (snrs.financement-residuel@etat.ge.ch) le document "Fiche fournisseur" à jour (coordonnées bancaires)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</si>
</sst>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mmm/yyyy"/>
    <numFmt numFmtId="166" formatCode="yyyy"/>
    <numFmt numFmtId="167" formatCode="_(* #,##0_);_(* \(#,##0\);_(* &quot;-&quot;??_);_(@_)"/>
  </numFmts>
  <fonts count="19" x14ac:knownFonts="1">
    <font>
      <sz val="10"/>
      <color theme="1"/>
      <name val="Arial"/>
      <family val="2"/>
    </font>
    <font>
      <b/>
      <sz val="10"/>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b/>
      <sz val="11"/>
      <color theme="1"/>
      <name val="Arial"/>
      <family val="2"/>
    </font>
    <font>
      <b/>
      <sz val="16"/>
      <color theme="1"/>
      <name val="Arial"/>
      <family val="2"/>
    </font>
    <font>
      <sz val="16"/>
      <color theme="1"/>
      <name val="Arial"/>
      <family val="2"/>
    </font>
    <font>
      <u/>
      <sz val="10"/>
      <color theme="10"/>
      <name val="Arial"/>
      <family val="2"/>
    </font>
    <font>
      <u/>
      <sz val="12"/>
      <color theme="10"/>
      <name val="Arial"/>
      <family val="2"/>
    </font>
    <font>
      <sz val="10"/>
      <color theme="1"/>
      <name val="Arial"/>
      <family val="2"/>
    </font>
    <font>
      <sz val="14"/>
      <color theme="1"/>
      <name val="Arial"/>
      <family val="2"/>
    </font>
    <font>
      <b/>
      <sz val="14"/>
      <color theme="1"/>
      <name val="Arial"/>
      <family val="2"/>
    </font>
    <font>
      <b/>
      <u/>
      <sz val="14"/>
      <color theme="1"/>
      <name val="Arial"/>
      <family val="2"/>
    </font>
    <font>
      <u/>
      <sz val="14"/>
      <color theme="1"/>
      <name val="Arial"/>
      <family val="2"/>
    </font>
    <font>
      <sz val="14"/>
      <color rgb="FF0000FF"/>
      <name val="Arial"/>
      <family val="2"/>
    </font>
    <font>
      <b/>
      <sz val="11"/>
      <color rgb="FFFF0000"/>
      <name val="Arial"/>
      <family val="2"/>
    </font>
    <font>
      <sz val="12"/>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theme="3" tint="0.59996337778862885"/>
      </left>
      <right/>
      <top/>
      <bottom/>
      <diagonal/>
    </border>
    <border>
      <left/>
      <right style="double">
        <color theme="3" tint="0.59996337778862885"/>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5" tint="0.39994506668294322"/>
      </left>
      <right/>
      <top style="thin">
        <color theme="5" tint="0.39991454817346722"/>
      </top>
      <bottom style="thin">
        <color theme="5" tint="0.39991454817346722"/>
      </bottom>
      <diagonal/>
    </border>
    <border>
      <left/>
      <right/>
      <top style="thin">
        <color theme="5" tint="0.39991454817346722"/>
      </top>
      <bottom style="thin">
        <color theme="5" tint="0.39991454817346722"/>
      </bottom>
      <diagonal/>
    </border>
    <border>
      <left/>
      <right style="thin">
        <color theme="5" tint="0.39991454817346722"/>
      </right>
      <top style="thin">
        <color theme="5" tint="0.39991454817346722"/>
      </top>
      <bottom style="thin">
        <color theme="5" tint="0.39991454817346722"/>
      </bottom>
      <diagonal/>
    </border>
  </borders>
  <cellStyleXfs count="3">
    <xf numFmtId="0" fontId="0" fillId="0" borderId="0"/>
    <xf numFmtId="164" fontId="4" fillId="0" borderId="0" applyFont="0" applyFill="0" applyBorder="0" applyAlignment="0" applyProtection="0"/>
    <xf numFmtId="0" fontId="9" fillId="0" borderId="0" applyNumberFormat="0" applyFill="0" applyBorder="0" applyAlignment="0" applyProtection="0"/>
  </cellStyleXfs>
  <cellXfs count="152">
    <xf numFmtId="0" fontId="0" fillId="0" borderId="0" xfId="0"/>
    <xf numFmtId="0" fontId="2" fillId="0" borderId="0" xfId="0" applyFont="1"/>
    <xf numFmtId="0" fontId="3" fillId="0" borderId="0" xfId="0" applyFont="1"/>
    <xf numFmtId="0" fontId="0" fillId="4" borderId="1" xfId="0" applyFill="1" applyBorder="1"/>
    <xf numFmtId="165" fontId="0" fillId="0" borderId="0" xfId="0" applyNumberFormat="1"/>
    <xf numFmtId="0" fontId="2" fillId="0" borderId="0" xfId="0" applyFont="1" applyAlignment="1">
      <alignment vertical="center"/>
    </xf>
    <xf numFmtId="0" fontId="0" fillId="0" borderId="0" xfId="0" applyAlignment="1">
      <alignment vertical="center"/>
    </xf>
    <xf numFmtId="166" fontId="0" fillId="0" borderId="0" xfId="0" applyNumberFormat="1"/>
    <xf numFmtId="166" fontId="2" fillId="3"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3" fontId="0" fillId="0" borderId="0" xfId="0" applyNumberFormat="1" applyFont="1" applyBorder="1" applyProtection="1"/>
    <xf numFmtId="0" fontId="0" fillId="0" borderId="0" xfId="0" applyFont="1" applyBorder="1" applyProtection="1"/>
    <xf numFmtId="4" fontId="0" fillId="0" borderId="0" xfId="0" applyNumberFormat="1" applyFont="1" applyBorder="1" applyProtection="1"/>
    <xf numFmtId="0" fontId="0" fillId="0" borderId="0" xfId="0" applyAlignment="1"/>
    <xf numFmtId="3" fontId="0" fillId="0" borderId="0" xfId="0" applyNumberFormat="1" applyFont="1" applyBorder="1" applyAlignment="1" applyProtection="1">
      <alignment horizontal="center" vertical="center" wrapText="1"/>
    </xf>
    <xf numFmtId="4" fontId="0" fillId="0" borderId="0" xfId="0" applyNumberFormat="1" applyFont="1" applyBorder="1" applyAlignment="1" applyProtection="1">
      <alignment vertical="center" wrapText="1"/>
    </xf>
    <xf numFmtId="3" fontId="0" fillId="0" borderId="0" xfId="0" applyNumberFormat="1" applyFont="1" applyBorder="1" applyAlignment="1" applyProtection="1">
      <alignment vertical="center"/>
    </xf>
    <xf numFmtId="0" fontId="0" fillId="0" borderId="0" xfId="0" applyFont="1"/>
    <xf numFmtId="0" fontId="0" fillId="0" borderId="0" xfId="0" applyFont="1" applyAlignment="1">
      <alignment vertical="center"/>
    </xf>
    <xf numFmtId="0" fontId="0" fillId="0" borderId="0" xfId="0" applyProtection="1"/>
    <xf numFmtId="0" fontId="0" fillId="0" borderId="0" xfId="0" applyAlignment="1" applyProtection="1"/>
    <xf numFmtId="0" fontId="1" fillId="0" borderId="0" xfId="0" applyFont="1" applyAlignment="1" applyProtection="1">
      <alignment vertical="center"/>
    </xf>
    <xf numFmtId="0" fontId="2" fillId="0" borderId="1" xfId="0" applyFont="1" applyBorder="1" applyAlignment="1" applyProtection="1">
      <alignment vertical="center"/>
    </xf>
    <xf numFmtId="0" fontId="2" fillId="0" borderId="10" xfId="0" applyFont="1" applyBorder="1" applyAlignment="1" applyProtection="1">
      <alignment horizontal="center" vertical="center" wrapText="1"/>
    </xf>
    <xf numFmtId="0" fontId="0" fillId="0" borderId="12" xfId="0" applyBorder="1" applyProtection="1"/>
    <xf numFmtId="0" fontId="0" fillId="0" borderId="0" xfId="0" applyBorder="1" applyProtection="1"/>
    <xf numFmtId="0" fontId="0" fillId="0" borderId="6" xfId="0" applyBorder="1" applyProtection="1"/>
    <xf numFmtId="4" fontId="3" fillId="2" borderId="12" xfId="0" applyNumberFormat="1" applyFont="1" applyFill="1" applyBorder="1" applyProtection="1"/>
    <xf numFmtId="4" fontId="3" fillId="0" borderId="6" xfId="0" applyNumberFormat="1" applyFont="1" applyBorder="1" applyAlignment="1" applyProtection="1"/>
    <xf numFmtId="0" fontId="0" fillId="0" borderId="13" xfId="0" applyBorder="1" applyProtection="1"/>
    <xf numFmtId="0" fontId="0" fillId="0" borderId="8" xfId="0" applyBorder="1" applyProtection="1"/>
    <xf numFmtId="0" fontId="0" fillId="0" borderId="9" xfId="0" applyBorder="1" applyProtection="1"/>
    <xf numFmtId="4" fontId="3" fillId="2" borderId="13" xfId="0" applyNumberFormat="1" applyFont="1" applyFill="1" applyBorder="1" applyProtection="1"/>
    <xf numFmtId="4" fontId="3" fillId="0" borderId="9" xfId="0" applyNumberFormat="1" applyFont="1" applyBorder="1" applyAlignment="1" applyProtection="1"/>
    <xf numFmtId="0" fontId="0" fillId="0" borderId="0" xfId="0" applyFont="1" applyBorder="1" applyAlignment="1" applyProtection="1">
      <alignment horizontal="center" vertical="center" wrapText="1"/>
    </xf>
    <xf numFmtId="0" fontId="8" fillId="0" borderId="0" xfId="0" applyFont="1"/>
    <xf numFmtId="0" fontId="7" fillId="0" borderId="0" xfId="0" applyFont="1" applyAlignment="1" applyProtection="1">
      <alignment vertical="center"/>
    </xf>
    <xf numFmtId="0" fontId="1" fillId="0" borderId="0" xfId="0" applyFont="1" applyAlignment="1">
      <alignment horizontal="right" vertical="center"/>
    </xf>
    <xf numFmtId="0" fontId="0" fillId="3" borderId="2"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9" xfId="0" applyFill="1" applyBorder="1" applyAlignment="1" applyProtection="1">
      <alignment horizontal="center"/>
      <protection locked="0"/>
    </xf>
    <xf numFmtId="2" fontId="0" fillId="0" borderId="0" xfId="1" applyNumberFormat="1" applyFont="1"/>
    <xf numFmtId="0" fontId="0" fillId="4" borderId="13" xfId="0" applyFill="1" applyBorder="1"/>
    <xf numFmtId="0" fontId="8" fillId="0" borderId="0" xfId="0" applyFont="1" applyProtection="1"/>
    <xf numFmtId="0" fontId="8" fillId="0" borderId="0" xfId="0" applyFont="1" applyAlignment="1" applyProtection="1"/>
    <xf numFmtId="0" fontId="2" fillId="0" borderId="1" xfId="0" applyFont="1" applyBorder="1" applyAlignment="1" applyProtection="1">
      <alignment horizontal="center" vertical="center" wrapText="1"/>
    </xf>
    <xf numFmtId="3" fontId="0" fillId="0" borderId="19" xfId="0" applyNumberFormat="1" applyFont="1" applyBorder="1" applyProtection="1"/>
    <xf numFmtId="3" fontId="0" fillId="0" borderId="20" xfId="0" applyNumberFormat="1" applyFont="1" applyBorder="1" applyProtection="1"/>
    <xf numFmtId="0" fontId="0" fillId="0" borderId="0" xfId="0" applyAlignment="1" applyProtection="1">
      <alignment horizontal="center" vertical="center"/>
    </xf>
    <xf numFmtId="4" fontId="3" fillId="0" borderId="12" xfId="0" applyNumberFormat="1" applyFont="1" applyBorder="1" applyAlignment="1" applyProtection="1">
      <alignment horizontal="center" vertical="center"/>
    </xf>
    <xf numFmtId="4" fontId="3" fillId="0" borderId="13" xfId="0" applyNumberFormat="1" applyFont="1" applyBorder="1" applyAlignment="1" applyProtection="1">
      <alignment horizontal="center" vertical="center"/>
    </xf>
    <xf numFmtId="0" fontId="8" fillId="0" borderId="0" xfId="0" applyFont="1" applyAlignment="1" applyProtection="1">
      <alignment horizontal="center" vertical="center"/>
    </xf>
    <xf numFmtId="4" fontId="0" fillId="0" borderId="0" xfId="0" applyNumberFormat="1" applyFont="1" applyBorder="1" applyAlignment="1" applyProtection="1">
      <alignment horizontal="center" vertical="center" wrapText="1"/>
    </xf>
    <xf numFmtId="0" fontId="3" fillId="0" borderId="0" xfId="0" applyFont="1" applyAlignment="1"/>
    <xf numFmtId="164" fontId="0" fillId="0" borderId="0" xfId="1" applyFont="1" applyBorder="1" applyAlignment="1" applyProtection="1">
      <alignment vertical="center" wrapText="1"/>
    </xf>
    <xf numFmtId="164" fontId="0" fillId="0" borderId="0" xfId="1" applyFont="1" applyBorder="1" applyAlignment="1" applyProtection="1">
      <alignment horizontal="center" vertical="center" wrapText="1"/>
    </xf>
    <xf numFmtId="4" fontId="0" fillId="0" borderId="19" xfId="0" applyNumberFormat="1" applyFont="1" applyBorder="1" applyAlignment="1" applyProtection="1">
      <alignment horizontal="right" vertical="center"/>
    </xf>
    <xf numFmtId="0" fontId="3" fillId="5" borderId="4" xfId="0" applyFont="1" applyFill="1" applyBorder="1" applyAlignment="1" applyProtection="1">
      <alignment horizontal="center" vertical="center"/>
    </xf>
    <xf numFmtId="0" fontId="3" fillId="0" borderId="0" xfId="0" applyFont="1" applyAlignment="1">
      <alignment horizontal="center" vertical="center"/>
    </xf>
    <xf numFmtId="0" fontId="2" fillId="3" borderId="1" xfId="0" applyFont="1" applyFill="1" applyBorder="1" applyAlignment="1" applyProtection="1">
      <alignment horizontal="center" vertical="center"/>
      <protection locked="0"/>
    </xf>
    <xf numFmtId="165" fontId="2" fillId="2" borderId="1" xfId="0" applyNumberFormat="1" applyFont="1" applyFill="1" applyBorder="1" applyAlignment="1" applyProtection="1">
      <alignment horizontal="center" vertical="center"/>
    </xf>
    <xf numFmtId="0" fontId="3" fillId="0" borderId="0" xfId="0" applyFont="1" applyAlignment="1">
      <alignment horizontal="left" vertical="center"/>
    </xf>
    <xf numFmtId="14" fontId="0" fillId="0" borderId="0" xfId="0" applyNumberFormat="1" applyProtection="1"/>
    <xf numFmtId="14" fontId="0" fillId="0" borderId="0" xfId="0" applyNumberFormat="1"/>
    <xf numFmtId="0" fontId="6" fillId="5" borderId="0" xfId="0" applyFont="1" applyFill="1" applyBorder="1" applyAlignment="1">
      <alignment horizontal="center" vertical="center" wrapText="1"/>
    </xf>
    <xf numFmtId="14" fontId="6" fillId="5" borderId="0" xfId="0" applyNumberFormat="1" applyFont="1" applyFill="1" applyBorder="1" applyAlignment="1">
      <alignment horizontal="center" vertical="center" wrapText="1"/>
    </xf>
    <xf numFmtId="0" fontId="0" fillId="5" borderId="0" xfId="0" applyFill="1" applyBorder="1" applyAlignment="1">
      <alignment horizontal="center" vertical="center" wrapText="1"/>
    </xf>
    <xf numFmtId="0" fontId="0" fillId="2" borderId="0" xfId="0" applyFont="1" applyFill="1" applyBorder="1" applyAlignment="1" applyProtection="1">
      <alignment vertical="center" wrapText="1"/>
      <protection locked="0"/>
    </xf>
    <xf numFmtId="14" fontId="0" fillId="2" borderId="0" xfId="1" applyNumberFormat="1" applyFont="1" applyFill="1" applyBorder="1" applyAlignment="1" applyProtection="1">
      <alignment horizontal="center" vertical="center" wrapText="1"/>
      <protection locked="0"/>
    </xf>
    <xf numFmtId="2" fontId="0" fillId="2" borderId="0" xfId="1" applyNumberFormat="1" applyFont="1" applyFill="1" applyBorder="1" applyAlignment="1" applyProtection="1">
      <alignment horizontal="center" vertical="center" wrapText="1"/>
      <protection locked="0"/>
    </xf>
    <xf numFmtId="2" fontId="0" fillId="2" borderId="0" xfId="1" applyNumberFormat="1" applyFont="1" applyFill="1" applyBorder="1" applyAlignment="1" applyProtection="1">
      <alignment wrapText="1"/>
      <protection locked="0"/>
    </xf>
    <xf numFmtId="167" fontId="0" fillId="2" borderId="0" xfId="1" applyNumberFormat="1" applyFont="1" applyFill="1" applyBorder="1" applyAlignment="1" applyProtection="1">
      <alignment horizontal="center" vertical="center" wrapText="1"/>
      <protection locked="0"/>
    </xf>
    <xf numFmtId="164" fontId="11" fillId="2" borderId="0" xfId="1" applyNumberFormat="1" applyFont="1" applyFill="1" applyBorder="1" applyAlignment="1" applyProtection="1">
      <alignment horizontal="center" vertical="center" wrapText="1"/>
      <protection locked="0"/>
    </xf>
    <xf numFmtId="14" fontId="0" fillId="2" borderId="0" xfId="1" applyNumberFormat="1" applyFont="1" applyFill="1" applyBorder="1" applyAlignment="1" applyProtection="1">
      <alignment horizontal="center" vertical="center"/>
      <protection locked="0"/>
    </xf>
    <xf numFmtId="2" fontId="0" fillId="2" borderId="0" xfId="1" applyNumberFormat="1" applyFont="1" applyFill="1" applyBorder="1" applyAlignment="1" applyProtection="1">
      <alignment horizontal="center" vertical="center"/>
      <protection locked="0"/>
    </xf>
    <xf numFmtId="2" fontId="0" fillId="2" borderId="0" xfId="1" applyNumberFormat="1" applyFont="1" applyFill="1" applyBorder="1" applyAlignment="1" applyProtection="1">
      <protection locked="0"/>
    </xf>
    <xf numFmtId="167" fontId="0" fillId="2" borderId="0" xfId="1" applyNumberFormat="1" applyFont="1" applyFill="1" applyBorder="1" applyAlignment="1" applyProtection="1">
      <alignment horizontal="center" vertical="center"/>
      <protection locked="0"/>
    </xf>
    <xf numFmtId="164" fontId="11" fillId="2" borderId="0" xfId="1" applyNumberFormat="1" applyFont="1" applyFill="1" applyBorder="1" applyAlignment="1" applyProtection="1">
      <alignment horizontal="center" vertical="center"/>
      <protection locked="0"/>
    </xf>
    <xf numFmtId="14" fontId="11" fillId="2" borderId="0" xfId="1" applyNumberFormat="1" applyFont="1" applyFill="1" applyBorder="1" applyAlignment="1" applyProtection="1">
      <alignment horizontal="center" vertical="center"/>
      <protection locked="0"/>
    </xf>
    <xf numFmtId="14" fontId="11" fillId="2" borderId="0" xfId="1" applyNumberFormat="1" applyFont="1" applyFill="1" applyBorder="1" applyAlignment="1" applyProtection="1">
      <alignment horizontal="center" vertical="center" wrapText="1"/>
      <protection locked="0"/>
    </xf>
    <xf numFmtId="0" fontId="0" fillId="2" borderId="0" xfId="0" applyFill="1"/>
    <xf numFmtId="3" fontId="0" fillId="0" borderId="0" xfId="0" applyNumberFormat="1" applyFont="1" applyBorder="1" applyProtection="1">
      <protection locked="0"/>
    </xf>
    <xf numFmtId="0" fontId="0" fillId="0" borderId="0" xfId="0" applyBorder="1" applyAlignment="1" applyProtection="1">
      <protection locked="0"/>
    </xf>
    <xf numFmtId="0" fontId="0" fillId="0" borderId="0" xfId="0" applyBorder="1" applyProtection="1">
      <protection locked="0"/>
    </xf>
    <xf numFmtId="0" fontId="3" fillId="0" borderId="0" xfId="0" applyFont="1" applyAlignment="1" applyProtection="1">
      <alignment vertical="center"/>
      <protection locked="0"/>
    </xf>
    <xf numFmtId="0" fontId="0" fillId="0" borderId="0" xfId="0" applyProtection="1">
      <protection locked="0"/>
    </xf>
    <xf numFmtId="0" fontId="0" fillId="0" borderId="0" xfId="0" applyBorder="1" applyAlignment="1" applyProtection="1">
      <alignment vertical="center"/>
      <protection locked="0"/>
    </xf>
    <xf numFmtId="0" fontId="3" fillId="0" borderId="0" xfId="0" applyFont="1" applyProtection="1">
      <protection locked="0"/>
    </xf>
    <xf numFmtId="0" fontId="3" fillId="3" borderId="0" xfId="0" applyFont="1" applyFill="1"/>
    <xf numFmtId="0" fontId="0" fillId="7" borderId="1" xfId="0" applyFill="1" applyBorder="1" applyAlignment="1">
      <alignment horizontal="center" vertical="center"/>
    </xf>
    <xf numFmtId="0" fontId="18" fillId="3" borderId="11" xfId="0" applyFont="1" applyFill="1" applyBorder="1" applyAlignment="1" applyProtection="1">
      <alignment horizontal="center"/>
      <protection locked="0"/>
    </xf>
    <xf numFmtId="0" fontId="18" fillId="3" borderId="12" xfId="0" applyFont="1" applyFill="1" applyBorder="1" applyAlignment="1" applyProtection="1">
      <alignment horizontal="center"/>
      <protection locked="0"/>
    </xf>
    <xf numFmtId="0" fontId="18" fillId="3" borderId="12" xfId="0" applyFont="1" applyFill="1" applyBorder="1" applyProtection="1">
      <protection locked="0"/>
    </xf>
    <xf numFmtId="0" fontId="18" fillId="3" borderId="13" xfId="0" applyFont="1" applyFill="1" applyBorder="1" applyProtection="1">
      <protection locked="0"/>
    </xf>
    <xf numFmtId="0" fontId="17" fillId="6" borderId="24" xfId="0" applyFont="1" applyFill="1" applyBorder="1" applyAlignment="1" applyProtection="1">
      <alignment vertical="center"/>
    </xf>
    <xf numFmtId="3" fontId="5" fillId="6" borderId="25" xfId="0" applyNumberFormat="1" applyFont="1" applyFill="1" applyBorder="1" applyAlignment="1" applyProtection="1">
      <alignment vertical="center"/>
    </xf>
    <xf numFmtId="0" fontId="5" fillId="6" borderId="25" xfId="0" applyFont="1" applyFill="1" applyBorder="1" applyAlignment="1" applyProtection="1">
      <alignment vertical="center"/>
    </xf>
    <xf numFmtId="3" fontId="5" fillId="6" borderId="25" xfId="0" applyNumberFormat="1" applyFont="1" applyFill="1" applyBorder="1" applyAlignment="1" applyProtection="1">
      <alignment horizontal="center" vertical="center"/>
    </xf>
    <xf numFmtId="3" fontId="5" fillId="6" borderId="26" xfId="0" applyNumberFormat="1" applyFont="1" applyFill="1" applyBorder="1" applyAlignment="1" applyProtection="1">
      <alignment vertical="center"/>
    </xf>
    <xf numFmtId="164" fontId="0" fillId="0" borderId="0" xfId="1" applyFont="1" applyFill="1" applyBorder="1" applyAlignment="1" applyProtection="1">
      <alignment vertical="center" wrapText="1"/>
      <protection locked="0"/>
    </xf>
    <xf numFmtId="0" fontId="0" fillId="0" borderId="12" xfId="0" applyFont="1" applyBorder="1" applyAlignment="1" applyProtection="1">
      <alignment horizontal="center" vertical="center" wrapText="1"/>
    </xf>
    <xf numFmtId="0" fontId="12" fillId="0" borderId="18" xfId="0" applyFont="1" applyBorder="1" applyAlignment="1">
      <alignment vertical="center" wrapText="1"/>
    </xf>
    <xf numFmtId="0" fontId="6" fillId="5" borderId="12" xfId="0" applyFont="1" applyFill="1" applyBorder="1" applyAlignment="1">
      <alignment horizontal="center" vertical="center" wrapText="1"/>
    </xf>
    <xf numFmtId="0" fontId="0" fillId="0" borderId="1" xfId="0" applyBorder="1"/>
    <xf numFmtId="0" fontId="1" fillId="4" borderId="1" xfId="0" applyFont="1" applyFill="1" applyBorder="1"/>
    <xf numFmtId="14" fontId="0" fillId="2" borderId="0" xfId="1" applyNumberFormat="1" applyFont="1" applyFill="1" applyBorder="1" applyAlignment="1" applyProtection="1">
      <alignment vertical="center" wrapText="1"/>
      <protection locked="0"/>
    </xf>
    <xf numFmtId="0" fontId="0" fillId="2" borderId="0" xfId="0" applyFill="1" applyProtection="1">
      <protection locked="0"/>
    </xf>
    <xf numFmtId="164" fontId="0" fillId="0" borderId="0" xfId="0" applyNumberFormat="1" applyProtection="1"/>
    <xf numFmtId="0" fontId="0" fillId="5" borderId="12" xfId="0" applyFill="1" applyBorder="1" applyAlignment="1">
      <alignment horizontal="center" vertical="center"/>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0" fillId="3" borderId="15"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3" fillId="5" borderId="2" xfId="0" applyFont="1" applyFill="1" applyBorder="1" applyAlignment="1" applyProtection="1">
      <alignment horizontal="left"/>
    </xf>
    <xf numFmtId="0" fontId="3" fillId="5" borderId="3" xfId="0" applyFont="1" applyFill="1" applyBorder="1" applyAlignment="1" applyProtection="1">
      <alignment horizontal="left"/>
    </xf>
    <xf numFmtId="0" fontId="2" fillId="0" borderId="15"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3" borderId="15" xfId="0" applyFont="1" applyFill="1" applyBorder="1" applyAlignment="1" applyProtection="1">
      <alignment horizontal="left"/>
      <protection locked="0"/>
    </xf>
    <xf numFmtId="0" fontId="2" fillId="3" borderId="14" xfId="0" applyFont="1" applyFill="1" applyBorder="1" applyAlignment="1" applyProtection="1">
      <alignment horizontal="left"/>
      <protection locked="0"/>
    </xf>
    <xf numFmtId="0" fontId="2" fillId="3" borderId="10" xfId="0" applyFont="1" applyFill="1" applyBorder="1" applyAlignment="1" applyProtection="1">
      <alignment horizontal="left"/>
      <protection locked="0"/>
    </xf>
    <xf numFmtId="0" fontId="3" fillId="3" borderId="15" xfId="0" applyFont="1" applyFill="1" applyBorder="1" applyAlignment="1" applyProtection="1">
      <alignment horizontal="left"/>
      <protection locked="0"/>
    </xf>
    <xf numFmtId="0" fontId="3" fillId="3" borderId="14"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0"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4" fontId="7" fillId="0" borderId="0" xfId="0" applyNumberFormat="1" applyFont="1" applyBorder="1" applyAlignment="1" applyProtection="1">
      <alignment horizontal="left" vertical="center" wrapText="1"/>
    </xf>
    <xf numFmtId="0" fontId="3" fillId="0" borderId="0" xfId="0" applyFont="1" applyAlignment="1">
      <alignment horizontal="left"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49" fontId="10" fillId="3" borderId="15" xfId="2" applyNumberFormat="1" applyFont="1" applyFill="1" applyBorder="1" applyAlignment="1" applyProtection="1">
      <alignment horizontal="center"/>
      <protection locked="0"/>
    </xf>
    <xf numFmtId="49" fontId="2" fillId="3" borderId="14" xfId="0" applyNumberFormat="1" applyFont="1" applyFill="1" applyBorder="1" applyAlignment="1" applyProtection="1">
      <alignment horizontal="center"/>
      <protection locked="0"/>
    </xf>
    <xf numFmtId="49" fontId="2" fillId="3" borderId="10" xfId="0" applyNumberFormat="1" applyFont="1" applyFill="1" applyBorder="1" applyAlignment="1" applyProtection="1">
      <alignment horizontal="center"/>
      <protection locked="0"/>
    </xf>
    <xf numFmtId="4" fontId="3" fillId="5" borderId="11" xfId="0" applyNumberFormat="1" applyFont="1" applyFill="1" applyBorder="1" applyAlignment="1" applyProtection="1">
      <alignment horizontal="center" vertical="center"/>
    </xf>
    <xf numFmtId="4" fontId="3" fillId="5" borderId="12" xfId="0" applyNumberFormat="1" applyFont="1" applyFill="1" applyBorder="1" applyAlignment="1" applyProtection="1">
      <alignment horizontal="center" vertical="center"/>
    </xf>
    <xf numFmtId="4" fontId="3" fillId="5" borderId="13" xfId="0" applyNumberFormat="1" applyFont="1" applyFill="1" applyBorder="1" applyAlignment="1" applyProtection="1">
      <alignment horizontal="center" vertical="center"/>
    </xf>
    <xf numFmtId="49" fontId="2" fillId="3" borderId="15" xfId="0" applyNumberFormat="1" applyFont="1" applyFill="1" applyBorder="1" applyAlignment="1" applyProtection="1">
      <alignment horizontal="left"/>
      <protection locked="0"/>
    </xf>
    <xf numFmtId="49" fontId="2" fillId="3" borderId="14" xfId="0" applyNumberFormat="1" applyFont="1" applyFill="1" applyBorder="1" applyAlignment="1" applyProtection="1">
      <alignment horizontal="left"/>
      <protection locked="0"/>
    </xf>
    <xf numFmtId="49" fontId="2" fillId="3" borderId="10" xfId="0" applyNumberFormat="1" applyFont="1" applyFill="1" applyBorder="1" applyAlignment="1" applyProtection="1">
      <alignment horizontal="left"/>
      <protection locked="0"/>
    </xf>
  </cellXfs>
  <cellStyles count="3">
    <cellStyle name="Lien hypertexte" xfId="2" builtinId="8"/>
    <cellStyle name="Milliers" xfId="1" builtinId="3"/>
    <cellStyle name="Normal" xfId="0" builtinId="0"/>
  </cellStyles>
  <dxfs count="56">
    <dxf>
      <protection locked="1" hidden="0"/>
    </dxf>
    <dxf>
      <fill>
        <patternFill patternType="solid">
          <fgColor indexed="64"/>
          <bgColor theme="4" tint="0.79998168889431442"/>
        </patternFill>
      </fill>
      <protection locked="0" hidden="0"/>
    </dxf>
    <dxf>
      <protection locked="1" hidden="0"/>
    </dxf>
    <dxf>
      <fill>
        <patternFill patternType="solid">
          <fgColor indexed="64"/>
          <bgColor theme="4" tint="0.79998168889431442"/>
        </patternFill>
      </fill>
      <protection locked="0" hidden="0"/>
    </dxf>
    <dxf>
      <numFmt numFmtId="164" formatCode="_(* #,##0.00_);_(* \(#,##0.00\);_(* &quot;-&quot;??_);_(@_)"/>
      <protection locked="1" hidden="0"/>
    </dxf>
    <dxf>
      <fill>
        <patternFill patternType="solid">
          <fgColor indexed="64"/>
          <bgColor theme="4" tint="0.79998168889431442"/>
        </patternFill>
      </fill>
      <protection locked="0" hidden="0"/>
    </dxf>
    <dxf>
      <font>
        <b val="0"/>
        <i val="0"/>
        <strike val="0"/>
        <condense val="0"/>
        <extend val="0"/>
        <outline val="0"/>
        <shadow val="0"/>
        <u val="none"/>
        <vertAlign val="baseline"/>
        <sz val="10"/>
        <color theme="1"/>
        <name val="Arial"/>
        <scheme val="none"/>
      </font>
      <numFmt numFmtId="4" formatCode="#,##0.00"/>
      <alignment horizontal="right" vertical="center" textRotation="0" wrapText="0" indent="0" justifyLastLine="0" shrinkToFit="0" readingOrder="0"/>
      <border diagonalUp="0" diagonalDown="0" outline="0">
        <left style="double">
          <color theme="3" tint="0.59996337778862885"/>
        </left>
        <right/>
        <top/>
        <bottom/>
      </border>
      <protection locked="1" hidden="0"/>
    </dxf>
    <dxf>
      <font>
        <b val="0"/>
        <i val="0"/>
        <strike val="0"/>
        <condense val="0"/>
        <extend val="0"/>
        <outline val="0"/>
        <shadow val="0"/>
        <u val="none"/>
        <vertAlign val="baseline"/>
        <sz val="10"/>
        <color theme="1"/>
        <name val="Arial"/>
        <scheme val="none"/>
      </font>
      <numFmt numFmtId="167" formatCode="_(* #,##0_);_(* \(#,##0\);_(* &quot;-&quot;??_);_(@_)"/>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4" formatCode="#,##0.00"/>
      <alignment horizontal="right" vertical="center" textRotation="0" wrapText="0" indent="0" justifyLastLine="0" shrinkToFit="0" readingOrder="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167" formatCode="_(* #,##0_);_(* \(#,##0\);_(* &quot;-&quot;??_);_(@_)"/>
      <fill>
        <patternFill patternType="solid">
          <fgColor indexed="64"/>
          <bgColor theme="4" tint="0.79998168889431442"/>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right style="double">
          <color theme="3" tint="0.59996337778862885"/>
        </right>
        <top/>
        <bottom/>
      </border>
      <protection locked="1" hidden="0"/>
    </dxf>
    <dxf>
      <font>
        <b val="0"/>
        <strike val="0"/>
        <outline val="0"/>
        <shadow val="0"/>
        <u val="none"/>
        <vertAlign val="baseline"/>
        <sz val="10"/>
        <color theme="1"/>
        <name val="Arial"/>
        <scheme val="none"/>
      </font>
      <numFmt numFmtId="2" formatCode="0.00"/>
      <fill>
        <patternFill patternType="solid">
          <fgColor indexed="64"/>
          <bgColor theme="4" tint="0.79998168889431442"/>
        </patternFill>
      </fill>
      <alignment horizontal="general" vertical="bottom"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right/>
        <top/>
        <bottom/>
      </border>
      <protection locked="1" hidden="0"/>
    </dxf>
    <dxf>
      <font>
        <b val="0"/>
        <strike val="0"/>
        <outline val="0"/>
        <shadow val="0"/>
        <u val="none"/>
        <vertAlign val="baseline"/>
        <sz val="10"/>
        <color theme="1"/>
        <name val="Arial"/>
        <scheme val="none"/>
      </font>
      <numFmt numFmtId="2" formatCode="0.00"/>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2" formatCode="0.00"/>
      <fill>
        <patternFill patternType="solid">
          <fgColor indexed="64"/>
          <bgColor theme="4" tint="0.79998168889431442"/>
        </patternFill>
      </fill>
      <alignment horizontal="center" vertical="center" textRotation="0" indent="0" justifyLastLine="0" shrinkToFit="0" readingOrder="0"/>
      <protection locked="0" hidden="0"/>
    </dxf>
    <dxf>
      <numFmt numFmtId="19" formatCode="dd/mm/yyyy"/>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center" vertical="center" textRotation="0" wrapText="0" indent="0" justifyLastLine="0" shrinkToFit="0" readingOrder="0"/>
      <protection locked="0" hidden="0"/>
    </dxf>
    <dxf>
      <numFmt numFmtId="19" formatCode="dd/mm/yyyy"/>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center" vertical="center" textRotation="0" wrapText="0" indent="0" justifyLastLine="0" shrinkToFit="0" readingOrder="0"/>
      <protection locked="0" hidden="0"/>
    </dxf>
    <dxf>
      <numFmt numFmtId="19" formatCode="dd/mm/yyyy"/>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border diagonalUp="0" diagonalDown="0" outline="0">
        <left/>
        <right/>
        <top/>
        <bottom/>
      </border>
      <protection locked="1" hidden="0"/>
    </dxf>
    <dxf>
      <font>
        <b val="0"/>
        <strike val="0"/>
        <outline val="0"/>
        <shadow val="0"/>
        <u val="none"/>
        <vertAlign val="baseline"/>
        <sz val="10"/>
        <color theme="1"/>
        <name val="Arial"/>
        <scheme val="none"/>
      </font>
      <fill>
        <patternFill patternType="solid">
          <fgColor indexed="64"/>
          <bgColor theme="4" tint="0.79998168889431442"/>
        </patternFill>
      </fill>
      <protection locked="0" hidden="0"/>
    </dxf>
    <dxf>
      <protection locked="1" hidden="0"/>
    </dxf>
    <dxf>
      <fill>
        <patternFill patternType="solid">
          <fgColor indexed="64"/>
          <bgColor theme="4" tint="0.79998168889431442"/>
        </patternFill>
      </fill>
      <protection locked="0" hidden="0"/>
    </dxf>
    <dxf>
      <protection locked="1" hidden="0"/>
    </dxf>
    <dxf>
      <border diagonalUp="0" diagonalDown="0">
        <left style="thin">
          <color indexed="64"/>
        </left>
        <right style="thin">
          <color indexed="64"/>
        </right>
        <top style="thin">
          <color indexed="64"/>
        </top>
        <bottom style="thin">
          <color indexed="64"/>
        </bottom>
      </border>
    </dxf>
    <dxf>
      <fill>
        <patternFill patternType="solid">
          <fgColor indexed="64"/>
          <bgColor theme="4" tint="0.79998168889431442"/>
        </patternFill>
      </fill>
      <protection locked="0" hidden="0"/>
    </dxf>
    <dxf>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0" hidden="0"/>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numFmt numFmtId="3" formatCode="#,##0"/>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vertical="center" textRotation="0"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vertical="center" textRotation="0" indent="0" justifyLastLine="0" shrinkToFit="0" readingOrder="0"/>
      <protection locked="0" hidden="0"/>
    </dxf>
    <dxf>
      <font>
        <strike val="0"/>
        <outline val="0"/>
        <shadow val="0"/>
        <u val="none"/>
        <vertAlign val="baseline"/>
        <sz val="10"/>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tableStyleElement type="wholeTable" dxfId="55"/>
      <tableStyleElement type="headerRow" dxfId="54"/>
      <tableStyleElement type="firstRowStripe" dxfId="53"/>
    </tableStyle>
    <tableStyle name="TableStyleQueryResult" pivot="0" count="3">
      <tableStyleElement type="wholeTable" dxfId="52"/>
      <tableStyleElement type="headerRow" dxfId="51"/>
      <tableStyleElement type="firstRowStripe" dxfId="50"/>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I$35" lockText="1" noThreeD="1"/>
</file>

<file path=xl/ctrlProps/ctrlProp2.xml><?xml version="1.0" encoding="utf-8"?>
<formControlPr xmlns="http://schemas.microsoft.com/office/spreadsheetml/2009/9/main" objectType="CheckBox" fmlaLink="$I$36" lockText="1" noThreeD="1"/>
</file>

<file path=xl/ctrlProps/ctrlProp3.xml><?xml version="1.0" encoding="utf-8"?>
<formControlPr xmlns="http://schemas.microsoft.com/office/spreadsheetml/2009/9/main" objectType="CheckBox" fmlaLink="$I$38" lockText="1" noThreeD="1"/>
</file>

<file path=xl/ctrlProps/ctrlProp4.xml><?xml version="1.0" encoding="utf-8"?>
<formControlPr xmlns="http://schemas.microsoft.com/office/spreadsheetml/2009/9/main" objectType="CheckBox" fmlaLink="$I$37" lockText="1" noThreeD="1"/>
</file>

<file path=xl/ctrlProps/ctrlProp5.xml><?xml version="1.0" encoding="utf-8"?>
<formControlPr xmlns="http://schemas.microsoft.com/office/spreadsheetml/2009/9/main" objectType="CheckBox" fmlaLink="$I$3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0</xdr:col>
      <xdr:colOff>1006929</xdr:colOff>
      <xdr:row>0</xdr:row>
      <xdr:rowOff>767715</xdr:rowOff>
    </xdr:to>
    <xdr:pic>
      <xdr:nvPicPr>
        <xdr:cNvPr id="2" name="Image 1" descr="LOGORCGE_noir300dpi_FRU"/>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999309"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533400</xdr:colOff>
          <xdr:row>34</xdr:row>
          <xdr:rowOff>95250</xdr:rowOff>
        </xdr:from>
        <xdr:to>
          <xdr:col>0</xdr:col>
          <xdr:colOff>942975</xdr:colOff>
          <xdr:row>34</xdr:row>
          <xdr:rowOff>304800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35</xdr:row>
          <xdr:rowOff>95250</xdr:rowOff>
        </xdr:from>
        <xdr:to>
          <xdr:col>0</xdr:col>
          <xdr:colOff>942975</xdr:colOff>
          <xdr:row>35</xdr:row>
          <xdr:rowOff>304800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37</xdr:row>
          <xdr:rowOff>85725</xdr:rowOff>
        </xdr:from>
        <xdr:to>
          <xdr:col>0</xdr:col>
          <xdr:colOff>942975</xdr:colOff>
          <xdr:row>37</xdr:row>
          <xdr:rowOff>295275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36</xdr:row>
          <xdr:rowOff>95250</xdr:rowOff>
        </xdr:from>
        <xdr:to>
          <xdr:col>0</xdr:col>
          <xdr:colOff>942975</xdr:colOff>
          <xdr:row>36</xdr:row>
          <xdr:rowOff>304800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38</xdr:row>
          <xdr:rowOff>95250</xdr:rowOff>
        </xdr:from>
        <xdr:to>
          <xdr:col>0</xdr:col>
          <xdr:colOff>942975</xdr:colOff>
          <xdr:row>38</xdr:row>
          <xdr:rowOff>314325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ables/table1.xml><?xml version="1.0" encoding="utf-8"?>
<table xmlns="http://schemas.openxmlformats.org/spreadsheetml/2006/main" id="29" name="SYNTHESE" displayName="SYNTHESE" ref="A27:H28" headerRowDxfId="49" dataDxfId="48" totalsRowDxfId="47">
  <autoFilter ref="A27:H28"/>
  <tableColumns count="8">
    <tableColumn id="2" name="Heures_x000a_OPAS A" totalsRowFunction="sum" dataDxfId="46" dataCellStyle="Milliers">
      <calculatedColumnFormula>SUM(DECOMPTE_AOS[Heures
OPAS A])</calculatedColumnFormula>
    </tableColumn>
    <tableColumn id="3" name="Heures_x000a_OPAS B" totalsRowFunction="sum" dataDxfId="45" dataCellStyle="Milliers">
      <calculatedColumnFormula>SUM(DECOMPTE_AOS[Heures
OPAS B])</calculatedColumnFormula>
    </tableColumn>
    <tableColumn id="4" name="Heures_x000a_OPAS C" totalsRowFunction="sum" dataDxfId="44" dataCellStyle="Milliers">
      <calculatedColumnFormula>SUM(DECOMPTE_AOS[Heures
OPAS C])</calculatedColumnFormula>
    </tableColumn>
    <tableColumn id="5" name="Part assureurs" totalsRowFunction="sum" dataDxfId="43" dataCellStyle="Milliers">
      <calculatedColumnFormula xml:space="preserve">
(SYNTHESE[Heures
OPAS A]*Part_AOS_A)
+(SYNTHESE[Heures
OPAS B]*Part_AOS_B)
+
(SYNTHESE[Heures
OPAS C]*Part_AOS_C)</calculatedColumnFormula>
    </tableColumn>
    <tableColumn id="21" name="Nb de jours facturés au patient" dataDxfId="42">
      <calculatedColumnFormula>SUM(DECOMPTE_AOS[Nb jours facturés au patient])</calculatedColumnFormula>
    </tableColumn>
    <tableColumn id="22" name="Montant part patient totale" dataDxfId="41" dataCellStyle="Milliers">
      <calculatedColumnFormula>SYNTHESE[Nb de jours facturés au patient]*Part_patient</calculatedColumnFormula>
    </tableColumn>
    <tableColumn id="7" name="Cout total selon RFRLAMal" totalsRowFunction="custom" dataDxfId="40" dataCellStyle="Milliers">
      <calculatedColumnFormula xml:space="preserve">
(SYNTHESE[Heures
OPAS A]*Tarif_OPAS_A)
+(SYNTHESE[Heures
OPAS B]*Tarif_OPAS_B)
+
(SYNTHESE[Heures
OPAS C]*Tarif_OPAS_C)</calculatedColumnFormula>
      <totalsRowFormula>SUBTOTAL(109,#REF!)</totalsRowFormula>
    </tableColumn>
    <tableColumn id="1" name="Part résiduelle cantonale" dataDxfId="39" totalsRowDxfId="38" dataCellStyle="Milliers">
      <calculatedColumnFormula>SYNTHESE[Cout total selon RFRLAMal]-SYNTHESE[Montant part patient totale]-SYNTHESE[Part assureurs]</calculatedColumnFormula>
    </tableColumn>
  </tableColumns>
  <tableStyleInfo name="TableStyleLight17" showFirstColumn="0" showLastColumn="0" showRowStripes="1" showColumnStripes="0"/>
</table>
</file>

<file path=xl/tables/table2.xml><?xml version="1.0" encoding="utf-8"?>
<table xmlns="http://schemas.openxmlformats.org/spreadsheetml/2006/main" id="2" name="DECOMPTE_AOS" displayName="DECOMPTE_AOS" ref="A1:M401" totalsRowCount="1" headerRowDxfId="29" dataDxfId="28" totalsRowDxfId="26" tableBorderDxfId="27">
  <autoFilter ref="A1:M400"/>
  <tableColumns count="13">
    <tableColumn id="8" name="Identifiant patient" dataDxfId="25" totalsRowDxfId="24"/>
    <tableColumn id="1" name="N° de facture AOS" dataDxfId="23" totalsRowDxfId="22"/>
    <tableColumn id="12" name="Date émission facture AOS" dataDxfId="21" totalsRowDxfId="20" dataCellStyle="Milliers"/>
    <tableColumn id="11" name="Date de début de période de prestation" dataDxfId="19" totalsRowDxfId="18" dataCellStyle="Milliers"/>
    <tableColumn id="10" name="Date de fin de période de prestations" dataDxfId="17" totalsRowDxfId="16" dataCellStyle="Milliers"/>
    <tableColumn id="2" name="Heures_x000a_OPAS A" totalsRowFunction="sum" dataDxfId="15" totalsRowDxfId="14" dataCellStyle="Milliers"/>
    <tableColumn id="3" name="Heures_x000a_OPAS B" totalsRowFunction="sum" dataDxfId="13" totalsRowDxfId="12" dataCellStyle="Milliers"/>
    <tableColumn id="4" name="Heures_x000a_OPAS C" totalsRowFunction="sum" dataDxfId="11" totalsRowDxfId="10" dataCellStyle="Milliers"/>
    <tableColumn id="5" name="Nb jours facturés au patient" totalsRowFunction="sum" dataDxfId="9" totalsRowDxfId="8" dataCellStyle="Milliers"/>
    <tableColumn id="14" name="Montant remboursé par AOS" totalsRowFunction="sum" dataDxfId="7" totalsRowDxfId="6" dataCellStyle="Milliers"/>
    <tableColumn id="6" name="Assurance (n°BAG)" totalsRowFunction="sum" dataDxfId="5" totalsRowDxfId="4"/>
    <tableColumn id="9" name="Nom du prestataire ayant facturé une contribution patient le même jour" dataDxfId="3" totalsRowDxfId="2"/>
    <tableColumn id="13" name="Remarques" dataDxfId="1" totalsRowDxfId="0"/>
  </tableColumns>
  <tableStyleInfo name="TableStyleLight1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Y46"/>
  <sheetViews>
    <sheetView tabSelected="1" showWhiteSpace="0" view="pageBreakPreview" topLeftCell="A31" zoomScale="70" zoomScaleNormal="70" zoomScaleSheetLayoutView="70" zoomScalePageLayoutView="85" workbookViewId="0">
      <selection activeCell="A34" sqref="A34:G34"/>
    </sheetView>
  </sheetViews>
  <sheetFormatPr baseColWidth="10" defaultRowHeight="12.75" x14ac:dyDescent="0.2"/>
  <cols>
    <col min="1" max="2" width="22.5703125" customWidth="1"/>
    <col min="3" max="4" width="20.85546875" customWidth="1"/>
    <col min="5" max="5" width="28.85546875" style="9" customWidth="1"/>
    <col min="6" max="6" width="22.28515625" customWidth="1"/>
    <col min="7" max="7" width="27.140625" style="13" customWidth="1"/>
    <col min="8" max="8" width="24" customWidth="1"/>
    <col min="9" max="9" width="17.7109375" hidden="1" customWidth="1"/>
  </cols>
  <sheetData>
    <row r="1" spans="1:8" ht="61.15" customHeight="1" x14ac:dyDescent="0.2"/>
    <row r="2" spans="1:8" ht="13.9" customHeight="1" x14ac:dyDescent="0.2">
      <c r="A2" t="s">
        <v>121</v>
      </c>
    </row>
    <row r="3" spans="1:8" ht="12" customHeight="1" x14ac:dyDescent="0.2">
      <c r="A3" t="s">
        <v>9</v>
      </c>
    </row>
    <row r="4" spans="1:8" ht="12" customHeight="1" x14ac:dyDescent="0.2"/>
    <row r="5" spans="1:8" ht="15" customHeight="1" thickBot="1" x14ac:dyDescent="0.25">
      <c r="A5" t="s">
        <v>24</v>
      </c>
    </row>
    <row r="6" spans="1:8" ht="79.5" customHeight="1" thickBot="1" x14ac:dyDescent="0.25">
      <c r="A6" s="112" t="s">
        <v>47</v>
      </c>
      <c r="B6" s="113"/>
      <c r="C6" s="113"/>
      <c r="D6" s="113"/>
      <c r="E6" s="113"/>
      <c r="F6" s="113"/>
      <c r="G6" s="113"/>
      <c r="H6" s="114"/>
    </row>
    <row r="7" spans="1:8" s="2" customFormat="1" ht="31.5" customHeight="1" x14ac:dyDescent="0.25">
      <c r="A7" s="1" t="s">
        <v>48</v>
      </c>
      <c r="B7" s="8">
        <v>44927</v>
      </c>
      <c r="E7" s="61"/>
      <c r="F7" s="56"/>
      <c r="G7" s="56"/>
    </row>
    <row r="8" spans="1:8" s="2" customFormat="1" ht="31.5" customHeight="1" x14ac:dyDescent="0.2">
      <c r="A8" s="5" t="s">
        <v>12</v>
      </c>
      <c r="B8" s="62" t="s">
        <v>13</v>
      </c>
      <c r="C8" s="61" t="s">
        <v>10</v>
      </c>
      <c r="D8" s="63">
        <f>IF($B$8=Paramètres!$C$2,Paramètres!B2,IF($B$8=Paramètres!$C$3,Paramètres!B5,IF($B$8=Paramètres!$C$4,Paramètres!B8,IF($B$8=Paramètres!C5,Paramètres!B11))))</f>
        <v>44927</v>
      </c>
      <c r="E8" s="61" t="s">
        <v>11</v>
      </c>
      <c r="F8" s="63">
        <f>IF($B$8=Paramètres!$C$2,Paramètres!B4,IF($B$8=Paramètres!$C$3,Paramètres!B7,IF($B$8=Paramètres!$C$4,Paramètres!B10,IF($B$8=Paramètres!C5,Paramètres!B13))))</f>
        <v>44986</v>
      </c>
      <c r="G8" s="56"/>
    </row>
    <row r="9" spans="1:8" ht="31.5" customHeight="1" x14ac:dyDescent="0.2"/>
    <row r="10" spans="1:8" ht="31.5" customHeight="1" x14ac:dyDescent="0.2"/>
    <row r="11" spans="1:8" s="2" customFormat="1" ht="19.149999999999999" customHeight="1" x14ac:dyDescent="0.25">
      <c r="A11" s="1" t="s">
        <v>49</v>
      </c>
      <c r="B11" s="117" t="s">
        <v>41</v>
      </c>
      <c r="C11" s="118"/>
      <c r="D11" s="118"/>
      <c r="E11" s="60" t="s">
        <v>40</v>
      </c>
      <c r="G11" s="56"/>
    </row>
    <row r="12" spans="1:8" s="2" customFormat="1" ht="15.75" x14ac:dyDescent="0.25">
      <c r="A12" s="1" t="s">
        <v>50</v>
      </c>
      <c r="B12" s="121"/>
      <c r="C12" s="122"/>
      <c r="D12" s="122"/>
      <c r="E12" s="123"/>
      <c r="G12" s="56"/>
    </row>
    <row r="13" spans="1:8" s="2" customFormat="1" ht="15.75" x14ac:dyDescent="0.25">
      <c r="A13" s="1" t="s">
        <v>51</v>
      </c>
      <c r="B13" s="149"/>
      <c r="C13" s="150"/>
      <c r="D13" s="150"/>
      <c r="E13" s="151"/>
      <c r="G13" s="56"/>
    </row>
    <row r="14" spans="1:8" s="2" customFormat="1" ht="15.75" x14ac:dyDescent="0.25">
      <c r="A14" s="1" t="s">
        <v>52</v>
      </c>
      <c r="B14" s="143"/>
      <c r="C14" s="144"/>
      <c r="D14" s="144"/>
      <c r="E14" s="145"/>
      <c r="G14" s="56"/>
    </row>
    <row r="15" spans="1:8" s="2" customFormat="1" ht="15.75" x14ac:dyDescent="0.25">
      <c r="A15" s="1" t="s">
        <v>53</v>
      </c>
      <c r="B15" s="127"/>
      <c r="C15" s="128"/>
      <c r="D15" s="128"/>
      <c r="E15" s="129"/>
      <c r="G15" s="56"/>
    </row>
    <row r="16" spans="1:8" s="2" customFormat="1" ht="15" x14ac:dyDescent="0.2">
      <c r="B16" s="130"/>
      <c r="C16" s="131"/>
      <c r="D16" s="131"/>
      <c r="E16" s="132"/>
      <c r="G16" s="56"/>
    </row>
    <row r="17" spans="1:25" s="2" customFormat="1" ht="15" x14ac:dyDescent="0.2">
      <c r="B17" s="133"/>
      <c r="C17" s="134"/>
      <c r="D17" s="134"/>
      <c r="E17" s="135"/>
      <c r="G17" s="56"/>
    </row>
    <row r="18" spans="1:25" s="2" customFormat="1" ht="15" x14ac:dyDescent="0.2">
      <c r="A18" s="2" t="s">
        <v>54</v>
      </c>
      <c r="B18" s="124"/>
      <c r="C18" s="125"/>
      <c r="D18" s="125"/>
      <c r="E18" s="126"/>
      <c r="G18" s="56"/>
    </row>
    <row r="19" spans="1:25" ht="46.5" customHeight="1" x14ac:dyDescent="0.2"/>
    <row r="20" spans="1:25" ht="35.25" customHeight="1" x14ac:dyDescent="0.2">
      <c r="A20" s="36" t="s">
        <v>25</v>
      </c>
      <c r="B20" s="19"/>
      <c r="C20" s="19"/>
      <c r="D20" s="19"/>
      <c r="E20" s="51"/>
      <c r="F20" s="19"/>
      <c r="G20" s="20"/>
    </row>
    <row r="21" spans="1:25" ht="33.75" customHeight="1" x14ac:dyDescent="0.2">
      <c r="A21" s="22" t="s">
        <v>0</v>
      </c>
      <c r="B21" s="119" t="s">
        <v>1</v>
      </c>
      <c r="C21" s="120"/>
      <c r="D21" s="48" t="s">
        <v>37</v>
      </c>
      <c r="E21" s="48" t="s">
        <v>36</v>
      </c>
      <c r="F21" s="48" t="s">
        <v>27</v>
      </c>
      <c r="G21" s="23" t="s">
        <v>35</v>
      </c>
    </row>
    <row r="22" spans="1:25" ht="19.5" customHeight="1" x14ac:dyDescent="0.2">
      <c r="A22" s="24" t="s">
        <v>3</v>
      </c>
      <c r="B22" s="25" t="s">
        <v>2</v>
      </c>
      <c r="C22" s="26"/>
      <c r="D22" s="27">
        <f>G22-F22-E22</f>
        <v>30.099999999999994</v>
      </c>
      <c r="E22" s="52">
        <v>76.900000000000006</v>
      </c>
      <c r="F22" s="146">
        <v>8</v>
      </c>
      <c r="G22" s="28">
        <v>115</v>
      </c>
    </row>
    <row r="23" spans="1:25" ht="19.5" customHeight="1" x14ac:dyDescent="0.2">
      <c r="A23" s="24" t="s">
        <v>4</v>
      </c>
      <c r="B23" s="25" t="s">
        <v>6</v>
      </c>
      <c r="C23" s="26"/>
      <c r="D23" s="27">
        <f>G23-F22-E23</f>
        <v>19</v>
      </c>
      <c r="E23" s="52">
        <v>63</v>
      </c>
      <c r="F23" s="147"/>
      <c r="G23" s="28">
        <v>90</v>
      </c>
    </row>
    <row r="24" spans="1:25" ht="19.5" customHeight="1" x14ac:dyDescent="0.2">
      <c r="A24" s="29" t="s">
        <v>5</v>
      </c>
      <c r="B24" s="30" t="s">
        <v>7</v>
      </c>
      <c r="C24" s="31"/>
      <c r="D24" s="32">
        <f>G24-F22-E24</f>
        <v>5.3999999999999986</v>
      </c>
      <c r="E24" s="53">
        <v>52.6</v>
      </c>
      <c r="F24" s="148"/>
      <c r="G24" s="33">
        <v>66</v>
      </c>
    </row>
    <row r="25" spans="1:25" ht="39" customHeight="1" x14ac:dyDescent="0.2">
      <c r="A25" s="21"/>
      <c r="B25" s="19"/>
      <c r="C25" s="19"/>
      <c r="D25" s="19"/>
      <c r="E25" s="51"/>
      <c r="F25" s="19"/>
      <c r="G25" s="20"/>
    </row>
    <row r="26" spans="1:25" s="35" customFormat="1" ht="35.25" customHeight="1" x14ac:dyDescent="0.3">
      <c r="A26" s="36" t="s">
        <v>21</v>
      </c>
      <c r="B26" s="46"/>
      <c r="C26" s="46"/>
      <c r="D26" s="46"/>
      <c r="E26" s="54"/>
      <c r="F26" s="46"/>
      <c r="G26" s="47"/>
    </row>
    <row r="27" spans="1:25" s="18" customFormat="1" ht="58.5" customHeight="1" x14ac:dyDescent="0.2">
      <c r="A27" s="34" t="s">
        <v>18</v>
      </c>
      <c r="B27" s="34" t="s">
        <v>19</v>
      </c>
      <c r="C27" s="34" t="s">
        <v>20</v>
      </c>
      <c r="D27" s="34" t="s">
        <v>32</v>
      </c>
      <c r="E27" s="34" t="s">
        <v>33</v>
      </c>
      <c r="F27" s="34" t="s">
        <v>38</v>
      </c>
      <c r="G27" s="34" t="s">
        <v>34</v>
      </c>
      <c r="H27" s="103" t="s">
        <v>46</v>
      </c>
    </row>
    <row r="28" spans="1:25" s="17" customFormat="1" ht="21" customHeight="1" x14ac:dyDescent="0.2">
      <c r="A28" s="58">
        <f>SUM(DECOMPTE_AOS[Heures
OPAS A])</f>
        <v>0</v>
      </c>
      <c r="B28" s="58">
        <f>SUM(DECOMPTE_AOS[Heures
OPAS B])</f>
        <v>0</v>
      </c>
      <c r="C28" s="58">
        <f>SUM(DECOMPTE_AOS[Heures
OPAS C])</f>
        <v>0</v>
      </c>
      <c r="D28" s="57">
        <f xml:space="preserve">
(SYNTHESE[Heures
OPAS A]*Part_AOS_A)
+(SYNTHESE[Heures
OPAS B]*Part_AOS_B)
+
(SYNTHESE[Heures
OPAS C]*Part_AOS_C)</f>
        <v>0</v>
      </c>
      <c r="E28" s="14">
        <f>SUM(DECOMPTE_AOS[Nb jours facturés au patient])</f>
        <v>0</v>
      </c>
      <c r="F28" s="57">
        <f>SYNTHESE[Nb de jours facturés au patient]*Part_patient</f>
        <v>0</v>
      </c>
      <c r="G28" s="57">
        <f xml:space="preserve">
(SYNTHESE[Heures
OPAS A]*Tarif_OPAS_A)
+(SYNTHESE[Heures
OPAS B]*Tarif_OPAS_B)
+
(SYNTHESE[Heures
OPAS C]*Tarif_OPAS_C)</f>
        <v>0</v>
      </c>
      <c r="H28" s="102">
        <f>SYNTHESE[Cout total selon RFRLAMal]-SYNTHESE[Montant part patient totale]-SYNTHESE[Part assureurs]</f>
        <v>0</v>
      </c>
    </row>
    <row r="29" spans="1:25" s="17" customFormat="1" ht="21" customHeight="1" x14ac:dyDescent="0.2">
      <c r="A29" s="58"/>
      <c r="B29" s="58"/>
      <c r="C29" s="58"/>
      <c r="D29" s="57"/>
      <c r="E29" s="14"/>
      <c r="F29" s="57"/>
      <c r="G29" s="57"/>
    </row>
    <row r="30" spans="1:25" ht="55.15" customHeight="1" x14ac:dyDescent="0.2">
      <c r="A30" s="136" t="s">
        <v>55</v>
      </c>
      <c r="B30" s="136"/>
      <c r="C30" s="136"/>
      <c r="D30" s="136"/>
      <c r="E30" s="136"/>
      <c r="F30" s="136"/>
      <c r="G30" s="16"/>
      <c r="H30" s="84"/>
      <c r="I30" s="85"/>
      <c r="J30" s="86"/>
      <c r="K30" s="86"/>
      <c r="L30" s="86"/>
      <c r="M30" s="86"/>
      <c r="N30" s="87"/>
      <c r="O30" s="87"/>
      <c r="P30" s="87"/>
      <c r="Q30" s="87"/>
      <c r="R30" s="87"/>
      <c r="S30" s="88"/>
      <c r="T30" s="88"/>
      <c r="U30" s="88"/>
      <c r="V30" s="88"/>
      <c r="W30" s="88"/>
      <c r="X30" s="88"/>
      <c r="Y30" s="88"/>
    </row>
    <row r="31" spans="1:25" ht="29.25" customHeight="1" x14ac:dyDescent="0.2">
      <c r="A31" s="97" t="str">
        <f>IF(COUNTIF(I35:I39,TRUE)=5,"","- Veuillez cochez les cases figurant au bas de la page avant signature pour attester de votre conformité avec les bases légales")</f>
        <v>- Veuillez cochez les cases figurant au bas de la page avant signature pour attester de votre conformité avec les bases légales</v>
      </c>
      <c r="B31" s="98"/>
      <c r="C31" s="99"/>
      <c r="D31" s="98"/>
      <c r="E31" s="100"/>
      <c r="F31" s="98"/>
      <c r="G31" s="98"/>
      <c r="H31" s="101"/>
      <c r="I31" s="89"/>
      <c r="J31" s="89"/>
      <c r="K31" s="89"/>
      <c r="L31" s="89"/>
      <c r="M31" s="89"/>
      <c r="N31" s="90"/>
      <c r="O31" s="90"/>
      <c r="P31" s="90"/>
      <c r="Q31" s="90"/>
      <c r="R31" s="90"/>
      <c r="S31" s="88"/>
      <c r="T31" s="88"/>
      <c r="U31" s="88"/>
      <c r="V31" s="88"/>
      <c r="W31" s="88"/>
      <c r="X31" s="88"/>
      <c r="Y31" s="88"/>
    </row>
    <row r="32" spans="1:25" s="17" customFormat="1" ht="46.15" customHeight="1" x14ac:dyDescent="0.2">
      <c r="A32" s="14"/>
      <c r="B32" s="14"/>
      <c r="C32" s="14"/>
      <c r="D32" s="15"/>
      <c r="E32" s="55"/>
      <c r="F32" s="15"/>
      <c r="G32" s="16"/>
    </row>
    <row r="33" spans="1:9" ht="42.75" customHeight="1" x14ac:dyDescent="0.2">
      <c r="A33" s="136" t="s">
        <v>26</v>
      </c>
      <c r="B33" s="136"/>
      <c r="C33" s="136"/>
      <c r="D33" s="136"/>
      <c r="E33" s="136"/>
      <c r="F33" s="136"/>
      <c r="G33" s="12"/>
    </row>
    <row r="34" spans="1:9" ht="46.5" customHeight="1" x14ac:dyDescent="0.2">
      <c r="A34" s="141" t="s">
        <v>56</v>
      </c>
      <c r="B34" s="142"/>
      <c r="C34" s="142"/>
      <c r="D34" s="142"/>
      <c r="E34" s="142"/>
      <c r="F34" s="142"/>
      <c r="G34" s="142"/>
      <c r="I34" s="92" t="s">
        <v>45</v>
      </c>
    </row>
    <row r="35" spans="1:9" s="2" customFormat="1" ht="27" customHeight="1" x14ac:dyDescent="0.2">
      <c r="A35" s="91"/>
      <c r="B35" s="64" t="s">
        <v>39</v>
      </c>
      <c r="C35" s="64"/>
      <c r="D35" s="64"/>
      <c r="E35" s="61"/>
      <c r="F35" s="64"/>
      <c r="G35" s="64"/>
      <c r="I35" s="93" t="b">
        <v>0</v>
      </c>
    </row>
    <row r="36" spans="1:9" s="2" customFormat="1" ht="27" customHeight="1" x14ac:dyDescent="0.2">
      <c r="A36" s="91"/>
      <c r="B36" s="137" t="s">
        <v>30</v>
      </c>
      <c r="C36" s="137"/>
      <c r="D36" s="137"/>
      <c r="E36" s="137"/>
      <c r="F36" s="137"/>
      <c r="G36" s="142"/>
      <c r="I36" s="94" t="b">
        <v>0</v>
      </c>
    </row>
    <row r="37" spans="1:9" s="2" customFormat="1" ht="35.25" customHeight="1" x14ac:dyDescent="0.2">
      <c r="A37" s="91"/>
      <c r="B37" s="137" t="s">
        <v>57</v>
      </c>
      <c r="C37" s="137"/>
      <c r="D37" s="137"/>
      <c r="E37" s="137"/>
      <c r="F37" s="137"/>
      <c r="G37" s="137"/>
      <c r="I37" s="95" t="b">
        <v>0</v>
      </c>
    </row>
    <row r="38" spans="1:9" s="2" customFormat="1" ht="27" customHeight="1" x14ac:dyDescent="0.2">
      <c r="A38" s="91"/>
      <c r="B38" s="64" t="s">
        <v>123</v>
      </c>
      <c r="C38" s="64"/>
      <c r="D38" s="64"/>
      <c r="E38" s="61"/>
      <c r="F38" s="64"/>
      <c r="G38" s="64"/>
      <c r="I38" s="95" t="b">
        <v>0</v>
      </c>
    </row>
    <row r="39" spans="1:9" s="2" customFormat="1" ht="27" customHeight="1" x14ac:dyDescent="0.2">
      <c r="A39" s="91"/>
      <c r="B39" s="64" t="s">
        <v>23</v>
      </c>
      <c r="C39" s="64"/>
      <c r="D39" s="64"/>
      <c r="E39" s="61"/>
      <c r="F39" s="64"/>
      <c r="G39" s="64"/>
      <c r="I39" s="96" t="b">
        <v>0</v>
      </c>
    </row>
    <row r="40" spans="1:9" ht="15.75" thickBot="1" x14ac:dyDescent="0.25">
      <c r="A40" s="6"/>
      <c r="C40" s="6"/>
      <c r="D40" s="6"/>
      <c r="F40" s="6"/>
      <c r="G40" s="6"/>
      <c r="H40" s="2"/>
    </row>
    <row r="41" spans="1:9" ht="296.25" customHeight="1" thickTop="1" thickBot="1" x14ac:dyDescent="0.25">
      <c r="A41" s="6"/>
      <c r="B41" s="138" t="s">
        <v>122</v>
      </c>
      <c r="C41" s="139"/>
      <c r="D41" s="139"/>
      <c r="E41" s="139"/>
      <c r="F41" s="139"/>
      <c r="G41" s="140"/>
      <c r="H41" s="2"/>
      <c r="I41" s="104"/>
    </row>
    <row r="42" spans="1:9" ht="15.75" thickTop="1" x14ac:dyDescent="0.2">
      <c r="A42" s="6"/>
      <c r="H42" s="2"/>
    </row>
    <row r="43" spans="1:9" ht="29.25" customHeight="1" x14ac:dyDescent="0.2">
      <c r="A43" s="37" t="s">
        <v>58</v>
      </c>
      <c r="B43" s="115"/>
      <c r="C43" s="116"/>
      <c r="E43" s="37" t="s">
        <v>59</v>
      </c>
      <c r="F43" s="38"/>
      <c r="G43" s="39"/>
    </row>
    <row r="44" spans="1:9" ht="29.25" customHeight="1" x14ac:dyDescent="0.2">
      <c r="E44"/>
      <c r="F44" s="40"/>
      <c r="G44" s="41"/>
    </row>
    <row r="45" spans="1:9" ht="29.25" customHeight="1" x14ac:dyDescent="0.2">
      <c r="E45"/>
      <c r="F45" s="42"/>
      <c r="G45" s="43"/>
    </row>
    <row r="46" spans="1:9" x14ac:dyDescent="0.2">
      <c r="G46"/>
    </row>
  </sheetData>
  <mergeCells count="16">
    <mergeCell ref="A6:H6"/>
    <mergeCell ref="B43:C43"/>
    <mergeCell ref="B11:D11"/>
    <mergeCell ref="B21:C21"/>
    <mergeCell ref="B12:E12"/>
    <mergeCell ref="B18:E18"/>
    <mergeCell ref="B15:E17"/>
    <mergeCell ref="A33:F33"/>
    <mergeCell ref="B37:G37"/>
    <mergeCell ref="A30:F30"/>
    <mergeCell ref="B41:G41"/>
    <mergeCell ref="A34:G34"/>
    <mergeCell ref="B36:G36"/>
    <mergeCell ref="B14:E14"/>
    <mergeCell ref="F22:F24"/>
    <mergeCell ref="B13:E13"/>
  </mergeCells>
  <printOptions horizontalCentered="1"/>
  <pageMargins left="0.23622047244094491" right="0.23622047244094491" top="0.74803149606299213" bottom="0.74803149606299213" header="0.31496062992125984" footer="0.31496062992125984"/>
  <pageSetup paperSize="9" scale="48" orientation="portrait" r:id="rId1"/>
  <headerFooter scaleWithDoc="0">
    <oddHeader>&amp;LDGS&amp;CDécompte des heures de prestations LAMal&amp;R&amp;D</oddHeader>
    <oddFooter>&amp;L&amp;F&amp;R&amp;P/&amp;N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locked="0" defaultSize="0" autoFill="0" autoLine="0" autoPict="0">
                <anchor moveWithCells="1">
                  <from>
                    <xdr:col>0</xdr:col>
                    <xdr:colOff>533400</xdr:colOff>
                    <xdr:row>34</xdr:row>
                    <xdr:rowOff>95250</xdr:rowOff>
                  </from>
                  <to>
                    <xdr:col>0</xdr:col>
                    <xdr:colOff>942975</xdr:colOff>
                    <xdr:row>34</xdr:row>
                    <xdr:rowOff>304800</xdr:rowOff>
                  </to>
                </anchor>
              </controlPr>
            </control>
          </mc:Choice>
        </mc:AlternateContent>
        <mc:AlternateContent xmlns:mc="http://schemas.openxmlformats.org/markup-compatibility/2006">
          <mc:Choice Requires="x14">
            <control shapeId="1036" r:id="rId5" name="Check Box 12">
              <controlPr locked="0" defaultSize="0" autoFill="0" autoLine="0" autoPict="0">
                <anchor moveWithCells="1">
                  <from>
                    <xdr:col>0</xdr:col>
                    <xdr:colOff>533400</xdr:colOff>
                    <xdr:row>35</xdr:row>
                    <xdr:rowOff>95250</xdr:rowOff>
                  </from>
                  <to>
                    <xdr:col>0</xdr:col>
                    <xdr:colOff>942975</xdr:colOff>
                    <xdr:row>35</xdr:row>
                    <xdr:rowOff>304800</xdr:rowOff>
                  </to>
                </anchor>
              </controlPr>
            </control>
          </mc:Choice>
        </mc:AlternateContent>
        <mc:AlternateContent xmlns:mc="http://schemas.openxmlformats.org/markup-compatibility/2006">
          <mc:Choice Requires="x14">
            <control shapeId="1042" r:id="rId6" name="Check Box 18">
              <controlPr locked="0" defaultSize="0" autoFill="0" autoLine="0" autoPict="0">
                <anchor moveWithCells="1">
                  <from>
                    <xdr:col>0</xdr:col>
                    <xdr:colOff>533400</xdr:colOff>
                    <xdr:row>37</xdr:row>
                    <xdr:rowOff>85725</xdr:rowOff>
                  </from>
                  <to>
                    <xdr:col>0</xdr:col>
                    <xdr:colOff>942975</xdr:colOff>
                    <xdr:row>37</xdr:row>
                    <xdr:rowOff>295275</xdr:rowOff>
                  </to>
                </anchor>
              </controlPr>
            </control>
          </mc:Choice>
        </mc:AlternateContent>
        <mc:AlternateContent xmlns:mc="http://schemas.openxmlformats.org/markup-compatibility/2006">
          <mc:Choice Requires="x14">
            <control shapeId="1044" r:id="rId7" name="Check Box 20">
              <controlPr locked="0" defaultSize="0" autoFill="0" autoLine="0" autoPict="0">
                <anchor moveWithCells="1">
                  <from>
                    <xdr:col>0</xdr:col>
                    <xdr:colOff>533400</xdr:colOff>
                    <xdr:row>36</xdr:row>
                    <xdr:rowOff>95250</xdr:rowOff>
                  </from>
                  <to>
                    <xdr:col>0</xdr:col>
                    <xdr:colOff>942975</xdr:colOff>
                    <xdr:row>36</xdr:row>
                    <xdr:rowOff>304800</xdr:rowOff>
                  </to>
                </anchor>
              </controlPr>
            </control>
          </mc:Choice>
        </mc:AlternateContent>
        <mc:AlternateContent xmlns:mc="http://schemas.openxmlformats.org/markup-compatibility/2006">
          <mc:Choice Requires="x14">
            <control shapeId="1052" r:id="rId8" name="Check Box 28">
              <controlPr locked="0" defaultSize="0" autoFill="0" autoLine="0" autoPict="0">
                <anchor moveWithCells="1">
                  <from>
                    <xdr:col>0</xdr:col>
                    <xdr:colOff>533400</xdr:colOff>
                    <xdr:row>38</xdr:row>
                    <xdr:rowOff>95250</xdr:rowOff>
                  </from>
                  <to>
                    <xdr:col>0</xdr:col>
                    <xdr:colOff>942975</xdr:colOff>
                    <xdr:row>38</xdr:row>
                    <xdr:rowOff>314325</xdr:rowOff>
                  </to>
                </anchor>
              </controlPr>
            </control>
          </mc:Choice>
        </mc:AlternateContent>
      </controls>
    </mc:Choice>
  </mc:AlternateContent>
  <tableParts count="1">
    <tablePart r:id="rId9"/>
  </tableParts>
  <extLst>
    <ext xmlns:x14="http://schemas.microsoft.com/office/spreadsheetml/2009/9/main" uri="{CCE6A557-97BC-4b89-ADB6-D9C93CAAB3DF}">
      <x14:dataValidations xmlns:xm="http://schemas.microsoft.com/office/excel/2006/main" xWindow="1477" yWindow="563" count="2">
        <x14:dataValidation type="list" allowBlank="1" showInputMessage="1" showErrorMessage="1">
          <x14:formula1>
            <xm:f>Paramètres!$C$2:$C$5</xm:f>
          </x14:formula1>
          <xm:sqref>B8</xm:sqref>
        </x14:dataValidation>
        <x14:dataValidation type="list" allowBlank="1" showInputMessage="1" showErrorMessage="1">
          <x14:formula1>
            <xm:f>Paramètres!$A$2:$A$13</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N401"/>
  <sheetViews>
    <sheetView zoomScale="85" zoomScaleNormal="85" workbookViewId="0">
      <selection activeCell="D35" sqref="D35"/>
    </sheetView>
  </sheetViews>
  <sheetFormatPr baseColWidth="10" defaultRowHeight="12.75" x14ac:dyDescent="0.2"/>
  <cols>
    <col min="2" max="2" width="21.5703125" customWidth="1"/>
    <col min="3" max="7" width="15.140625" customWidth="1"/>
    <col min="8" max="8" width="15.5703125" customWidth="1"/>
    <col min="9" max="10" width="16.42578125" customWidth="1"/>
    <col min="11" max="11" width="14.42578125" style="66" customWidth="1"/>
    <col min="12" max="12" width="19.5703125" style="66" customWidth="1"/>
    <col min="13" max="13" width="25.42578125" customWidth="1"/>
  </cols>
  <sheetData>
    <row r="1" spans="1:14" ht="111.75" customHeight="1" x14ac:dyDescent="0.2">
      <c r="A1" s="105" t="s">
        <v>118</v>
      </c>
      <c r="B1" s="67" t="s">
        <v>43</v>
      </c>
      <c r="C1" s="68" t="s">
        <v>60</v>
      </c>
      <c r="D1" s="68" t="s">
        <v>61</v>
      </c>
      <c r="E1" s="68" t="s">
        <v>62</v>
      </c>
      <c r="F1" s="69" t="s">
        <v>18</v>
      </c>
      <c r="G1" s="69" t="s">
        <v>19</v>
      </c>
      <c r="H1" s="69" t="s">
        <v>20</v>
      </c>
      <c r="I1" s="67" t="s">
        <v>31</v>
      </c>
      <c r="J1" s="67" t="s">
        <v>42</v>
      </c>
      <c r="K1" s="105" t="s">
        <v>117</v>
      </c>
      <c r="L1" s="105" t="s">
        <v>119</v>
      </c>
      <c r="M1" s="111" t="s">
        <v>120</v>
      </c>
      <c r="N1" s="83" t="s">
        <v>44</v>
      </c>
    </row>
    <row r="2" spans="1:14" x14ac:dyDescent="0.2">
      <c r="A2" s="109"/>
      <c r="B2" s="70"/>
      <c r="C2" s="71"/>
      <c r="D2" s="71"/>
      <c r="E2" s="71"/>
      <c r="F2" s="72"/>
      <c r="G2" s="72"/>
      <c r="H2" s="73"/>
      <c r="I2" s="74"/>
      <c r="J2" s="74"/>
      <c r="K2" s="80"/>
      <c r="L2" s="75"/>
      <c r="M2" s="109"/>
    </row>
    <row r="3" spans="1:14" x14ac:dyDescent="0.2">
      <c r="A3" s="109"/>
      <c r="B3" s="70"/>
      <c r="C3" s="76"/>
      <c r="D3" s="76"/>
      <c r="E3" s="76"/>
      <c r="F3" s="77"/>
      <c r="G3" s="77"/>
      <c r="H3" s="78"/>
      <c r="I3" s="79"/>
      <c r="J3" s="79"/>
      <c r="K3" s="80"/>
      <c r="L3" s="80"/>
      <c r="M3" s="109"/>
    </row>
    <row r="4" spans="1:14" x14ac:dyDescent="0.2">
      <c r="A4" s="109"/>
      <c r="B4" s="70"/>
      <c r="C4" s="108"/>
      <c r="D4" s="76"/>
      <c r="E4" s="76"/>
      <c r="F4" s="77"/>
      <c r="G4" s="77"/>
      <c r="H4" s="78"/>
      <c r="I4" s="79"/>
      <c r="J4" s="79"/>
      <c r="K4" s="80"/>
      <c r="L4" s="80"/>
      <c r="M4" s="109"/>
    </row>
    <row r="5" spans="1:14" x14ac:dyDescent="0.2">
      <c r="A5" s="109"/>
      <c r="B5" s="70"/>
      <c r="C5" s="108"/>
      <c r="D5" s="76"/>
      <c r="E5" s="76"/>
      <c r="F5" s="77"/>
      <c r="G5" s="77"/>
      <c r="H5" s="78"/>
      <c r="I5" s="79"/>
      <c r="J5" s="79"/>
      <c r="K5" s="80"/>
      <c r="L5" s="80"/>
      <c r="M5" s="109"/>
    </row>
    <row r="6" spans="1:14" x14ac:dyDescent="0.2">
      <c r="A6" s="109"/>
      <c r="B6" s="70"/>
      <c r="C6" s="108"/>
      <c r="D6" s="76"/>
      <c r="E6" s="76"/>
      <c r="F6" s="77"/>
      <c r="G6" s="77"/>
      <c r="H6" s="78"/>
      <c r="I6" s="79"/>
      <c r="J6" s="79"/>
      <c r="K6" s="80"/>
      <c r="L6" s="80"/>
      <c r="M6" s="109"/>
    </row>
    <row r="7" spans="1:14" x14ac:dyDescent="0.2">
      <c r="A7" s="109"/>
      <c r="B7" s="70"/>
      <c r="C7" s="108"/>
      <c r="D7" s="76"/>
      <c r="E7" s="76"/>
      <c r="F7" s="77"/>
      <c r="G7" s="77"/>
      <c r="H7" s="78"/>
      <c r="I7" s="79"/>
      <c r="J7" s="79"/>
      <c r="K7" s="80"/>
      <c r="L7" s="80"/>
      <c r="M7" s="109"/>
    </row>
    <row r="8" spans="1:14" x14ac:dyDescent="0.2">
      <c r="A8" s="109"/>
      <c r="B8" s="70"/>
      <c r="C8" s="108"/>
      <c r="D8" s="76"/>
      <c r="E8" s="76"/>
      <c r="F8" s="77"/>
      <c r="G8" s="77"/>
      <c r="H8" s="78"/>
      <c r="I8" s="79"/>
      <c r="J8" s="79"/>
      <c r="K8" s="80"/>
      <c r="L8" s="80"/>
      <c r="M8" s="109"/>
    </row>
    <row r="9" spans="1:14" x14ac:dyDescent="0.2">
      <c r="A9" s="109"/>
      <c r="B9" s="70"/>
      <c r="C9" s="108"/>
      <c r="D9" s="76"/>
      <c r="E9" s="76"/>
      <c r="F9" s="77"/>
      <c r="G9" s="77"/>
      <c r="H9" s="78"/>
      <c r="I9" s="79"/>
      <c r="J9" s="79"/>
      <c r="K9" s="80"/>
      <c r="L9" s="80"/>
      <c r="M9" s="109"/>
    </row>
    <row r="10" spans="1:14" x14ac:dyDescent="0.2">
      <c r="A10" s="109"/>
      <c r="B10" s="70"/>
      <c r="C10" s="108"/>
      <c r="D10" s="76"/>
      <c r="E10" s="76"/>
      <c r="F10" s="77"/>
      <c r="G10" s="77"/>
      <c r="H10" s="78"/>
      <c r="I10" s="79"/>
      <c r="J10" s="79"/>
      <c r="K10" s="80"/>
      <c r="L10" s="80"/>
      <c r="M10" s="109"/>
    </row>
    <row r="11" spans="1:14" x14ac:dyDescent="0.2">
      <c r="A11" s="109"/>
      <c r="B11" s="70"/>
      <c r="C11" s="108"/>
      <c r="D11" s="76"/>
      <c r="E11" s="76"/>
      <c r="F11" s="77"/>
      <c r="G11" s="77"/>
      <c r="H11" s="78"/>
      <c r="I11" s="79"/>
      <c r="J11" s="79"/>
      <c r="K11" s="80"/>
      <c r="L11" s="80"/>
      <c r="M11" s="109"/>
    </row>
    <row r="12" spans="1:14" x14ac:dyDescent="0.2">
      <c r="A12" s="109"/>
      <c r="B12" s="70"/>
      <c r="C12" s="108"/>
      <c r="D12" s="76"/>
      <c r="E12" s="76"/>
      <c r="F12" s="77"/>
      <c r="G12" s="77"/>
      <c r="H12" s="78"/>
      <c r="I12" s="79"/>
      <c r="J12" s="79"/>
      <c r="K12" s="80"/>
      <c r="L12" s="80"/>
      <c r="M12" s="109"/>
    </row>
    <row r="13" spans="1:14" x14ac:dyDescent="0.2">
      <c r="A13" s="109"/>
      <c r="B13" s="70"/>
      <c r="C13" s="108"/>
      <c r="D13" s="76"/>
      <c r="E13" s="76"/>
      <c r="F13" s="77"/>
      <c r="G13" s="77"/>
      <c r="H13" s="78"/>
      <c r="I13" s="79"/>
      <c r="J13" s="79"/>
      <c r="K13" s="80"/>
      <c r="L13" s="80"/>
      <c r="M13" s="109"/>
    </row>
    <row r="14" spans="1:14" x14ac:dyDescent="0.2">
      <c r="A14" s="109"/>
      <c r="B14" s="70"/>
      <c r="C14" s="108"/>
      <c r="D14" s="76"/>
      <c r="E14" s="76"/>
      <c r="F14" s="77"/>
      <c r="G14" s="77"/>
      <c r="H14" s="78"/>
      <c r="I14" s="79"/>
      <c r="J14" s="79"/>
      <c r="K14" s="80"/>
      <c r="L14" s="80"/>
      <c r="M14" s="109"/>
    </row>
    <row r="15" spans="1:14" x14ac:dyDescent="0.2">
      <c r="A15" s="109"/>
      <c r="B15" s="70"/>
      <c r="C15" s="108"/>
      <c r="D15" s="76"/>
      <c r="E15" s="76"/>
      <c r="F15" s="77"/>
      <c r="G15" s="77"/>
      <c r="H15" s="78"/>
      <c r="I15" s="79"/>
      <c r="J15" s="79"/>
      <c r="K15" s="80"/>
      <c r="L15" s="80"/>
      <c r="M15" s="109"/>
    </row>
    <row r="16" spans="1:14" x14ac:dyDescent="0.2">
      <c r="A16" s="109"/>
      <c r="B16" s="70"/>
      <c r="C16" s="108"/>
      <c r="D16" s="76"/>
      <c r="E16" s="76"/>
      <c r="F16" s="77"/>
      <c r="G16" s="77"/>
      <c r="H16" s="78"/>
      <c r="I16" s="79"/>
      <c r="J16" s="79"/>
      <c r="K16" s="80"/>
      <c r="L16" s="80"/>
      <c r="M16" s="109"/>
    </row>
    <row r="17" spans="1:13" x14ac:dyDescent="0.2">
      <c r="A17" s="109"/>
      <c r="B17" s="70"/>
      <c r="C17" s="108"/>
      <c r="D17" s="76"/>
      <c r="E17" s="76"/>
      <c r="F17" s="77"/>
      <c r="G17" s="77"/>
      <c r="H17" s="78"/>
      <c r="I17" s="79"/>
      <c r="J17" s="79"/>
      <c r="K17" s="80"/>
      <c r="L17" s="80"/>
      <c r="M17" s="109"/>
    </row>
    <row r="18" spans="1:13" x14ac:dyDescent="0.2">
      <c r="A18" s="109"/>
      <c r="B18" s="70"/>
      <c r="C18" s="108"/>
      <c r="D18" s="76"/>
      <c r="E18" s="76"/>
      <c r="F18" s="77"/>
      <c r="G18" s="77"/>
      <c r="H18" s="78"/>
      <c r="I18" s="79"/>
      <c r="J18" s="79"/>
      <c r="K18" s="80"/>
      <c r="L18" s="80"/>
      <c r="M18" s="109"/>
    </row>
    <row r="19" spans="1:13" x14ac:dyDescent="0.2">
      <c r="A19" s="109"/>
      <c r="B19" s="70"/>
      <c r="C19" s="108"/>
      <c r="D19" s="76"/>
      <c r="E19" s="76"/>
      <c r="F19" s="77"/>
      <c r="G19" s="77"/>
      <c r="H19" s="78"/>
      <c r="I19" s="79"/>
      <c r="J19" s="79"/>
      <c r="K19" s="80"/>
      <c r="L19" s="80"/>
      <c r="M19" s="109"/>
    </row>
    <row r="20" spans="1:13" x14ac:dyDescent="0.2">
      <c r="A20" s="109"/>
      <c r="B20" s="70"/>
      <c r="C20" s="108"/>
      <c r="D20" s="76"/>
      <c r="E20" s="76"/>
      <c r="F20" s="77"/>
      <c r="G20" s="77"/>
      <c r="H20" s="78"/>
      <c r="I20" s="79"/>
      <c r="J20" s="79"/>
      <c r="K20" s="80"/>
      <c r="L20" s="80"/>
      <c r="M20" s="109"/>
    </row>
    <row r="21" spans="1:13" x14ac:dyDescent="0.2">
      <c r="A21" s="109"/>
      <c r="B21" s="70"/>
      <c r="C21" s="108"/>
      <c r="D21" s="76"/>
      <c r="E21" s="76"/>
      <c r="F21" s="77"/>
      <c r="G21" s="77"/>
      <c r="H21" s="78"/>
      <c r="I21" s="79"/>
      <c r="J21" s="79"/>
      <c r="K21" s="80"/>
      <c r="L21" s="80"/>
      <c r="M21" s="109"/>
    </row>
    <row r="22" spans="1:13" x14ac:dyDescent="0.2">
      <c r="A22" s="109"/>
      <c r="B22" s="70"/>
      <c r="C22" s="108"/>
      <c r="D22" s="76"/>
      <c r="E22" s="76"/>
      <c r="F22" s="77"/>
      <c r="G22" s="77"/>
      <c r="H22" s="78"/>
      <c r="I22" s="79"/>
      <c r="J22" s="79"/>
      <c r="K22" s="80"/>
      <c r="L22" s="80"/>
      <c r="M22" s="109"/>
    </row>
    <row r="23" spans="1:13" x14ac:dyDescent="0.2">
      <c r="A23" s="109"/>
      <c r="B23" s="70"/>
      <c r="C23" s="108"/>
      <c r="D23" s="76"/>
      <c r="E23" s="76"/>
      <c r="F23" s="77"/>
      <c r="G23" s="77"/>
      <c r="H23" s="78"/>
      <c r="I23" s="79"/>
      <c r="J23" s="79"/>
      <c r="K23" s="80"/>
      <c r="L23" s="80"/>
      <c r="M23" s="109"/>
    </row>
    <row r="24" spans="1:13" x14ac:dyDescent="0.2">
      <c r="A24" s="109"/>
      <c r="B24" s="70"/>
      <c r="C24" s="108"/>
      <c r="D24" s="76"/>
      <c r="E24" s="76"/>
      <c r="F24" s="77"/>
      <c r="G24" s="77"/>
      <c r="H24" s="78"/>
      <c r="I24" s="79"/>
      <c r="J24" s="79"/>
      <c r="K24" s="80"/>
      <c r="L24" s="80"/>
      <c r="M24" s="109"/>
    </row>
    <row r="25" spans="1:13" x14ac:dyDescent="0.2">
      <c r="A25" s="109"/>
      <c r="B25" s="70"/>
      <c r="C25" s="108"/>
      <c r="D25" s="76"/>
      <c r="E25" s="76"/>
      <c r="F25" s="77"/>
      <c r="G25" s="77"/>
      <c r="H25" s="78"/>
      <c r="I25" s="79"/>
      <c r="J25" s="79"/>
      <c r="K25" s="80"/>
      <c r="L25" s="80"/>
      <c r="M25" s="109"/>
    </row>
    <row r="26" spans="1:13" x14ac:dyDescent="0.2">
      <c r="A26" s="109"/>
      <c r="B26" s="70"/>
      <c r="C26" s="108"/>
      <c r="D26" s="76"/>
      <c r="E26" s="76"/>
      <c r="F26" s="77"/>
      <c r="G26" s="77"/>
      <c r="H26" s="78"/>
      <c r="I26" s="79"/>
      <c r="J26" s="79"/>
      <c r="K26" s="80"/>
      <c r="L26" s="80"/>
      <c r="M26" s="109"/>
    </row>
    <row r="27" spans="1:13" x14ac:dyDescent="0.2">
      <c r="A27" s="109"/>
      <c r="B27" s="70"/>
      <c r="C27" s="108"/>
      <c r="D27" s="76"/>
      <c r="E27" s="76"/>
      <c r="F27" s="77"/>
      <c r="G27" s="77"/>
      <c r="H27" s="78"/>
      <c r="I27" s="79"/>
      <c r="J27" s="79"/>
      <c r="K27" s="80"/>
      <c r="L27" s="80"/>
      <c r="M27" s="109"/>
    </row>
    <row r="28" spans="1:13" x14ac:dyDescent="0.2">
      <c r="A28" s="109"/>
      <c r="B28" s="70"/>
      <c r="C28" s="108"/>
      <c r="D28" s="76"/>
      <c r="E28" s="76"/>
      <c r="F28" s="77"/>
      <c r="G28" s="77"/>
      <c r="H28" s="78"/>
      <c r="I28" s="79"/>
      <c r="J28" s="79"/>
      <c r="K28" s="80"/>
      <c r="L28" s="80"/>
      <c r="M28" s="109"/>
    </row>
    <row r="29" spans="1:13" x14ac:dyDescent="0.2">
      <c r="A29" s="109"/>
      <c r="B29" s="70"/>
      <c r="C29" s="108"/>
      <c r="D29" s="76"/>
      <c r="E29" s="76"/>
      <c r="F29" s="77"/>
      <c r="G29" s="77"/>
      <c r="H29" s="78"/>
      <c r="I29" s="79"/>
      <c r="J29" s="79"/>
      <c r="K29" s="80"/>
      <c r="L29" s="80"/>
      <c r="M29" s="109"/>
    </row>
    <row r="30" spans="1:13" x14ac:dyDescent="0.2">
      <c r="A30" s="109"/>
      <c r="B30" s="70"/>
      <c r="C30" s="108"/>
      <c r="D30" s="76"/>
      <c r="E30" s="76"/>
      <c r="F30" s="77"/>
      <c r="G30" s="77"/>
      <c r="H30" s="78"/>
      <c r="I30" s="79"/>
      <c r="J30" s="79"/>
      <c r="K30" s="80"/>
      <c r="L30" s="80"/>
      <c r="M30" s="109"/>
    </row>
    <row r="31" spans="1:13" x14ac:dyDescent="0.2">
      <c r="A31" s="109"/>
      <c r="B31" s="70"/>
      <c r="C31" s="108"/>
      <c r="D31" s="76"/>
      <c r="E31" s="76"/>
      <c r="F31" s="77"/>
      <c r="G31" s="77"/>
      <c r="H31" s="78"/>
      <c r="I31" s="79"/>
      <c r="J31" s="79"/>
      <c r="K31" s="80"/>
      <c r="L31" s="80"/>
      <c r="M31" s="109"/>
    </row>
    <row r="32" spans="1:13" x14ac:dyDescent="0.2">
      <c r="A32" s="109"/>
      <c r="B32" s="70"/>
      <c r="C32" s="108"/>
      <c r="D32" s="76"/>
      <c r="E32" s="76"/>
      <c r="F32" s="77"/>
      <c r="G32" s="77"/>
      <c r="H32" s="78"/>
      <c r="I32" s="79"/>
      <c r="J32" s="79"/>
      <c r="K32" s="80"/>
      <c r="L32" s="80"/>
      <c r="M32" s="109"/>
    </row>
    <row r="33" spans="1:13" x14ac:dyDescent="0.2">
      <c r="A33" s="109"/>
      <c r="B33" s="70"/>
      <c r="C33" s="108"/>
      <c r="D33" s="76"/>
      <c r="E33" s="76"/>
      <c r="F33" s="77"/>
      <c r="G33" s="77"/>
      <c r="H33" s="78"/>
      <c r="I33" s="79"/>
      <c r="J33" s="79"/>
      <c r="K33" s="80"/>
      <c r="L33" s="80"/>
      <c r="M33" s="109"/>
    </row>
    <row r="34" spans="1:13" x14ac:dyDescent="0.2">
      <c r="A34" s="109"/>
      <c r="B34" s="70"/>
      <c r="C34" s="108"/>
      <c r="D34" s="76"/>
      <c r="E34" s="76"/>
      <c r="F34" s="77"/>
      <c r="G34" s="77"/>
      <c r="H34" s="78"/>
      <c r="I34" s="79"/>
      <c r="J34" s="79"/>
      <c r="K34" s="80"/>
      <c r="L34" s="80"/>
      <c r="M34" s="109"/>
    </row>
    <row r="35" spans="1:13" x14ac:dyDescent="0.2">
      <c r="A35" s="109"/>
      <c r="B35" s="70"/>
      <c r="C35" s="108"/>
      <c r="D35" s="76"/>
      <c r="E35" s="76"/>
      <c r="F35" s="77"/>
      <c r="G35" s="77"/>
      <c r="H35" s="78"/>
      <c r="I35" s="79"/>
      <c r="J35" s="79"/>
      <c r="K35" s="80"/>
      <c r="L35" s="80"/>
      <c r="M35" s="109"/>
    </row>
    <row r="36" spans="1:13" x14ac:dyDescent="0.2">
      <c r="A36" s="109"/>
      <c r="B36" s="70"/>
      <c r="C36" s="108"/>
      <c r="D36" s="76"/>
      <c r="E36" s="76"/>
      <c r="F36" s="77"/>
      <c r="G36" s="77"/>
      <c r="H36" s="78"/>
      <c r="I36" s="79"/>
      <c r="J36" s="79"/>
      <c r="K36" s="80"/>
      <c r="L36" s="80"/>
      <c r="M36" s="109"/>
    </row>
    <row r="37" spans="1:13" x14ac:dyDescent="0.2">
      <c r="A37" s="109"/>
      <c r="B37" s="70"/>
      <c r="C37" s="108"/>
      <c r="D37" s="76"/>
      <c r="E37" s="76"/>
      <c r="F37" s="77"/>
      <c r="G37" s="77"/>
      <c r="H37" s="78"/>
      <c r="I37" s="79"/>
      <c r="J37" s="79"/>
      <c r="K37" s="80"/>
      <c r="L37" s="80"/>
      <c r="M37" s="109"/>
    </row>
    <row r="38" spans="1:13" x14ac:dyDescent="0.2">
      <c r="A38" s="109"/>
      <c r="B38" s="70"/>
      <c r="C38" s="108"/>
      <c r="D38" s="76"/>
      <c r="E38" s="76"/>
      <c r="F38" s="77"/>
      <c r="G38" s="77"/>
      <c r="H38" s="78"/>
      <c r="I38" s="79"/>
      <c r="J38" s="79"/>
      <c r="K38" s="80"/>
      <c r="L38" s="80"/>
      <c r="M38" s="109"/>
    </row>
    <row r="39" spans="1:13" x14ac:dyDescent="0.2">
      <c r="A39" s="109"/>
      <c r="B39" s="70"/>
      <c r="C39" s="108"/>
      <c r="D39" s="76"/>
      <c r="E39" s="76"/>
      <c r="F39" s="77"/>
      <c r="G39" s="77"/>
      <c r="H39" s="78"/>
      <c r="I39" s="79"/>
      <c r="J39" s="79"/>
      <c r="K39" s="80"/>
      <c r="L39" s="80"/>
      <c r="M39" s="109"/>
    </row>
    <row r="40" spans="1:13" x14ac:dyDescent="0.2">
      <c r="A40" s="109"/>
      <c r="B40" s="70"/>
      <c r="C40" s="108"/>
      <c r="D40" s="76"/>
      <c r="E40" s="76"/>
      <c r="F40" s="77"/>
      <c r="G40" s="77"/>
      <c r="H40" s="78"/>
      <c r="I40" s="79"/>
      <c r="J40" s="79"/>
      <c r="K40" s="80"/>
      <c r="L40" s="80"/>
      <c r="M40" s="109"/>
    </row>
    <row r="41" spans="1:13" x14ac:dyDescent="0.2">
      <c r="A41" s="109"/>
      <c r="B41" s="70"/>
      <c r="C41" s="108"/>
      <c r="D41" s="76"/>
      <c r="E41" s="76"/>
      <c r="F41" s="77"/>
      <c r="G41" s="77"/>
      <c r="H41" s="78"/>
      <c r="I41" s="79"/>
      <c r="J41" s="79"/>
      <c r="K41" s="80"/>
      <c r="L41" s="80"/>
      <c r="M41" s="109"/>
    </row>
    <row r="42" spans="1:13" x14ac:dyDescent="0.2">
      <c r="A42" s="109"/>
      <c r="B42" s="70"/>
      <c r="C42" s="108"/>
      <c r="D42" s="76"/>
      <c r="E42" s="76"/>
      <c r="F42" s="77"/>
      <c r="G42" s="77"/>
      <c r="H42" s="78"/>
      <c r="I42" s="79"/>
      <c r="J42" s="79"/>
      <c r="K42" s="80"/>
      <c r="L42" s="80"/>
      <c r="M42" s="109"/>
    </row>
    <row r="43" spans="1:13" x14ac:dyDescent="0.2">
      <c r="A43" s="109"/>
      <c r="B43" s="70"/>
      <c r="C43" s="108"/>
      <c r="D43" s="76"/>
      <c r="E43" s="76"/>
      <c r="F43" s="77"/>
      <c r="G43" s="77"/>
      <c r="H43" s="78"/>
      <c r="I43" s="79"/>
      <c r="J43" s="79"/>
      <c r="K43" s="80"/>
      <c r="L43" s="80"/>
      <c r="M43" s="109"/>
    </row>
    <row r="44" spans="1:13" x14ac:dyDescent="0.2">
      <c r="A44" s="109"/>
      <c r="B44" s="70"/>
      <c r="C44" s="108"/>
      <c r="D44" s="76"/>
      <c r="E44" s="76"/>
      <c r="F44" s="77"/>
      <c r="G44" s="77"/>
      <c r="H44" s="78"/>
      <c r="I44" s="79"/>
      <c r="J44" s="79"/>
      <c r="K44" s="80"/>
      <c r="L44" s="80"/>
      <c r="M44" s="109"/>
    </row>
    <row r="45" spans="1:13" x14ac:dyDescent="0.2">
      <c r="A45" s="109"/>
      <c r="B45" s="70"/>
      <c r="C45" s="108"/>
      <c r="D45" s="76"/>
      <c r="E45" s="76"/>
      <c r="F45" s="77"/>
      <c r="G45" s="77"/>
      <c r="H45" s="78"/>
      <c r="I45" s="79"/>
      <c r="J45" s="79"/>
      <c r="K45" s="80"/>
      <c r="L45" s="80"/>
      <c r="M45" s="109"/>
    </row>
    <row r="46" spans="1:13" x14ac:dyDescent="0.2">
      <c r="A46" s="109"/>
      <c r="B46" s="70"/>
      <c r="C46" s="108"/>
      <c r="D46" s="76"/>
      <c r="E46" s="76"/>
      <c r="F46" s="77"/>
      <c r="G46" s="77"/>
      <c r="H46" s="78"/>
      <c r="I46" s="79"/>
      <c r="J46" s="79"/>
      <c r="K46" s="80"/>
      <c r="L46" s="80"/>
      <c r="M46" s="109"/>
    </row>
    <row r="47" spans="1:13" x14ac:dyDescent="0.2">
      <c r="A47" s="109"/>
      <c r="B47" s="70"/>
      <c r="C47" s="108"/>
      <c r="D47" s="76"/>
      <c r="E47" s="76"/>
      <c r="F47" s="77"/>
      <c r="G47" s="77"/>
      <c r="H47" s="78"/>
      <c r="I47" s="79"/>
      <c r="J47" s="79"/>
      <c r="K47" s="80"/>
      <c r="L47" s="80"/>
      <c r="M47" s="109"/>
    </row>
    <row r="48" spans="1:13" x14ac:dyDescent="0.2">
      <c r="A48" s="109"/>
      <c r="B48" s="70"/>
      <c r="C48" s="108"/>
      <c r="D48" s="76"/>
      <c r="E48" s="76"/>
      <c r="F48" s="77"/>
      <c r="G48" s="77"/>
      <c r="H48" s="78"/>
      <c r="I48" s="79"/>
      <c r="J48" s="79"/>
      <c r="K48" s="80"/>
      <c r="L48" s="80"/>
      <c r="M48" s="109"/>
    </row>
    <row r="49" spans="1:13" x14ac:dyDescent="0.2">
      <c r="A49" s="109"/>
      <c r="B49" s="70"/>
      <c r="C49" s="108"/>
      <c r="D49" s="76"/>
      <c r="E49" s="76"/>
      <c r="F49" s="77"/>
      <c r="G49" s="77"/>
      <c r="H49" s="78"/>
      <c r="I49" s="79"/>
      <c r="J49" s="79"/>
      <c r="K49" s="80"/>
      <c r="L49" s="80"/>
      <c r="M49" s="109"/>
    </row>
    <row r="50" spans="1:13" x14ac:dyDescent="0.2">
      <c r="A50" s="109"/>
      <c r="B50" s="70"/>
      <c r="C50" s="108"/>
      <c r="D50" s="76"/>
      <c r="E50" s="76"/>
      <c r="F50" s="77"/>
      <c r="G50" s="77"/>
      <c r="H50" s="78"/>
      <c r="I50" s="79"/>
      <c r="J50" s="79"/>
      <c r="K50" s="80"/>
      <c r="L50" s="80"/>
      <c r="M50" s="109"/>
    </row>
    <row r="51" spans="1:13" x14ac:dyDescent="0.2">
      <c r="A51" s="109"/>
      <c r="B51" s="70"/>
      <c r="C51" s="108"/>
      <c r="D51" s="76"/>
      <c r="E51" s="76"/>
      <c r="F51" s="77"/>
      <c r="G51" s="77"/>
      <c r="H51" s="78"/>
      <c r="I51" s="79"/>
      <c r="J51" s="79"/>
      <c r="K51" s="80"/>
      <c r="L51" s="80"/>
      <c r="M51" s="109"/>
    </row>
    <row r="52" spans="1:13" x14ac:dyDescent="0.2">
      <c r="A52" s="109"/>
      <c r="B52" s="70"/>
      <c r="C52" s="108"/>
      <c r="D52" s="76"/>
      <c r="E52" s="76"/>
      <c r="F52" s="77"/>
      <c r="G52" s="77"/>
      <c r="H52" s="78"/>
      <c r="I52" s="79"/>
      <c r="J52" s="79"/>
      <c r="K52" s="80"/>
      <c r="L52" s="80"/>
      <c r="M52" s="109"/>
    </row>
    <row r="53" spans="1:13" x14ac:dyDescent="0.2">
      <c r="A53" s="109"/>
      <c r="B53" s="70"/>
      <c r="C53" s="108"/>
      <c r="D53" s="76"/>
      <c r="E53" s="76"/>
      <c r="F53" s="77"/>
      <c r="G53" s="77"/>
      <c r="H53" s="78"/>
      <c r="I53" s="79"/>
      <c r="J53" s="79"/>
      <c r="K53" s="80"/>
      <c r="L53" s="80"/>
      <c r="M53" s="109"/>
    </row>
    <row r="54" spans="1:13" x14ac:dyDescent="0.2">
      <c r="A54" s="109"/>
      <c r="B54" s="70"/>
      <c r="C54" s="108"/>
      <c r="D54" s="76"/>
      <c r="E54" s="76"/>
      <c r="F54" s="77"/>
      <c r="G54" s="77"/>
      <c r="H54" s="78"/>
      <c r="I54" s="79"/>
      <c r="J54" s="79"/>
      <c r="K54" s="80"/>
      <c r="L54" s="80"/>
      <c r="M54" s="109"/>
    </row>
    <row r="55" spans="1:13" x14ac:dyDescent="0.2">
      <c r="A55" s="109"/>
      <c r="B55" s="70"/>
      <c r="C55" s="108"/>
      <c r="D55" s="76"/>
      <c r="E55" s="76"/>
      <c r="F55" s="77"/>
      <c r="G55" s="77"/>
      <c r="H55" s="78"/>
      <c r="I55" s="79"/>
      <c r="J55" s="79"/>
      <c r="K55" s="80"/>
      <c r="L55" s="80"/>
      <c r="M55" s="109"/>
    </row>
    <row r="56" spans="1:13" x14ac:dyDescent="0.2">
      <c r="A56" s="109"/>
      <c r="B56" s="70"/>
      <c r="C56" s="108"/>
      <c r="D56" s="76"/>
      <c r="E56" s="76"/>
      <c r="F56" s="77"/>
      <c r="G56" s="77"/>
      <c r="H56" s="78"/>
      <c r="I56" s="79"/>
      <c r="J56" s="79"/>
      <c r="K56" s="80"/>
      <c r="L56" s="80"/>
      <c r="M56" s="109"/>
    </row>
    <row r="57" spans="1:13" x14ac:dyDescent="0.2">
      <c r="A57" s="109"/>
      <c r="B57" s="70"/>
      <c r="C57" s="108"/>
      <c r="D57" s="76"/>
      <c r="E57" s="76"/>
      <c r="F57" s="77"/>
      <c r="G57" s="77"/>
      <c r="H57" s="78"/>
      <c r="I57" s="79"/>
      <c r="J57" s="79"/>
      <c r="K57" s="80"/>
      <c r="L57" s="80"/>
      <c r="M57" s="109"/>
    </row>
    <row r="58" spans="1:13" x14ac:dyDescent="0.2">
      <c r="A58" s="109"/>
      <c r="B58" s="70"/>
      <c r="C58" s="108"/>
      <c r="D58" s="76"/>
      <c r="E58" s="76"/>
      <c r="F58" s="77"/>
      <c r="G58" s="77"/>
      <c r="H58" s="78"/>
      <c r="I58" s="79"/>
      <c r="J58" s="79"/>
      <c r="K58" s="80"/>
      <c r="L58" s="80"/>
      <c r="M58" s="109"/>
    </row>
    <row r="59" spans="1:13" x14ac:dyDescent="0.2">
      <c r="A59" s="109"/>
      <c r="B59" s="70"/>
      <c r="C59" s="108"/>
      <c r="D59" s="76"/>
      <c r="E59" s="76"/>
      <c r="F59" s="77"/>
      <c r="G59" s="77"/>
      <c r="H59" s="78"/>
      <c r="I59" s="79"/>
      <c r="J59" s="79"/>
      <c r="K59" s="80"/>
      <c r="L59" s="80"/>
      <c r="M59" s="109"/>
    </row>
    <row r="60" spans="1:13" x14ac:dyDescent="0.2">
      <c r="A60" s="109"/>
      <c r="B60" s="70"/>
      <c r="C60" s="108"/>
      <c r="D60" s="76"/>
      <c r="E60" s="76"/>
      <c r="F60" s="77"/>
      <c r="G60" s="77"/>
      <c r="H60" s="78"/>
      <c r="I60" s="79"/>
      <c r="J60" s="79"/>
      <c r="K60" s="80"/>
      <c r="L60" s="80"/>
      <c r="M60" s="109"/>
    </row>
    <row r="61" spans="1:13" x14ac:dyDescent="0.2">
      <c r="A61" s="109"/>
      <c r="B61" s="70"/>
      <c r="C61" s="108"/>
      <c r="D61" s="76"/>
      <c r="E61" s="76"/>
      <c r="F61" s="77"/>
      <c r="G61" s="77"/>
      <c r="H61" s="78"/>
      <c r="I61" s="79"/>
      <c r="J61" s="79"/>
      <c r="K61" s="80"/>
      <c r="L61" s="80"/>
      <c r="M61" s="109"/>
    </row>
    <row r="62" spans="1:13" x14ac:dyDescent="0.2">
      <c r="A62" s="109"/>
      <c r="B62" s="70"/>
      <c r="C62" s="108"/>
      <c r="D62" s="76"/>
      <c r="E62" s="76"/>
      <c r="F62" s="77"/>
      <c r="G62" s="77"/>
      <c r="H62" s="78"/>
      <c r="I62" s="79"/>
      <c r="J62" s="79"/>
      <c r="K62" s="80"/>
      <c r="L62" s="80"/>
      <c r="M62" s="109"/>
    </row>
    <row r="63" spans="1:13" x14ac:dyDescent="0.2">
      <c r="A63" s="109"/>
      <c r="B63" s="70"/>
      <c r="C63" s="108"/>
      <c r="D63" s="76"/>
      <c r="E63" s="76"/>
      <c r="F63" s="77"/>
      <c r="G63" s="77"/>
      <c r="H63" s="78"/>
      <c r="I63" s="79"/>
      <c r="J63" s="79"/>
      <c r="K63" s="80"/>
      <c r="L63" s="80"/>
      <c r="M63" s="109"/>
    </row>
    <row r="64" spans="1:13" x14ac:dyDescent="0.2">
      <c r="A64" s="109"/>
      <c r="B64" s="70"/>
      <c r="C64" s="108"/>
      <c r="D64" s="76"/>
      <c r="E64" s="76"/>
      <c r="F64" s="77"/>
      <c r="G64" s="77"/>
      <c r="H64" s="78"/>
      <c r="I64" s="79"/>
      <c r="J64" s="79"/>
      <c r="K64" s="80"/>
      <c r="L64" s="80"/>
      <c r="M64" s="109"/>
    </row>
    <row r="65" spans="1:13" x14ac:dyDescent="0.2">
      <c r="A65" s="109"/>
      <c r="B65" s="70"/>
      <c r="C65" s="108"/>
      <c r="D65" s="76"/>
      <c r="E65" s="76"/>
      <c r="F65" s="77"/>
      <c r="G65" s="77"/>
      <c r="H65" s="78"/>
      <c r="I65" s="79"/>
      <c r="J65" s="79"/>
      <c r="K65" s="80"/>
      <c r="L65" s="80"/>
      <c r="M65" s="109"/>
    </row>
    <row r="66" spans="1:13" x14ac:dyDescent="0.2">
      <c r="A66" s="109"/>
      <c r="B66" s="70"/>
      <c r="C66" s="108"/>
      <c r="D66" s="76"/>
      <c r="E66" s="76"/>
      <c r="F66" s="77"/>
      <c r="G66" s="77"/>
      <c r="H66" s="78"/>
      <c r="I66" s="79"/>
      <c r="J66" s="79"/>
      <c r="K66" s="80"/>
      <c r="L66" s="80"/>
      <c r="M66" s="109"/>
    </row>
    <row r="67" spans="1:13" x14ac:dyDescent="0.2">
      <c r="A67" s="109"/>
      <c r="B67" s="70"/>
      <c r="C67" s="108"/>
      <c r="D67" s="76"/>
      <c r="E67" s="76"/>
      <c r="F67" s="77"/>
      <c r="G67" s="77"/>
      <c r="H67" s="78"/>
      <c r="I67" s="79"/>
      <c r="J67" s="79"/>
      <c r="K67" s="80"/>
      <c r="L67" s="80"/>
      <c r="M67" s="109"/>
    </row>
    <row r="68" spans="1:13" x14ac:dyDescent="0.2">
      <c r="A68" s="109"/>
      <c r="B68" s="70"/>
      <c r="C68" s="108"/>
      <c r="D68" s="76"/>
      <c r="E68" s="76"/>
      <c r="F68" s="77"/>
      <c r="G68" s="77"/>
      <c r="H68" s="78"/>
      <c r="I68" s="79"/>
      <c r="J68" s="79"/>
      <c r="K68" s="80"/>
      <c r="L68" s="80"/>
      <c r="M68" s="109"/>
    </row>
    <row r="69" spans="1:13" x14ac:dyDescent="0.2">
      <c r="A69" s="109"/>
      <c r="B69" s="70"/>
      <c r="C69" s="108"/>
      <c r="D69" s="76"/>
      <c r="E69" s="76"/>
      <c r="F69" s="77"/>
      <c r="G69" s="77"/>
      <c r="H69" s="78"/>
      <c r="I69" s="79"/>
      <c r="J69" s="79"/>
      <c r="K69" s="80"/>
      <c r="L69" s="80"/>
      <c r="M69" s="109"/>
    </row>
    <row r="70" spans="1:13" x14ac:dyDescent="0.2">
      <c r="A70" s="109"/>
      <c r="B70" s="70"/>
      <c r="C70" s="108"/>
      <c r="D70" s="76"/>
      <c r="E70" s="76"/>
      <c r="F70" s="77"/>
      <c r="G70" s="77"/>
      <c r="H70" s="78"/>
      <c r="I70" s="79"/>
      <c r="J70" s="79"/>
      <c r="K70" s="80"/>
      <c r="L70" s="80"/>
      <c r="M70" s="109"/>
    </row>
    <row r="71" spans="1:13" x14ac:dyDescent="0.2">
      <c r="A71" s="109"/>
      <c r="B71" s="70"/>
      <c r="C71" s="108"/>
      <c r="D71" s="76"/>
      <c r="E71" s="76"/>
      <c r="F71" s="77"/>
      <c r="G71" s="77"/>
      <c r="H71" s="78"/>
      <c r="I71" s="79"/>
      <c r="J71" s="79"/>
      <c r="K71" s="80"/>
      <c r="L71" s="80"/>
      <c r="M71" s="109"/>
    </row>
    <row r="72" spans="1:13" x14ac:dyDescent="0.2">
      <c r="A72" s="109"/>
      <c r="B72" s="70"/>
      <c r="C72" s="108"/>
      <c r="D72" s="76"/>
      <c r="E72" s="76"/>
      <c r="F72" s="77"/>
      <c r="G72" s="77"/>
      <c r="H72" s="78"/>
      <c r="I72" s="79"/>
      <c r="J72" s="79"/>
      <c r="K72" s="80"/>
      <c r="L72" s="80"/>
      <c r="M72" s="109"/>
    </row>
    <row r="73" spans="1:13" x14ac:dyDescent="0.2">
      <c r="A73" s="109"/>
      <c r="B73" s="70"/>
      <c r="C73" s="108"/>
      <c r="D73" s="76"/>
      <c r="E73" s="76"/>
      <c r="F73" s="77"/>
      <c r="G73" s="77"/>
      <c r="H73" s="78"/>
      <c r="I73" s="79"/>
      <c r="J73" s="79"/>
      <c r="K73" s="80"/>
      <c r="L73" s="80"/>
      <c r="M73" s="109"/>
    </row>
    <row r="74" spans="1:13" x14ac:dyDescent="0.2">
      <c r="A74" s="109"/>
      <c r="B74" s="70"/>
      <c r="C74" s="108"/>
      <c r="D74" s="76"/>
      <c r="E74" s="76"/>
      <c r="F74" s="77"/>
      <c r="G74" s="77"/>
      <c r="H74" s="78"/>
      <c r="I74" s="79"/>
      <c r="J74" s="79"/>
      <c r="K74" s="80"/>
      <c r="L74" s="80"/>
      <c r="M74" s="109"/>
    </row>
    <row r="75" spans="1:13" x14ac:dyDescent="0.2">
      <c r="A75" s="109"/>
      <c r="B75" s="70"/>
      <c r="C75" s="108"/>
      <c r="D75" s="76"/>
      <c r="E75" s="76"/>
      <c r="F75" s="77"/>
      <c r="G75" s="77"/>
      <c r="H75" s="78"/>
      <c r="I75" s="79"/>
      <c r="J75" s="79"/>
      <c r="K75" s="80"/>
      <c r="L75" s="80"/>
      <c r="M75" s="109"/>
    </row>
    <row r="76" spans="1:13" x14ac:dyDescent="0.2">
      <c r="A76" s="109"/>
      <c r="B76" s="70"/>
      <c r="C76" s="108"/>
      <c r="D76" s="76"/>
      <c r="E76" s="76"/>
      <c r="F76" s="77"/>
      <c r="G76" s="77"/>
      <c r="H76" s="78"/>
      <c r="I76" s="79"/>
      <c r="J76" s="79"/>
      <c r="K76" s="80"/>
      <c r="L76" s="80"/>
      <c r="M76" s="109"/>
    </row>
    <row r="77" spans="1:13" x14ac:dyDescent="0.2">
      <c r="A77" s="109"/>
      <c r="B77" s="70"/>
      <c r="C77" s="108"/>
      <c r="D77" s="76"/>
      <c r="E77" s="76"/>
      <c r="F77" s="77"/>
      <c r="G77" s="77"/>
      <c r="H77" s="78"/>
      <c r="I77" s="79"/>
      <c r="J77" s="79"/>
      <c r="K77" s="80"/>
      <c r="L77" s="80"/>
      <c r="M77" s="109"/>
    </row>
    <row r="78" spans="1:13" x14ac:dyDescent="0.2">
      <c r="A78" s="109"/>
      <c r="B78" s="70"/>
      <c r="C78" s="108"/>
      <c r="D78" s="76"/>
      <c r="E78" s="76"/>
      <c r="F78" s="77"/>
      <c r="G78" s="77"/>
      <c r="H78" s="78"/>
      <c r="I78" s="79"/>
      <c r="J78" s="79"/>
      <c r="K78" s="80"/>
      <c r="L78" s="80"/>
      <c r="M78" s="109"/>
    </row>
    <row r="79" spans="1:13" x14ac:dyDescent="0.2">
      <c r="A79" s="109"/>
      <c r="B79" s="70"/>
      <c r="C79" s="108"/>
      <c r="D79" s="76"/>
      <c r="E79" s="76"/>
      <c r="F79" s="77"/>
      <c r="G79" s="77"/>
      <c r="H79" s="78"/>
      <c r="I79" s="79"/>
      <c r="J79" s="79"/>
      <c r="K79" s="80"/>
      <c r="L79" s="80"/>
      <c r="M79" s="109"/>
    </row>
    <row r="80" spans="1:13" x14ac:dyDescent="0.2">
      <c r="A80" s="109"/>
      <c r="B80" s="70"/>
      <c r="C80" s="108"/>
      <c r="D80" s="76"/>
      <c r="E80" s="76"/>
      <c r="F80" s="77"/>
      <c r="G80" s="77"/>
      <c r="H80" s="78"/>
      <c r="I80" s="79"/>
      <c r="J80" s="79"/>
      <c r="K80" s="80"/>
      <c r="L80" s="80"/>
      <c r="M80" s="109"/>
    </row>
    <row r="81" spans="1:13" x14ac:dyDescent="0.2">
      <c r="A81" s="109"/>
      <c r="B81" s="70"/>
      <c r="C81" s="108"/>
      <c r="D81" s="76"/>
      <c r="E81" s="76"/>
      <c r="F81" s="77"/>
      <c r="G81" s="77"/>
      <c r="H81" s="78"/>
      <c r="I81" s="79"/>
      <c r="J81" s="79"/>
      <c r="K81" s="80"/>
      <c r="L81" s="80"/>
      <c r="M81" s="109"/>
    </row>
    <row r="82" spans="1:13" x14ac:dyDescent="0.2">
      <c r="A82" s="109"/>
      <c r="B82" s="70"/>
      <c r="C82" s="108"/>
      <c r="D82" s="76"/>
      <c r="E82" s="76"/>
      <c r="F82" s="77"/>
      <c r="G82" s="77"/>
      <c r="H82" s="78"/>
      <c r="I82" s="79"/>
      <c r="J82" s="79"/>
      <c r="K82" s="80"/>
      <c r="L82" s="80"/>
      <c r="M82" s="109"/>
    </row>
    <row r="83" spans="1:13" x14ac:dyDescent="0.2">
      <c r="A83" s="109"/>
      <c r="B83" s="70"/>
      <c r="C83" s="108"/>
      <c r="D83" s="76"/>
      <c r="E83" s="76"/>
      <c r="F83" s="77"/>
      <c r="G83" s="77"/>
      <c r="H83" s="78"/>
      <c r="I83" s="79"/>
      <c r="J83" s="79"/>
      <c r="K83" s="80"/>
      <c r="L83" s="80"/>
      <c r="M83" s="109"/>
    </row>
    <row r="84" spans="1:13" x14ac:dyDescent="0.2">
      <c r="A84" s="109"/>
      <c r="B84" s="70"/>
      <c r="C84" s="108"/>
      <c r="D84" s="76"/>
      <c r="E84" s="76"/>
      <c r="F84" s="77"/>
      <c r="G84" s="77"/>
      <c r="H84" s="78"/>
      <c r="I84" s="79"/>
      <c r="J84" s="79"/>
      <c r="K84" s="80"/>
      <c r="L84" s="80"/>
      <c r="M84" s="109"/>
    </row>
    <row r="85" spans="1:13" x14ac:dyDescent="0.2">
      <c r="A85" s="109"/>
      <c r="B85" s="70"/>
      <c r="C85" s="108"/>
      <c r="D85" s="76"/>
      <c r="E85" s="76"/>
      <c r="F85" s="77"/>
      <c r="G85" s="77"/>
      <c r="H85" s="78"/>
      <c r="I85" s="79"/>
      <c r="J85" s="79"/>
      <c r="K85" s="80"/>
      <c r="L85" s="80"/>
      <c r="M85" s="109"/>
    </row>
    <row r="86" spans="1:13" x14ac:dyDescent="0.2">
      <c r="A86" s="109"/>
      <c r="B86" s="70"/>
      <c r="C86" s="108"/>
      <c r="D86" s="76"/>
      <c r="E86" s="76"/>
      <c r="F86" s="77"/>
      <c r="G86" s="77"/>
      <c r="H86" s="78"/>
      <c r="I86" s="79"/>
      <c r="J86" s="79"/>
      <c r="K86" s="80"/>
      <c r="L86" s="80"/>
      <c r="M86" s="109"/>
    </row>
    <row r="87" spans="1:13" x14ac:dyDescent="0.2">
      <c r="A87" s="109"/>
      <c r="B87" s="70"/>
      <c r="C87" s="108"/>
      <c r="D87" s="76"/>
      <c r="E87" s="76"/>
      <c r="F87" s="77"/>
      <c r="G87" s="77"/>
      <c r="H87" s="78"/>
      <c r="I87" s="79"/>
      <c r="J87" s="79"/>
      <c r="K87" s="80"/>
      <c r="L87" s="80"/>
      <c r="M87" s="109"/>
    </row>
    <row r="88" spans="1:13" x14ac:dyDescent="0.2">
      <c r="A88" s="109"/>
      <c r="B88" s="70"/>
      <c r="C88" s="108"/>
      <c r="D88" s="76"/>
      <c r="E88" s="76"/>
      <c r="F88" s="77"/>
      <c r="G88" s="77"/>
      <c r="H88" s="78"/>
      <c r="I88" s="79"/>
      <c r="J88" s="79"/>
      <c r="K88" s="80"/>
      <c r="L88" s="80"/>
      <c r="M88" s="109"/>
    </row>
    <row r="89" spans="1:13" x14ac:dyDescent="0.2">
      <c r="A89" s="109"/>
      <c r="B89" s="70"/>
      <c r="C89" s="108"/>
      <c r="D89" s="76"/>
      <c r="E89" s="76"/>
      <c r="F89" s="77"/>
      <c r="G89" s="77"/>
      <c r="H89" s="78"/>
      <c r="I89" s="79"/>
      <c r="J89" s="79"/>
      <c r="K89" s="80"/>
      <c r="L89" s="80"/>
      <c r="M89" s="109"/>
    </row>
    <row r="90" spans="1:13" x14ac:dyDescent="0.2">
      <c r="A90" s="109"/>
      <c r="B90" s="70"/>
      <c r="C90" s="108"/>
      <c r="D90" s="76"/>
      <c r="E90" s="76"/>
      <c r="F90" s="77"/>
      <c r="G90" s="77"/>
      <c r="H90" s="78"/>
      <c r="I90" s="79"/>
      <c r="J90" s="79"/>
      <c r="K90" s="80"/>
      <c r="L90" s="80"/>
      <c r="M90" s="109"/>
    </row>
    <row r="91" spans="1:13" x14ac:dyDescent="0.2">
      <c r="A91" s="109"/>
      <c r="B91" s="70"/>
      <c r="C91" s="108"/>
      <c r="D91" s="76"/>
      <c r="E91" s="76"/>
      <c r="F91" s="77"/>
      <c r="G91" s="77"/>
      <c r="H91" s="78"/>
      <c r="I91" s="79"/>
      <c r="J91" s="79"/>
      <c r="K91" s="80"/>
      <c r="L91" s="80"/>
      <c r="M91" s="109"/>
    </row>
    <row r="92" spans="1:13" x14ac:dyDescent="0.2">
      <c r="A92" s="109"/>
      <c r="B92" s="70"/>
      <c r="C92" s="108"/>
      <c r="D92" s="76"/>
      <c r="E92" s="76"/>
      <c r="F92" s="77"/>
      <c r="G92" s="77"/>
      <c r="H92" s="78"/>
      <c r="I92" s="79"/>
      <c r="J92" s="79"/>
      <c r="K92" s="80"/>
      <c r="L92" s="80"/>
      <c r="M92" s="109"/>
    </row>
    <row r="93" spans="1:13" x14ac:dyDescent="0.2">
      <c r="A93" s="109"/>
      <c r="B93" s="70"/>
      <c r="C93" s="108"/>
      <c r="D93" s="76"/>
      <c r="E93" s="76"/>
      <c r="F93" s="77"/>
      <c r="G93" s="77"/>
      <c r="H93" s="78"/>
      <c r="I93" s="79"/>
      <c r="J93" s="79"/>
      <c r="K93" s="80"/>
      <c r="L93" s="80"/>
      <c r="M93" s="109"/>
    </row>
    <row r="94" spans="1:13" x14ac:dyDescent="0.2">
      <c r="A94" s="109"/>
      <c r="B94" s="70"/>
      <c r="C94" s="108"/>
      <c r="D94" s="76"/>
      <c r="E94" s="76"/>
      <c r="F94" s="77"/>
      <c r="G94" s="77"/>
      <c r="H94" s="78"/>
      <c r="I94" s="79"/>
      <c r="J94" s="79"/>
      <c r="K94" s="80"/>
      <c r="L94" s="80"/>
      <c r="M94" s="109"/>
    </row>
    <row r="95" spans="1:13" x14ac:dyDescent="0.2">
      <c r="A95" s="109"/>
      <c r="B95" s="70"/>
      <c r="C95" s="108"/>
      <c r="D95" s="76"/>
      <c r="E95" s="76"/>
      <c r="F95" s="77"/>
      <c r="G95" s="77"/>
      <c r="H95" s="78"/>
      <c r="I95" s="79"/>
      <c r="J95" s="79"/>
      <c r="K95" s="80"/>
      <c r="L95" s="80"/>
      <c r="M95" s="109"/>
    </row>
    <row r="96" spans="1:13" x14ac:dyDescent="0.2">
      <c r="A96" s="109"/>
      <c r="B96" s="70"/>
      <c r="C96" s="108"/>
      <c r="D96" s="76"/>
      <c r="E96" s="76"/>
      <c r="F96" s="77"/>
      <c r="G96" s="77"/>
      <c r="H96" s="78"/>
      <c r="I96" s="79"/>
      <c r="J96" s="79"/>
      <c r="K96" s="80"/>
      <c r="L96" s="80"/>
      <c r="M96" s="109"/>
    </row>
    <row r="97" spans="1:13" x14ac:dyDescent="0.2">
      <c r="A97" s="109"/>
      <c r="B97" s="70"/>
      <c r="C97" s="108"/>
      <c r="D97" s="76"/>
      <c r="E97" s="76"/>
      <c r="F97" s="77"/>
      <c r="G97" s="77"/>
      <c r="H97" s="78"/>
      <c r="I97" s="79"/>
      <c r="J97" s="79"/>
      <c r="K97" s="80"/>
      <c r="L97" s="80"/>
      <c r="M97" s="109"/>
    </row>
    <row r="98" spans="1:13" x14ac:dyDescent="0.2">
      <c r="A98" s="109"/>
      <c r="B98" s="70"/>
      <c r="C98" s="108"/>
      <c r="D98" s="76"/>
      <c r="E98" s="76"/>
      <c r="F98" s="77"/>
      <c r="G98" s="77"/>
      <c r="H98" s="78"/>
      <c r="I98" s="79"/>
      <c r="J98" s="79"/>
      <c r="K98" s="80"/>
      <c r="L98" s="80"/>
      <c r="M98" s="109"/>
    </row>
    <row r="99" spans="1:13" x14ac:dyDescent="0.2">
      <c r="A99" s="109"/>
      <c r="B99" s="70"/>
      <c r="C99" s="108"/>
      <c r="D99" s="76"/>
      <c r="E99" s="76"/>
      <c r="F99" s="77"/>
      <c r="G99" s="77"/>
      <c r="H99" s="78"/>
      <c r="I99" s="79"/>
      <c r="J99" s="79"/>
      <c r="K99" s="80"/>
      <c r="L99" s="80"/>
      <c r="M99" s="109"/>
    </row>
    <row r="100" spans="1:13" x14ac:dyDescent="0.2">
      <c r="A100" s="109"/>
      <c r="B100" s="70"/>
      <c r="C100" s="108"/>
      <c r="D100" s="76"/>
      <c r="E100" s="76"/>
      <c r="F100" s="77"/>
      <c r="G100" s="77"/>
      <c r="H100" s="78"/>
      <c r="I100" s="79"/>
      <c r="J100" s="79"/>
      <c r="K100" s="80"/>
      <c r="L100" s="80"/>
      <c r="M100" s="109"/>
    </row>
    <row r="101" spans="1:13" x14ac:dyDescent="0.2">
      <c r="A101" s="109"/>
      <c r="B101" s="70"/>
      <c r="C101" s="108"/>
      <c r="D101" s="76"/>
      <c r="E101" s="76"/>
      <c r="F101" s="77"/>
      <c r="G101" s="77"/>
      <c r="H101" s="78"/>
      <c r="I101" s="79"/>
      <c r="J101" s="79"/>
      <c r="K101" s="80"/>
      <c r="L101" s="80"/>
      <c r="M101" s="109"/>
    </row>
    <row r="102" spans="1:13" x14ac:dyDescent="0.2">
      <c r="A102" s="109"/>
      <c r="B102" s="70"/>
      <c r="C102" s="108"/>
      <c r="D102" s="76"/>
      <c r="E102" s="76"/>
      <c r="F102" s="77"/>
      <c r="G102" s="77"/>
      <c r="H102" s="78"/>
      <c r="I102" s="79"/>
      <c r="J102" s="79"/>
      <c r="K102" s="80"/>
      <c r="L102" s="80"/>
      <c r="M102" s="109"/>
    </row>
    <row r="103" spans="1:13" x14ac:dyDescent="0.2">
      <c r="A103" s="109"/>
      <c r="B103" s="70"/>
      <c r="C103" s="108"/>
      <c r="D103" s="76"/>
      <c r="E103" s="76"/>
      <c r="F103" s="77"/>
      <c r="G103" s="77"/>
      <c r="H103" s="78"/>
      <c r="I103" s="79"/>
      <c r="J103" s="79"/>
      <c r="K103" s="80"/>
      <c r="L103" s="80"/>
      <c r="M103" s="109"/>
    </row>
    <row r="104" spans="1:13" x14ac:dyDescent="0.2">
      <c r="A104" s="109"/>
      <c r="B104" s="70"/>
      <c r="C104" s="108"/>
      <c r="D104" s="76"/>
      <c r="E104" s="76"/>
      <c r="F104" s="77"/>
      <c r="G104" s="77"/>
      <c r="H104" s="78"/>
      <c r="I104" s="79"/>
      <c r="J104" s="79"/>
      <c r="K104" s="80"/>
      <c r="L104" s="80"/>
      <c r="M104" s="109"/>
    </row>
    <row r="105" spans="1:13" x14ac:dyDescent="0.2">
      <c r="A105" s="109"/>
      <c r="B105" s="70"/>
      <c r="C105" s="108"/>
      <c r="D105" s="76"/>
      <c r="E105" s="76"/>
      <c r="F105" s="77"/>
      <c r="G105" s="77"/>
      <c r="H105" s="78"/>
      <c r="I105" s="79"/>
      <c r="J105" s="79"/>
      <c r="K105" s="80"/>
      <c r="L105" s="80"/>
      <c r="M105" s="109"/>
    </row>
    <row r="106" spans="1:13" x14ac:dyDescent="0.2">
      <c r="A106" s="109"/>
      <c r="B106" s="70"/>
      <c r="C106" s="108"/>
      <c r="D106" s="76"/>
      <c r="E106" s="76"/>
      <c r="F106" s="77"/>
      <c r="G106" s="77"/>
      <c r="H106" s="78"/>
      <c r="I106" s="79"/>
      <c r="J106" s="79"/>
      <c r="K106" s="80"/>
      <c r="L106" s="80"/>
      <c r="M106" s="109"/>
    </row>
    <row r="107" spans="1:13" x14ac:dyDescent="0.2">
      <c r="A107" s="109"/>
      <c r="B107" s="70"/>
      <c r="C107" s="108"/>
      <c r="D107" s="76"/>
      <c r="E107" s="76"/>
      <c r="F107" s="77"/>
      <c r="G107" s="77"/>
      <c r="H107" s="78"/>
      <c r="I107" s="79"/>
      <c r="J107" s="79"/>
      <c r="K107" s="80"/>
      <c r="L107" s="80"/>
      <c r="M107" s="109"/>
    </row>
    <row r="108" spans="1:13" x14ac:dyDescent="0.2">
      <c r="A108" s="109"/>
      <c r="B108" s="70"/>
      <c r="C108" s="108"/>
      <c r="D108" s="76"/>
      <c r="E108" s="76"/>
      <c r="F108" s="77"/>
      <c r="G108" s="77"/>
      <c r="H108" s="78"/>
      <c r="I108" s="79"/>
      <c r="J108" s="79"/>
      <c r="K108" s="80"/>
      <c r="L108" s="80"/>
      <c r="M108" s="109"/>
    </row>
    <row r="109" spans="1:13" x14ac:dyDescent="0.2">
      <c r="A109" s="109"/>
      <c r="B109" s="70"/>
      <c r="C109" s="108"/>
      <c r="D109" s="76"/>
      <c r="E109" s="76"/>
      <c r="F109" s="77"/>
      <c r="G109" s="77"/>
      <c r="H109" s="78"/>
      <c r="I109" s="79"/>
      <c r="J109" s="79"/>
      <c r="K109" s="80"/>
      <c r="L109" s="80"/>
      <c r="M109" s="109"/>
    </row>
    <row r="110" spans="1:13" x14ac:dyDescent="0.2">
      <c r="A110" s="109"/>
      <c r="B110" s="70"/>
      <c r="C110" s="108"/>
      <c r="D110" s="76"/>
      <c r="E110" s="76"/>
      <c r="F110" s="77"/>
      <c r="G110" s="77"/>
      <c r="H110" s="78"/>
      <c r="I110" s="79"/>
      <c r="J110" s="79"/>
      <c r="K110" s="80"/>
      <c r="L110" s="80"/>
      <c r="M110" s="109"/>
    </row>
    <row r="111" spans="1:13" x14ac:dyDescent="0.2">
      <c r="A111" s="109"/>
      <c r="B111" s="70"/>
      <c r="C111" s="108"/>
      <c r="D111" s="76"/>
      <c r="E111" s="76"/>
      <c r="F111" s="77"/>
      <c r="G111" s="77"/>
      <c r="H111" s="78"/>
      <c r="I111" s="79"/>
      <c r="J111" s="79"/>
      <c r="K111" s="80"/>
      <c r="L111" s="80"/>
      <c r="M111" s="109"/>
    </row>
    <row r="112" spans="1:13" x14ac:dyDescent="0.2">
      <c r="A112" s="109"/>
      <c r="B112" s="70"/>
      <c r="C112" s="108"/>
      <c r="D112" s="76"/>
      <c r="E112" s="76"/>
      <c r="F112" s="77"/>
      <c r="G112" s="77"/>
      <c r="H112" s="78"/>
      <c r="I112" s="79"/>
      <c r="J112" s="79"/>
      <c r="K112" s="80"/>
      <c r="L112" s="80"/>
      <c r="M112" s="109"/>
    </row>
    <row r="113" spans="1:13" x14ac:dyDescent="0.2">
      <c r="A113" s="109"/>
      <c r="B113" s="70"/>
      <c r="C113" s="108"/>
      <c r="D113" s="76"/>
      <c r="E113" s="76"/>
      <c r="F113" s="77"/>
      <c r="G113" s="77"/>
      <c r="H113" s="78"/>
      <c r="I113" s="79"/>
      <c r="J113" s="79"/>
      <c r="K113" s="80"/>
      <c r="L113" s="80"/>
      <c r="M113" s="109"/>
    </row>
    <row r="114" spans="1:13" x14ac:dyDescent="0.2">
      <c r="A114" s="109"/>
      <c r="B114" s="70"/>
      <c r="C114" s="108"/>
      <c r="D114" s="76"/>
      <c r="E114" s="76"/>
      <c r="F114" s="77"/>
      <c r="G114" s="77"/>
      <c r="H114" s="78"/>
      <c r="I114" s="79"/>
      <c r="J114" s="79"/>
      <c r="K114" s="80"/>
      <c r="L114" s="80"/>
      <c r="M114" s="109"/>
    </row>
    <row r="115" spans="1:13" x14ac:dyDescent="0.2">
      <c r="A115" s="109"/>
      <c r="B115" s="70"/>
      <c r="C115" s="108"/>
      <c r="D115" s="76"/>
      <c r="E115" s="76"/>
      <c r="F115" s="77"/>
      <c r="G115" s="77"/>
      <c r="H115" s="78"/>
      <c r="I115" s="79"/>
      <c r="J115" s="79"/>
      <c r="K115" s="80"/>
      <c r="L115" s="80"/>
      <c r="M115" s="109"/>
    </row>
    <row r="116" spans="1:13" x14ac:dyDescent="0.2">
      <c r="A116" s="109"/>
      <c r="B116" s="70"/>
      <c r="C116" s="108"/>
      <c r="D116" s="76"/>
      <c r="E116" s="76"/>
      <c r="F116" s="77"/>
      <c r="G116" s="77"/>
      <c r="H116" s="78"/>
      <c r="I116" s="79"/>
      <c r="J116" s="79"/>
      <c r="K116" s="80"/>
      <c r="L116" s="80"/>
      <c r="M116" s="109"/>
    </row>
    <row r="117" spans="1:13" x14ac:dyDescent="0.2">
      <c r="A117" s="109"/>
      <c r="B117" s="70"/>
      <c r="C117" s="108"/>
      <c r="D117" s="76"/>
      <c r="E117" s="76"/>
      <c r="F117" s="77"/>
      <c r="G117" s="77"/>
      <c r="H117" s="78"/>
      <c r="I117" s="79"/>
      <c r="J117" s="79"/>
      <c r="K117" s="80"/>
      <c r="L117" s="80"/>
      <c r="M117" s="109"/>
    </row>
    <row r="118" spans="1:13" x14ac:dyDescent="0.2">
      <c r="A118" s="109"/>
      <c r="B118" s="70"/>
      <c r="C118" s="108"/>
      <c r="D118" s="76"/>
      <c r="E118" s="76"/>
      <c r="F118" s="77"/>
      <c r="G118" s="77"/>
      <c r="H118" s="78"/>
      <c r="I118" s="79"/>
      <c r="J118" s="79"/>
      <c r="K118" s="80"/>
      <c r="L118" s="80"/>
      <c r="M118" s="109"/>
    </row>
    <row r="119" spans="1:13" x14ac:dyDescent="0.2">
      <c r="A119" s="109"/>
      <c r="B119" s="70"/>
      <c r="C119" s="108"/>
      <c r="D119" s="76"/>
      <c r="E119" s="76"/>
      <c r="F119" s="77"/>
      <c r="G119" s="77"/>
      <c r="H119" s="78"/>
      <c r="I119" s="79"/>
      <c r="J119" s="79"/>
      <c r="K119" s="80"/>
      <c r="L119" s="80"/>
      <c r="M119" s="109"/>
    </row>
    <row r="120" spans="1:13" x14ac:dyDescent="0.2">
      <c r="A120" s="109"/>
      <c r="B120" s="70"/>
      <c r="C120" s="108"/>
      <c r="D120" s="76"/>
      <c r="E120" s="76"/>
      <c r="F120" s="77"/>
      <c r="G120" s="77"/>
      <c r="H120" s="78"/>
      <c r="I120" s="79"/>
      <c r="J120" s="79"/>
      <c r="K120" s="80"/>
      <c r="L120" s="80"/>
      <c r="M120" s="109"/>
    </row>
    <row r="121" spans="1:13" x14ac:dyDescent="0.2">
      <c r="A121" s="109"/>
      <c r="B121" s="70"/>
      <c r="C121" s="108"/>
      <c r="D121" s="76"/>
      <c r="E121" s="76"/>
      <c r="F121" s="77"/>
      <c r="G121" s="77"/>
      <c r="H121" s="78"/>
      <c r="I121" s="79"/>
      <c r="J121" s="79"/>
      <c r="K121" s="80"/>
      <c r="L121" s="80"/>
      <c r="M121" s="109"/>
    </row>
    <row r="122" spans="1:13" x14ac:dyDescent="0.2">
      <c r="A122" s="109"/>
      <c r="B122" s="70"/>
      <c r="C122" s="108"/>
      <c r="D122" s="76"/>
      <c r="E122" s="76"/>
      <c r="F122" s="77"/>
      <c r="G122" s="77"/>
      <c r="H122" s="78"/>
      <c r="I122" s="79"/>
      <c r="J122" s="79"/>
      <c r="K122" s="80"/>
      <c r="L122" s="80"/>
      <c r="M122" s="109"/>
    </row>
    <row r="123" spans="1:13" x14ac:dyDescent="0.2">
      <c r="A123" s="109"/>
      <c r="B123" s="70"/>
      <c r="C123" s="108"/>
      <c r="D123" s="76"/>
      <c r="E123" s="76"/>
      <c r="F123" s="77"/>
      <c r="G123" s="77"/>
      <c r="H123" s="78"/>
      <c r="I123" s="79"/>
      <c r="J123" s="79"/>
      <c r="K123" s="80"/>
      <c r="L123" s="80"/>
      <c r="M123" s="109"/>
    </row>
    <row r="124" spans="1:13" x14ac:dyDescent="0.2">
      <c r="A124" s="109"/>
      <c r="B124" s="70"/>
      <c r="C124" s="108"/>
      <c r="D124" s="76"/>
      <c r="E124" s="76"/>
      <c r="F124" s="77"/>
      <c r="G124" s="77"/>
      <c r="H124" s="78"/>
      <c r="I124" s="79"/>
      <c r="J124" s="79"/>
      <c r="K124" s="80"/>
      <c r="L124" s="80"/>
      <c r="M124" s="109"/>
    </row>
    <row r="125" spans="1:13" x14ac:dyDescent="0.2">
      <c r="A125" s="109"/>
      <c r="B125" s="70"/>
      <c r="C125" s="108"/>
      <c r="D125" s="76"/>
      <c r="E125" s="76"/>
      <c r="F125" s="77"/>
      <c r="G125" s="77"/>
      <c r="H125" s="78"/>
      <c r="I125" s="79"/>
      <c r="J125" s="79"/>
      <c r="K125" s="80"/>
      <c r="L125" s="80"/>
      <c r="M125" s="109"/>
    </row>
    <row r="126" spans="1:13" x14ac:dyDescent="0.2">
      <c r="A126" s="109"/>
      <c r="B126" s="70"/>
      <c r="C126" s="108"/>
      <c r="D126" s="76"/>
      <c r="E126" s="76"/>
      <c r="F126" s="77"/>
      <c r="G126" s="77"/>
      <c r="H126" s="78"/>
      <c r="I126" s="79"/>
      <c r="J126" s="79"/>
      <c r="K126" s="80"/>
      <c r="L126" s="80"/>
      <c r="M126" s="109"/>
    </row>
    <row r="127" spans="1:13" x14ac:dyDescent="0.2">
      <c r="A127" s="109"/>
      <c r="B127" s="70"/>
      <c r="C127" s="108"/>
      <c r="D127" s="76"/>
      <c r="E127" s="76"/>
      <c r="F127" s="77"/>
      <c r="G127" s="77"/>
      <c r="H127" s="78"/>
      <c r="I127" s="79"/>
      <c r="J127" s="79"/>
      <c r="K127" s="80"/>
      <c r="L127" s="80"/>
      <c r="M127" s="109"/>
    </row>
    <row r="128" spans="1:13" x14ac:dyDescent="0.2">
      <c r="A128" s="109"/>
      <c r="B128" s="70"/>
      <c r="C128" s="108"/>
      <c r="D128" s="76"/>
      <c r="E128" s="76"/>
      <c r="F128" s="77"/>
      <c r="G128" s="77"/>
      <c r="H128" s="78"/>
      <c r="I128" s="79"/>
      <c r="J128" s="79"/>
      <c r="K128" s="80"/>
      <c r="L128" s="80"/>
      <c r="M128" s="109"/>
    </row>
    <row r="129" spans="1:13" x14ac:dyDescent="0.2">
      <c r="A129" s="109"/>
      <c r="B129" s="70"/>
      <c r="C129" s="108"/>
      <c r="D129" s="76"/>
      <c r="E129" s="76"/>
      <c r="F129" s="77"/>
      <c r="G129" s="77"/>
      <c r="H129" s="78"/>
      <c r="I129" s="79"/>
      <c r="J129" s="79"/>
      <c r="K129" s="80"/>
      <c r="L129" s="80"/>
      <c r="M129" s="109"/>
    </row>
    <row r="130" spans="1:13" x14ac:dyDescent="0.2">
      <c r="A130" s="109"/>
      <c r="B130" s="70"/>
      <c r="C130" s="108"/>
      <c r="D130" s="76"/>
      <c r="E130" s="76"/>
      <c r="F130" s="77"/>
      <c r="G130" s="77"/>
      <c r="H130" s="78"/>
      <c r="I130" s="79"/>
      <c r="J130" s="79"/>
      <c r="K130" s="80"/>
      <c r="L130" s="80"/>
      <c r="M130" s="109"/>
    </row>
    <row r="131" spans="1:13" x14ac:dyDescent="0.2">
      <c r="A131" s="109"/>
      <c r="B131" s="70"/>
      <c r="C131" s="108"/>
      <c r="D131" s="76"/>
      <c r="E131" s="76"/>
      <c r="F131" s="77"/>
      <c r="G131" s="77"/>
      <c r="H131" s="78"/>
      <c r="I131" s="79"/>
      <c r="J131" s="79"/>
      <c r="K131" s="80"/>
      <c r="L131" s="80"/>
      <c r="M131" s="109"/>
    </row>
    <row r="132" spans="1:13" x14ac:dyDescent="0.2">
      <c r="A132" s="109"/>
      <c r="B132" s="70"/>
      <c r="C132" s="108"/>
      <c r="D132" s="76"/>
      <c r="E132" s="76"/>
      <c r="F132" s="77"/>
      <c r="G132" s="77"/>
      <c r="H132" s="78"/>
      <c r="I132" s="79"/>
      <c r="J132" s="79"/>
      <c r="K132" s="80"/>
      <c r="L132" s="80"/>
      <c r="M132" s="109"/>
    </row>
    <row r="133" spans="1:13" x14ac:dyDescent="0.2">
      <c r="A133" s="109"/>
      <c r="B133" s="70"/>
      <c r="C133" s="108"/>
      <c r="D133" s="76"/>
      <c r="E133" s="76"/>
      <c r="F133" s="77"/>
      <c r="G133" s="77"/>
      <c r="H133" s="78"/>
      <c r="I133" s="79"/>
      <c r="J133" s="79"/>
      <c r="K133" s="80"/>
      <c r="L133" s="80"/>
      <c r="M133" s="109"/>
    </row>
    <row r="134" spans="1:13" x14ac:dyDescent="0.2">
      <c r="A134" s="109"/>
      <c r="B134" s="70"/>
      <c r="C134" s="108"/>
      <c r="D134" s="76"/>
      <c r="E134" s="76"/>
      <c r="F134" s="77"/>
      <c r="G134" s="77"/>
      <c r="H134" s="78"/>
      <c r="I134" s="79"/>
      <c r="J134" s="79"/>
      <c r="K134" s="80"/>
      <c r="L134" s="80"/>
      <c r="M134" s="109"/>
    </row>
    <row r="135" spans="1:13" x14ac:dyDescent="0.2">
      <c r="A135" s="109"/>
      <c r="B135" s="70"/>
      <c r="C135" s="108"/>
      <c r="D135" s="76"/>
      <c r="E135" s="76"/>
      <c r="F135" s="77"/>
      <c r="G135" s="77"/>
      <c r="H135" s="78"/>
      <c r="I135" s="79"/>
      <c r="J135" s="79"/>
      <c r="K135" s="80"/>
      <c r="L135" s="80"/>
      <c r="M135" s="109"/>
    </row>
    <row r="136" spans="1:13" x14ac:dyDescent="0.2">
      <c r="A136" s="109"/>
      <c r="B136" s="70"/>
      <c r="C136" s="108"/>
      <c r="D136" s="76"/>
      <c r="E136" s="76"/>
      <c r="F136" s="77"/>
      <c r="G136" s="77"/>
      <c r="H136" s="78"/>
      <c r="I136" s="79"/>
      <c r="J136" s="79"/>
      <c r="K136" s="80"/>
      <c r="L136" s="80"/>
      <c r="M136" s="109"/>
    </row>
    <row r="137" spans="1:13" x14ac:dyDescent="0.2">
      <c r="A137" s="109"/>
      <c r="B137" s="70"/>
      <c r="C137" s="108"/>
      <c r="D137" s="76"/>
      <c r="E137" s="76"/>
      <c r="F137" s="77"/>
      <c r="G137" s="77"/>
      <c r="H137" s="78"/>
      <c r="I137" s="79"/>
      <c r="J137" s="79"/>
      <c r="K137" s="80"/>
      <c r="L137" s="80"/>
      <c r="M137" s="109"/>
    </row>
    <row r="138" spans="1:13" x14ac:dyDescent="0.2">
      <c r="A138" s="109"/>
      <c r="B138" s="70"/>
      <c r="C138" s="108"/>
      <c r="D138" s="76"/>
      <c r="E138" s="76"/>
      <c r="F138" s="77"/>
      <c r="G138" s="77"/>
      <c r="H138" s="78"/>
      <c r="I138" s="79"/>
      <c r="J138" s="79"/>
      <c r="K138" s="80"/>
      <c r="L138" s="80"/>
      <c r="M138" s="109"/>
    </row>
    <row r="139" spans="1:13" x14ac:dyDescent="0.2">
      <c r="A139" s="109"/>
      <c r="B139" s="70"/>
      <c r="C139" s="108"/>
      <c r="D139" s="76"/>
      <c r="E139" s="76"/>
      <c r="F139" s="77"/>
      <c r="G139" s="77"/>
      <c r="H139" s="78"/>
      <c r="I139" s="79"/>
      <c r="J139" s="79"/>
      <c r="K139" s="80"/>
      <c r="L139" s="80"/>
      <c r="M139" s="109"/>
    </row>
    <row r="140" spans="1:13" x14ac:dyDescent="0.2">
      <c r="A140" s="109"/>
      <c r="B140" s="70"/>
      <c r="C140" s="108"/>
      <c r="D140" s="76"/>
      <c r="E140" s="76"/>
      <c r="F140" s="77"/>
      <c r="G140" s="77"/>
      <c r="H140" s="78"/>
      <c r="I140" s="79"/>
      <c r="J140" s="79"/>
      <c r="K140" s="80"/>
      <c r="L140" s="80"/>
      <c r="M140" s="109"/>
    </row>
    <row r="141" spans="1:13" x14ac:dyDescent="0.2">
      <c r="A141" s="109"/>
      <c r="B141" s="70"/>
      <c r="C141" s="108"/>
      <c r="D141" s="76"/>
      <c r="E141" s="76"/>
      <c r="F141" s="77"/>
      <c r="G141" s="77"/>
      <c r="H141" s="78"/>
      <c r="I141" s="79"/>
      <c r="J141" s="79"/>
      <c r="K141" s="80"/>
      <c r="L141" s="80"/>
      <c r="M141" s="109"/>
    </row>
    <row r="142" spans="1:13" x14ac:dyDescent="0.2">
      <c r="A142" s="109"/>
      <c r="B142" s="70"/>
      <c r="C142" s="108"/>
      <c r="D142" s="76"/>
      <c r="E142" s="76"/>
      <c r="F142" s="77"/>
      <c r="G142" s="77"/>
      <c r="H142" s="78"/>
      <c r="I142" s="79"/>
      <c r="J142" s="79"/>
      <c r="K142" s="80"/>
      <c r="L142" s="80"/>
      <c r="M142" s="109"/>
    </row>
    <row r="143" spans="1:13" x14ac:dyDescent="0.2">
      <c r="A143" s="109"/>
      <c r="B143" s="70"/>
      <c r="C143" s="108"/>
      <c r="D143" s="76"/>
      <c r="E143" s="76"/>
      <c r="F143" s="77"/>
      <c r="G143" s="77"/>
      <c r="H143" s="78"/>
      <c r="I143" s="79"/>
      <c r="J143" s="79"/>
      <c r="K143" s="80"/>
      <c r="L143" s="80"/>
      <c r="M143" s="109"/>
    </row>
    <row r="144" spans="1:13" x14ac:dyDescent="0.2">
      <c r="A144" s="109"/>
      <c r="B144" s="70"/>
      <c r="C144" s="108"/>
      <c r="D144" s="76"/>
      <c r="E144" s="76"/>
      <c r="F144" s="77"/>
      <c r="G144" s="77"/>
      <c r="H144" s="78"/>
      <c r="I144" s="79"/>
      <c r="J144" s="79"/>
      <c r="K144" s="80"/>
      <c r="L144" s="80"/>
      <c r="M144" s="109"/>
    </row>
    <row r="145" spans="1:13" x14ac:dyDescent="0.2">
      <c r="A145" s="109"/>
      <c r="B145" s="70"/>
      <c r="C145" s="108"/>
      <c r="D145" s="76"/>
      <c r="E145" s="76"/>
      <c r="F145" s="77"/>
      <c r="G145" s="77"/>
      <c r="H145" s="78"/>
      <c r="I145" s="79"/>
      <c r="J145" s="79"/>
      <c r="K145" s="80"/>
      <c r="L145" s="80"/>
      <c r="M145" s="109"/>
    </row>
    <row r="146" spans="1:13" x14ac:dyDescent="0.2">
      <c r="A146" s="109"/>
      <c r="B146" s="70"/>
      <c r="C146" s="108"/>
      <c r="D146" s="76"/>
      <c r="E146" s="76"/>
      <c r="F146" s="77"/>
      <c r="G146" s="77"/>
      <c r="H146" s="78"/>
      <c r="I146" s="79"/>
      <c r="J146" s="79"/>
      <c r="K146" s="80"/>
      <c r="L146" s="80"/>
      <c r="M146" s="109"/>
    </row>
    <row r="147" spans="1:13" x14ac:dyDescent="0.2">
      <c r="A147" s="109"/>
      <c r="B147" s="70"/>
      <c r="C147" s="108"/>
      <c r="D147" s="76"/>
      <c r="E147" s="76"/>
      <c r="F147" s="77"/>
      <c r="G147" s="77"/>
      <c r="H147" s="78"/>
      <c r="I147" s="79"/>
      <c r="J147" s="79"/>
      <c r="K147" s="80"/>
      <c r="L147" s="80"/>
      <c r="M147" s="109"/>
    </row>
    <row r="148" spans="1:13" x14ac:dyDescent="0.2">
      <c r="A148" s="109"/>
      <c r="B148" s="70"/>
      <c r="C148" s="108"/>
      <c r="D148" s="76"/>
      <c r="E148" s="76"/>
      <c r="F148" s="77"/>
      <c r="G148" s="77"/>
      <c r="H148" s="78"/>
      <c r="I148" s="79"/>
      <c r="J148" s="79"/>
      <c r="K148" s="80"/>
      <c r="L148" s="80"/>
      <c r="M148" s="109"/>
    </row>
    <row r="149" spans="1:13" x14ac:dyDescent="0.2">
      <c r="A149" s="109"/>
      <c r="B149" s="70"/>
      <c r="C149" s="108"/>
      <c r="D149" s="76"/>
      <c r="E149" s="76"/>
      <c r="F149" s="77"/>
      <c r="G149" s="77"/>
      <c r="H149" s="78"/>
      <c r="I149" s="79"/>
      <c r="J149" s="79"/>
      <c r="K149" s="80"/>
      <c r="L149" s="80"/>
      <c r="M149" s="109"/>
    </row>
    <row r="150" spans="1:13" x14ac:dyDescent="0.2">
      <c r="A150" s="109"/>
      <c r="B150" s="70"/>
      <c r="C150" s="108"/>
      <c r="D150" s="76"/>
      <c r="E150" s="76"/>
      <c r="F150" s="77"/>
      <c r="G150" s="77"/>
      <c r="H150" s="78"/>
      <c r="I150" s="79"/>
      <c r="J150" s="79"/>
      <c r="K150" s="80"/>
      <c r="L150" s="80"/>
      <c r="M150" s="109"/>
    </row>
    <row r="151" spans="1:13" x14ac:dyDescent="0.2">
      <c r="A151" s="109"/>
      <c r="B151" s="70"/>
      <c r="C151" s="108"/>
      <c r="D151" s="76"/>
      <c r="E151" s="76"/>
      <c r="F151" s="77"/>
      <c r="G151" s="77"/>
      <c r="H151" s="78"/>
      <c r="I151" s="79"/>
      <c r="J151" s="79"/>
      <c r="K151" s="80"/>
      <c r="L151" s="80"/>
      <c r="M151" s="109"/>
    </row>
    <row r="152" spans="1:13" x14ac:dyDescent="0.2">
      <c r="A152" s="109"/>
      <c r="B152" s="70"/>
      <c r="C152" s="108"/>
      <c r="D152" s="76"/>
      <c r="E152" s="76"/>
      <c r="F152" s="77"/>
      <c r="G152" s="77"/>
      <c r="H152" s="78"/>
      <c r="I152" s="79"/>
      <c r="J152" s="79"/>
      <c r="K152" s="80"/>
      <c r="L152" s="80"/>
      <c r="M152" s="109"/>
    </row>
    <row r="153" spans="1:13" x14ac:dyDescent="0.2">
      <c r="A153" s="109"/>
      <c r="B153" s="70"/>
      <c r="C153" s="108"/>
      <c r="D153" s="76"/>
      <c r="E153" s="76"/>
      <c r="F153" s="77"/>
      <c r="G153" s="77"/>
      <c r="H153" s="78"/>
      <c r="I153" s="79"/>
      <c r="J153" s="79"/>
      <c r="K153" s="80"/>
      <c r="L153" s="80"/>
      <c r="M153" s="109"/>
    </row>
    <row r="154" spans="1:13" x14ac:dyDescent="0.2">
      <c r="A154" s="109"/>
      <c r="B154" s="70"/>
      <c r="C154" s="108"/>
      <c r="D154" s="76"/>
      <c r="E154" s="76"/>
      <c r="F154" s="77"/>
      <c r="G154" s="77"/>
      <c r="H154" s="78"/>
      <c r="I154" s="79"/>
      <c r="J154" s="79"/>
      <c r="K154" s="80"/>
      <c r="L154" s="80"/>
      <c r="M154" s="109"/>
    </row>
    <row r="155" spans="1:13" x14ac:dyDescent="0.2">
      <c r="A155" s="109"/>
      <c r="B155" s="70"/>
      <c r="C155" s="108"/>
      <c r="D155" s="76"/>
      <c r="E155" s="76"/>
      <c r="F155" s="77"/>
      <c r="G155" s="77"/>
      <c r="H155" s="78"/>
      <c r="I155" s="79"/>
      <c r="J155" s="79"/>
      <c r="K155" s="80"/>
      <c r="L155" s="80"/>
      <c r="M155" s="109"/>
    </row>
    <row r="156" spans="1:13" x14ac:dyDescent="0.2">
      <c r="A156" s="109"/>
      <c r="B156" s="70"/>
      <c r="C156" s="108"/>
      <c r="D156" s="76"/>
      <c r="E156" s="76"/>
      <c r="F156" s="77"/>
      <c r="G156" s="77"/>
      <c r="H156" s="78"/>
      <c r="I156" s="79"/>
      <c r="J156" s="79"/>
      <c r="K156" s="80"/>
      <c r="L156" s="80"/>
      <c r="M156" s="109"/>
    </row>
    <row r="157" spans="1:13" x14ac:dyDescent="0.2">
      <c r="A157" s="109"/>
      <c r="B157" s="70"/>
      <c r="C157" s="108"/>
      <c r="D157" s="76"/>
      <c r="E157" s="76"/>
      <c r="F157" s="77"/>
      <c r="G157" s="77"/>
      <c r="H157" s="78"/>
      <c r="I157" s="79"/>
      <c r="J157" s="79"/>
      <c r="K157" s="80"/>
      <c r="L157" s="80"/>
      <c r="M157" s="109"/>
    </row>
    <row r="158" spans="1:13" x14ac:dyDescent="0.2">
      <c r="A158" s="109"/>
      <c r="B158" s="70"/>
      <c r="C158" s="108"/>
      <c r="D158" s="76"/>
      <c r="E158" s="76"/>
      <c r="F158" s="77"/>
      <c r="G158" s="77"/>
      <c r="H158" s="78"/>
      <c r="I158" s="79"/>
      <c r="J158" s="79"/>
      <c r="K158" s="80"/>
      <c r="L158" s="80"/>
      <c r="M158" s="109"/>
    </row>
    <row r="159" spans="1:13" x14ac:dyDescent="0.2">
      <c r="A159" s="109"/>
      <c r="B159" s="70"/>
      <c r="C159" s="108"/>
      <c r="D159" s="76"/>
      <c r="E159" s="76"/>
      <c r="F159" s="77"/>
      <c r="G159" s="77"/>
      <c r="H159" s="78"/>
      <c r="I159" s="79"/>
      <c r="J159" s="79"/>
      <c r="K159" s="80"/>
      <c r="L159" s="80"/>
      <c r="M159" s="109"/>
    </row>
    <row r="160" spans="1:13" x14ac:dyDescent="0.2">
      <c r="A160" s="109"/>
      <c r="B160" s="70"/>
      <c r="C160" s="108"/>
      <c r="D160" s="76"/>
      <c r="E160" s="76"/>
      <c r="F160" s="77"/>
      <c r="G160" s="77"/>
      <c r="H160" s="78"/>
      <c r="I160" s="79"/>
      <c r="J160" s="79"/>
      <c r="K160" s="80"/>
      <c r="L160" s="80"/>
      <c r="M160" s="109"/>
    </row>
    <row r="161" spans="1:13" x14ac:dyDescent="0.2">
      <c r="A161" s="109"/>
      <c r="B161" s="70"/>
      <c r="C161" s="108"/>
      <c r="D161" s="76"/>
      <c r="E161" s="76"/>
      <c r="F161" s="77"/>
      <c r="G161" s="77"/>
      <c r="H161" s="78"/>
      <c r="I161" s="79"/>
      <c r="J161" s="79"/>
      <c r="K161" s="80"/>
      <c r="L161" s="80"/>
      <c r="M161" s="109"/>
    </row>
    <row r="162" spans="1:13" x14ac:dyDescent="0.2">
      <c r="A162" s="109"/>
      <c r="B162" s="70"/>
      <c r="C162" s="108"/>
      <c r="D162" s="76"/>
      <c r="E162" s="76"/>
      <c r="F162" s="77"/>
      <c r="G162" s="77"/>
      <c r="H162" s="78"/>
      <c r="I162" s="79"/>
      <c r="J162" s="79"/>
      <c r="K162" s="80"/>
      <c r="L162" s="80"/>
      <c r="M162" s="109"/>
    </row>
    <row r="163" spans="1:13" x14ac:dyDescent="0.2">
      <c r="A163" s="109"/>
      <c r="B163" s="70"/>
      <c r="C163" s="108"/>
      <c r="D163" s="76"/>
      <c r="E163" s="76"/>
      <c r="F163" s="77"/>
      <c r="G163" s="77"/>
      <c r="H163" s="78"/>
      <c r="I163" s="79"/>
      <c r="J163" s="79"/>
      <c r="K163" s="80"/>
      <c r="L163" s="80"/>
      <c r="M163" s="109"/>
    </row>
    <row r="164" spans="1:13" x14ac:dyDescent="0.2">
      <c r="A164" s="109"/>
      <c r="B164" s="70"/>
      <c r="C164" s="108"/>
      <c r="D164" s="76"/>
      <c r="E164" s="76"/>
      <c r="F164" s="77"/>
      <c r="G164" s="77"/>
      <c r="H164" s="78"/>
      <c r="I164" s="79"/>
      <c r="J164" s="79"/>
      <c r="K164" s="80"/>
      <c r="L164" s="80"/>
      <c r="M164" s="109"/>
    </row>
    <row r="165" spans="1:13" x14ac:dyDescent="0.2">
      <c r="A165" s="109"/>
      <c r="B165" s="70"/>
      <c r="C165" s="108"/>
      <c r="D165" s="76"/>
      <c r="E165" s="76"/>
      <c r="F165" s="77"/>
      <c r="G165" s="77"/>
      <c r="H165" s="78"/>
      <c r="I165" s="79"/>
      <c r="J165" s="79"/>
      <c r="K165" s="80"/>
      <c r="L165" s="80"/>
      <c r="M165" s="109"/>
    </row>
    <row r="166" spans="1:13" x14ac:dyDescent="0.2">
      <c r="A166" s="109"/>
      <c r="B166" s="70"/>
      <c r="C166" s="81"/>
      <c r="D166" s="81"/>
      <c r="E166" s="81"/>
      <c r="F166" s="77"/>
      <c r="G166" s="77"/>
      <c r="H166" s="78"/>
      <c r="I166" s="79"/>
      <c r="J166" s="79"/>
      <c r="K166" s="80"/>
      <c r="L166" s="80"/>
      <c r="M166" s="109"/>
    </row>
    <row r="167" spans="1:13" x14ac:dyDescent="0.2">
      <c r="A167" s="109"/>
      <c r="B167" s="70"/>
      <c r="C167" s="82"/>
      <c r="D167" s="82"/>
      <c r="E167" s="82"/>
      <c r="F167" s="77"/>
      <c r="G167" s="77"/>
      <c r="H167" s="78"/>
      <c r="I167" s="79"/>
      <c r="J167" s="79"/>
      <c r="K167" s="80"/>
      <c r="L167" s="80"/>
      <c r="M167" s="109"/>
    </row>
    <row r="168" spans="1:13" x14ac:dyDescent="0.2">
      <c r="A168" s="109"/>
      <c r="B168" s="70"/>
      <c r="C168" s="76"/>
      <c r="D168" s="76"/>
      <c r="E168" s="76"/>
      <c r="F168" s="72"/>
      <c r="G168" s="72"/>
      <c r="H168" s="73"/>
      <c r="I168" s="79"/>
      <c r="J168" s="79"/>
      <c r="K168" s="80"/>
      <c r="L168" s="80"/>
      <c r="M168" s="109"/>
    </row>
    <row r="169" spans="1:13" x14ac:dyDescent="0.2">
      <c r="A169" s="109"/>
      <c r="B169" s="70"/>
      <c r="C169" s="81"/>
      <c r="D169" s="81"/>
      <c r="E169" s="81"/>
      <c r="F169" s="77"/>
      <c r="G169" s="77"/>
      <c r="H169" s="78"/>
      <c r="I169" s="79"/>
      <c r="J169" s="79"/>
      <c r="K169" s="80"/>
      <c r="L169" s="80"/>
      <c r="M169" s="109"/>
    </row>
    <row r="170" spans="1:13" x14ac:dyDescent="0.2">
      <c r="A170" s="109"/>
      <c r="B170" s="70"/>
      <c r="C170" s="82"/>
      <c r="D170" s="82"/>
      <c r="E170" s="82"/>
      <c r="F170" s="77"/>
      <c r="G170" s="77"/>
      <c r="H170" s="78"/>
      <c r="I170" s="79"/>
      <c r="J170" s="79"/>
      <c r="K170" s="80"/>
      <c r="L170" s="80"/>
      <c r="M170" s="109"/>
    </row>
    <row r="171" spans="1:13" x14ac:dyDescent="0.2">
      <c r="A171" s="109"/>
      <c r="B171" s="70"/>
      <c r="C171" s="76"/>
      <c r="D171" s="76"/>
      <c r="E171" s="76"/>
      <c r="F171" s="77"/>
      <c r="G171" s="77"/>
      <c r="H171" s="78"/>
      <c r="I171" s="79"/>
      <c r="J171" s="79"/>
      <c r="K171" s="80"/>
      <c r="L171" s="80"/>
      <c r="M171" s="109"/>
    </row>
    <row r="172" spans="1:13" x14ac:dyDescent="0.2">
      <c r="A172" s="109"/>
      <c r="B172" s="70"/>
      <c r="C172" s="81"/>
      <c r="D172" s="81"/>
      <c r="E172" s="81"/>
      <c r="F172" s="72"/>
      <c r="G172" s="72"/>
      <c r="H172" s="73"/>
      <c r="I172" s="79"/>
      <c r="J172" s="79"/>
      <c r="K172" s="80"/>
      <c r="L172" s="80"/>
      <c r="M172" s="109"/>
    </row>
    <row r="173" spans="1:13" x14ac:dyDescent="0.2">
      <c r="A173" s="109"/>
      <c r="B173" s="70"/>
      <c r="C173" s="82"/>
      <c r="D173" s="82"/>
      <c r="E173" s="82"/>
      <c r="F173" s="77"/>
      <c r="G173" s="77"/>
      <c r="H173" s="78"/>
      <c r="I173" s="79"/>
      <c r="J173" s="79"/>
      <c r="K173" s="80"/>
      <c r="L173" s="80"/>
      <c r="M173" s="109"/>
    </row>
    <row r="174" spans="1:13" x14ac:dyDescent="0.2">
      <c r="A174" s="109"/>
      <c r="B174" s="70"/>
      <c r="C174" s="108"/>
      <c r="D174" s="76"/>
      <c r="E174" s="76"/>
      <c r="F174" s="77"/>
      <c r="G174" s="77"/>
      <c r="H174" s="78"/>
      <c r="I174" s="79"/>
      <c r="J174" s="79"/>
      <c r="K174" s="80"/>
      <c r="L174" s="80"/>
      <c r="M174" s="109"/>
    </row>
    <row r="175" spans="1:13" x14ac:dyDescent="0.2">
      <c r="A175" s="109"/>
      <c r="B175" s="70"/>
      <c r="C175" s="108"/>
      <c r="D175" s="76"/>
      <c r="E175" s="76"/>
      <c r="F175" s="77"/>
      <c r="G175" s="77"/>
      <c r="H175" s="78"/>
      <c r="I175" s="79"/>
      <c r="J175" s="79"/>
      <c r="K175" s="80"/>
      <c r="L175" s="80"/>
      <c r="M175" s="109"/>
    </row>
    <row r="176" spans="1:13" x14ac:dyDescent="0.2">
      <c r="A176" s="109"/>
      <c r="B176" s="70"/>
      <c r="C176" s="108"/>
      <c r="D176" s="76"/>
      <c r="E176" s="76"/>
      <c r="F176" s="77"/>
      <c r="G176" s="77"/>
      <c r="H176" s="78"/>
      <c r="I176" s="79"/>
      <c r="J176" s="79"/>
      <c r="K176" s="80"/>
      <c r="L176" s="80"/>
      <c r="M176" s="109"/>
    </row>
    <row r="177" spans="1:13" x14ac:dyDescent="0.2">
      <c r="A177" s="109"/>
      <c r="B177" s="70"/>
      <c r="C177" s="108"/>
      <c r="D177" s="76"/>
      <c r="E177" s="76"/>
      <c r="F177" s="77"/>
      <c r="G177" s="77"/>
      <c r="H177" s="78"/>
      <c r="I177" s="79"/>
      <c r="J177" s="79"/>
      <c r="K177" s="80"/>
      <c r="L177" s="80"/>
      <c r="M177" s="109"/>
    </row>
    <row r="178" spans="1:13" x14ac:dyDescent="0.2">
      <c r="A178" s="109"/>
      <c r="B178" s="70"/>
      <c r="C178" s="108"/>
      <c r="D178" s="76"/>
      <c r="E178" s="76"/>
      <c r="F178" s="77"/>
      <c r="G178" s="77"/>
      <c r="H178" s="78"/>
      <c r="I178" s="79"/>
      <c r="J178" s="79"/>
      <c r="K178" s="80"/>
      <c r="L178" s="80"/>
      <c r="M178" s="109"/>
    </row>
    <row r="179" spans="1:13" x14ac:dyDescent="0.2">
      <c r="A179" s="109"/>
      <c r="B179" s="70"/>
      <c r="C179" s="108"/>
      <c r="D179" s="76"/>
      <c r="E179" s="76"/>
      <c r="F179" s="77"/>
      <c r="G179" s="77"/>
      <c r="H179" s="78"/>
      <c r="I179" s="79"/>
      <c r="J179" s="79"/>
      <c r="K179" s="80"/>
      <c r="L179" s="80"/>
      <c r="M179" s="109"/>
    </row>
    <row r="180" spans="1:13" x14ac:dyDescent="0.2">
      <c r="A180" s="109"/>
      <c r="B180" s="70"/>
      <c r="C180" s="108"/>
      <c r="D180" s="76"/>
      <c r="E180" s="76"/>
      <c r="F180" s="77"/>
      <c r="G180" s="77"/>
      <c r="H180" s="78"/>
      <c r="I180" s="79"/>
      <c r="J180" s="79"/>
      <c r="K180" s="80"/>
      <c r="L180" s="80"/>
      <c r="M180" s="109"/>
    </row>
    <row r="181" spans="1:13" x14ac:dyDescent="0.2">
      <c r="A181" s="109"/>
      <c r="B181" s="70"/>
      <c r="C181" s="108"/>
      <c r="D181" s="76"/>
      <c r="E181" s="76"/>
      <c r="F181" s="77"/>
      <c r="G181" s="77"/>
      <c r="H181" s="78"/>
      <c r="I181" s="79"/>
      <c r="J181" s="79"/>
      <c r="K181" s="80"/>
      <c r="L181" s="80"/>
      <c r="M181" s="109"/>
    </row>
    <row r="182" spans="1:13" x14ac:dyDescent="0.2">
      <c r="A182" s="109"/>
      <c r="B182" s="70"/>
      <c r="C182" s="108"/>
      <c r="D182" s="76"/>
      <c r="E182" s="76"/>
      <c r="F182" s="77"/>
      <c r="G182" s="77"/>
      <c r="H182" s="78"/>
      <c r="I182" s="79"/>
      <c r="J182" s="79"/>
      <c r="K182" s="80"/>
      <c r="L182" s="80"/>
      <c r="M182" s="109"/>
    </row>
    <row r="183" spans="1:13" x14ac:dyDescent="0.2">
      <c r="A183" s="109"/>
      <c r="B183" s="70"/>
      <c r="C183" s="108"/>
      <c r="D183" s="76"/>
      <c r="E183" s="76"/>
      <c r="F183" s="77"/>
      <c r="G183" s="77"/>
      <c r="H183" s="78"/>
      <c r="I183" s="79"/>
      <c r="J183" s="79"/>
      <c r="K183" s="80"/>
      <c r="L183" s="80"/>
      <c r="M183" s="109"/>
    </row>
    <row r="184" spans="1:13" x14ac:dyDescent="0.2">
      <c r="A184" s="109"/>
      <c r="B184" s="70"/>
      <c r="C184" s="108"/>
      <c r="D184" s="76"/>
      <c r="E184" s="76"/>
      <c r="F184" s="77"/>
      <c r="G184" s="77"/>
      <c r="H184" s="78"/>
      <c r="I184" s="79"/>
      <c r="J184" s="79"/>
      <c r="K184" s="80"/>
      <c r="L184" s="80"/>
      <c r="M184" s="109"/>
    </row>
    <row r="185" spans="1:13" x14ac:dyDescent="0.2">
      <c r="A185" s="109"/>
      <c r="B185" s="70"/>
      <c r="C185" s="108"/>
      <c r="D185" s="76"/>
      <c r="E185" s="76"/>
      <c r="F185" s="77"/>
      <c r="G185" s="77"/>
      <c r="H185" s="78"/>
      <c r="I185" s="79"/>
      <c r="J185" s="79"/>
      <c r="K185" s="80"/>
      <c r="L185" s="80"/>
      <c r="M185" s="109"/>
    </row>
    <row r="186" spans="1:13" x14ac:dyDescent="0.2">
      <c r="A186" s="109"/>
      <c r="B186" s="70"/>
      <c r="C186" s="108"/>
      <c r="D186" s="76"/>
      <c r="E186" s="76"/>
      <c r="F186" s="77"/>
      <c r="G186" s="77"/>
      <c r="H186" s="78"/>
      <c r="I186" s="79"/>
      <c r="J186" s="79"/>
      <c r="K186" s="80"/>
      <c r="L186" s="80"/>
      <c r="M186" s="109"/>
    </row>
    <row r="187" spans="1:13" x14ac:dyDescent="0.2">
      <c r="A187" s="109"/>
      <c r="B187" s="70"/>
      <c r="C187" s="108"/>
      <c r="D187" s="76"/>
      <c r="E187" s="76"/>
      <c r="F187" s="77"/>
      <c r="G187" s="77"/>
      <c r="H187" s="78"/>
      <c r="I187" s="79"/>
      <c r="J187" s="79"/>
      <c r="K187" s="80"/>
      <c r="L187" s="80"/>
      <c r="M187" s="109"/>
    </row>
    <row r="188" spans="1:13" x14ac:dyDescent="0.2">
      <c r="A188" s="109"/>
      <c r="B188" s="70"/>
      <c r="C188" s="108"/>
      <c r="D188" s="76"/>
      <c r="E188" s="76"/>
      <c r="F188" s="77"/>
      <c r="G188" s="77"/>
      <c r="H188" s="78"/>
      <c r="I188" s="79"/>
      <c r="J188" s="79"/>
      <c r="K188" s="80"/>
      <c r="L188" s="80"/>
      <c r="M188" s="109"/>
    </row>
    <row r="189" spans="1:13" x14ac:dyDescent="0.2">
      <c r="A189" s="109"/>
      <c r="B189" s="70"/>
      <c r="C189" s="108"/>
      <c r="D189" s="76"/>
      <c r="E189" s="76"/>
      <c r="F189" s="77"/>
      <c r="G189" s="77"/>
      <c r="H189" s="78"/>
      <c r="I189" s="79"/>
      <c r="J189" s="79"/>
      <c r="K189" s="80"/>
      <c r="L189" s="80"/>
      <c r="M189" s="109"/>
    </row>
    <row r="190" spans="1:13" x14ac:dyDescent="0.2">
      <c r="A190" s="109"/>
      <c r="B190" s="70"/>
      <c r="C190" s="108"/>
      <c r="D190" s="76"/>
      <c r="E190" s="76"/>
      <c r="F190" s="77"/>
      <c r="G190" s="77"/>
      <c r="H190" s="78"/>
      <c r="I190" s="79"/>
      <c r="J190" s="79"/>
      <c r="K190" s="80"/>
      <c r="L190" s="80"/>
      <c r="M190" s="109"/>
    </row>
    <row r="191" spans="1:13" x14ac:dyDescent="0.2">
      <c r="A191" s="109"/>
      <c r="B191" s="70"/>
      <c r="C191" s="108"/>
      <c r="D191" s="76"/>
      <c r="E191" s="76"/>
      <c r="F191" s="77"/>
      <c r="G191" s="77"/>
      <c r="H191" s="78"/>
      <c r="I191" s="79"/>
      <c r="J191" s="79"/>
      <c r="K191" s="80"/>
      <c r="L191" s="80"/>
      <c r="M191" s="109"/>
    </row>
    <row r="192" spans="1:13" x14ac:dyDescent="0.2">
      <c r="A192" s="109"/>
      <c r="B192" s="70"/>
      <c r="C192" s="108"/>
      <c r="D192" s="76"/>
      <c r="E192" s="76"/>
      <c r="F192" s="77"/>
      <c r="G192" s="77"/>
      <c r="H192" s="78"/>
      <c r="I192" s="79"/>
      <c r="J192" s="79"/>
      <c r="K192" s="80"/>
      <c r="L192" s="80"/>
      <c r="M192" s="109"/>
    </row>
    <row r="193" spans="1:13" x14ac:dyDescent="0.2">
      <c r="A193" s="109"/>
      <c r="B193" s="70"/>
      <c r="C193" s="108"/>
      <c r="D193" s="76"/>
      <c r="E193" s="76"/>
      <c r="F193" s="77"/>
      <c r="G193" s="77"/>
      <c r="H193" s="78"/>
      <c r="I193" s="79"/>
      <c r="J193" s="79"/>
      <c r="K193" s="80"/>
      <c r="L193" s="80"/>
      <c r="M193" s="109"/>
    </row>
    <row r="194" spans="1:13" x14ac:dyDescent="0.2">
      <c r="A194" s="109"/>
      <c r="B194" s="70"/>
      <c r="C194" s="108"/>
      <c r="D194" s="76"/>
      <c r="E194" s="76"/>
      <c r="F194" s="77"/>
      <c r="G194" s="77"/>
      <c r="H194" s="78"/>
      <c r="I194" s="79"/>
      <c r="J194" s="79"/>
      <c r="K194" s="80"/>
      <c r="L194" s="80"/>
      <c r="M194" s="109"/>
    </row>
    <row r="195" spans="1:13" x14ac:dyDescent="0.2">
      <c r="A195" s="109"/>
      <c r="B195" s="70"/>
      <c r="C195" s="108"/>
      <c r="D195" s="76"/>
      <c r="E195" s="76"/>
      <c r="F195" s="77"/>
      <c r="G195" s="77"/>
      <c r="H195" s="78"/>
      <c r="I195" s="79"/>
      <c r="J195" s="79"/>
      <c r="K195" s="80"/>
      <c r="L195" s="80"/>
      <c r="M195" s="109"/>
    </row>
    <row r="196" spans="1:13" x14ac:dyDescent="0.2">
      <c r="A196" s="109"/>
      <c r="B196" s="70"/>
      <c r="C196" s="108"/>
      <c r="D196" s="76"/>
      <c r="E196" s="76"/>
      <c r="F196" s="77"/>
      <c r="G196" s="77"/>
      <c r="H196" s="78"/>
      <c r="I196" s="79"/>
      <c r="J196" s="79"/>
      <c r="K196" s="80"/>
      <c r="L196" s="80"/>
      <c r="M196" s="109"/>
    </row>
    <row r="197" spans="1:13" x14ac:dyDescent="0.2">
      <c r="A197" s="109"/>
      <c r="B197" s="70"/>
      <c r="C197" s="108"/>
      <c r="D197" s="76"/>
      <c r="E197" s="76"/>
      <c r="F197" s="77"/>
      <c r="G197" s="77"/>
      <c r="H197" s="78"/>
      <c r="I197" s="79"/>
      <c r="J197" s="79"/>
      <c r="K197" s="80"/>
      <c r="L197" s="80"/>
      <c r="M197" s="109"/>
    </row>
    <row r="198" spans="1:13" x14ac:dyDescent="0.2">
      <c r="A198" s="109"/>
      <c r="B198" s="70"/>
      <c r="C198" s="108"/>
      <c r="D198" s="76"/>
      <c r="E198" s="76"/>
      <c r="F198" s="77"/>
      <c r="G198" s="77"/>
      <c r="H198" s="78"/>
      <c r="I198" s="79"/>
      <c r="J198" s="79"/>
      <c r="K198" s="80"/>
      <c r="L198" s="80"/>
      <c r="M198" s="109"/>
    </row>
    <row r="199" spans="1:13" x14ac:dyDescent="0.2">
      <c r="A199" s="109"/>
      <c r="B199" s="70"/>
      <c r="C199" s="108"/>
      <c r="D199" s="76"/>
      <c r="E199" s="76"/>
      <c r="F199" s="77"/>
      <c r="G199" s="77"/>
      <c r="H199" s="78"/>
      <c r="I199" s="79"/>
      <c r="J199" s="79"/>
      <c r="K199" s="80"/>
      <c r="L199" s="80"/>
      <c r="M199" s="109"/>
    </row>
    <row r="200" spans="1:13" x14ac:dyDescent="0.2">
      <c r="A200" s="109"/>
      <c r="B200" s="70"/>
      <c r="C200" s="108"/>
      <c r="D200" s="76"/>
      <c r="E200" s="76"/>
      <c r="F200" s="77"/>
      <c r="G200" s="77"/>
      <c r="H200" s="78"/>
      <c r="I200" s="79"/>
      <c r="J200" s="79"/>
      <c r="K200" s="80"/>
      <c r="L200" s="80"/>
      <c r="M200" s="109"/>
    </row>
    <row r="201" spans="1:13" x14ac:dyDescent="0.2">
      <c r="A201" s="109"/>
      <c r="B201" s="70"/>
      <c r="C201" s="108"/>
      <c r="D201" s="76"/>
      <c r="E201" s="76"/>
      <c r="F201" s="77"/>
      <c r="G201" s="77"/>
      <c r="H201" s="78"/>
      <c r="I201" s="79"/>
      <c r="J201" s="79"/>
      <c r="K201" s="80"/>
      <c r="L201" s="80"/>
      <c r="M201" s="109"/>
    </row>
    <row r="202" spans="1:13" x14ac:dyDescent="0.2">
      <c r="A202" s="109"/>
      <c r="B202" s="70"/>
      <c r="C202" s="108"/>
      <c r="D202" s="76"/>
      <c r="E202" s="76"/>
      <c r="F202" s="77"/>
      <c r="G202" s="77"/>
      <c r="H202" s="78"/>
      <c r="I202" s="79"/>
      <c r="J202" s="79"/>
      <c r="K202" s="80"/>
      <c r="L202" s="80"/>
      <c r="M202" s="109"/>
    </row>
    <row r="203" spans="1:13" x14ac:dyDescent="0.2">
      <c r="A203" s="109"/>
      <c r="B203" s="70"/>
      <c r="C203" s="108"/>
      <c r="D203" s="76"/>
      <c r="E203" s="76"/>
      <c r="F203" s="77"/>
      <c r="G203" s="77"/>
      <c r="H203" s="78"/>
      <c r="I203" s="79"/>
      <c r="J203" s="79"/>
      <c r="K203" s="80"/>
      <c r="L203" s="80"/>
      <c r="M203" s="109"/>
    </row>
    <row r="204" spans="1:13" x14ac:dyDescent="0.2">
      <c r="A204" s="109"/>
      <c r="B204" s="70"/>
      <c r="C204" s="108"/>
      <c r="D204" s="76"/>
      <c r="E204" s="76"/>
      <c r="F204" s="77"/>
      <c r="G204" s="77"/>
      <c r="H204" s="78"/>
      <c r="I204" s="79"/>
      <c r="J204" s="79"/>
      <c r="K204" s="80"/>
      <c r="L204" s="80"/>
      <c r="M204" s="109"/>
    </row>
    <row r="205" spans="1:13" x14ac:dyDescent="0.2">
      <c r="A205" s="109"/>
      <c r="B205" s="70"/>
      <c r="C205" s="108"/>
      <c r="D205" s="76"/>
      <c r="E205" s="76"/>
      <c r="F205" s="77"/>
      <c r="G205" s="77"/>
      <c r="H205" s="78"/>
      <c r="I205" s="79"/>
      <c r="J205" s="79"/>
      <c r="K205" s="80"/>
      <c r="L205" s="80"/>
      <c r="M205" s="109"/>
    </row>
    <row r="206" spans="1:13" x14ac:dyDescent="0.2">
      <c r="A206" s="109"/>
      <c r="B206" s="70"/>
      <c r="C206" s="108"/>
      <c r="D206" s="76"/>
      <c r="E206" s="76"/>
      <c r="F206" s="77"/>
      <c r="G206" s="77"/>
      <c r="H206" s="78"/>
      <c r="I206" s="79"/>
      <c r="J206" s="79"/>
      <c r="K206" s="80"/>
      <c r="L206" s="80"/>
      <c r="M206" s="109"/>
    </row>
    <row r="207" spans="1:13" x14ac:dyDescent="0.2">
      <c r="A207" s="109"/>
      <c r="B207" s="70"/>
      <c r="C207" s="108"/>
      <c r="D207" s="76"/>
      <c r="E207" s="76"/>
      <c r="F207" s="77"/>
      <c r="G207" s="77"/>
      <c r="H207" s="78"/>
      <c r="I207" s="79"/>
      <c r="J207" s="79"/>
      <c r="K207" s="80"/>
      <c r="L207" s="80"/>
      <c r="M207" s="109"/>
    </row>
    <row r="208" spans="1:13" x14ac:dyDescent="0.2">
      <c r="A208" s="109"/>
      <c r="B208" s="70"/>
      <c r="C208" s="108"/>
      <c r="D208" s="76"/>
      <c r="E208" s="76"/>
      <c r="F208" s="77"/>
      <c r="G208" s="77"/>
      <c r="H208" s="78"/>
      <c r="I208" s="79"/>
      <c r="J208" s="79"/>
      <c r="K208" s="80"/>
      <c r="L208" s="80"/>
      <c r="M208" s="109"/>
    </row>
    <row r="209" spans="1:13" x14ac:dyDescent="0.2">
      <c r="A209" s="109"/>
      <c r="B209" s="70"/>
      <c r="C209" s="108"/>
      <c r="D209" s="76"/>
      <c r="E209" s="76"/>
      <c r="F209" s="77"/>
      <c r="G209" s="77"/>
      <c r="H209" s="78"/>
      <c r="I209" s="79"/>
      <c r="J209" s="79"/>
      <c r="K209" s="80"/>
      <c r="L209" s="80"/>
      <c r="M209" s="109"/>
    </row>
    <row r="210" spans="1:13" x14ac:dyDescent="0.2">
      <c r="A210" s="109"/>
      <c r="B210" s="70"/>
      <c r="C210" s="108"/>
      <c r="D210" s="76"/>
      <c r="E210" s="76"/>
      <c r="F210" s="77"/>
      <c r="G210" s="77"/>
      <c r="H210" s="78"/>
      <c r="I210" s="79"/>
      <c r="J210" s="79"/>
      <c r="K210" s="80"/>
      <c r="L210" s="80"/>
      <c r="M210" s="109"/>
    </row>
    <row r="211" spans="1:13" x14ac:dyDescent="0.2">
      <c r="A211" s="109"/>
      <c r="B211" s="70"/>
      <c r="C211" s="108"/>
      <c r="D211" s="76"/>
      <c r="E211" s="76"/>
      <c r="F211" s="77"/>
      <c r="G211" s="77"/>
      <c r="H211" s="78"/>
      <c r="I211" s="79"/>
      <c r="J211" s="79"/>
      <c r="K211" s="80"/>
      <c r="L211" s="80"/>
      <c r="M211" s="109"/>
    </row>
    <row r="212" spans="1:13" x14ac:dyDescent="0.2">
      <c r="A212" s="109"/>
      <c r="B212" s="70"/>
      <c r="C212" s="108"/>
      <c r="D212" s="76"/>
      <c r="E212" s="76"/>
      <c r="F212" s="77"/>
      <c r="G212" s="77"/>
      <c r="H212" s="78"/>
      <c r="I212" s="79"/>
      <c r="J212" s="79"/>
      <c r="K212" s="80"/>
      <c r="L212" s="80"/>
      <c r="M212" s="109"/>
    </row>
    <row r="213" spans="1:13" x14ac:dyDescent="0.2">
      <c r="A213" s="109"/>
      <c r="B213" s="70"/>
      <c r="C213" s="108"/>
      <c r="D213" s="76"/>
      <c r="E213" s="76"/>
      <c r="F213" s="77"/>
      <c r="G213" s="77"/>
      <c r="H213" s="78"/>
      <c r="I213" s="79"/>
      <c r="J213" s="79"/>
      <c r="K213" s="80"/>
      <c r="L213" s="80"/>
      <c r="M213" s="109"/>
    </row>
    <row r="214" spans="1:13" x14ac:dyDescent="0.2">
      <c r="A214" s="109"/>
      <c r="B214" s="70"/>
      <c r="C214" s="108"/>
      <c r="D214" s="76"/>
      <c r="E214" s="76"/>
      <c r="F214" s="77"/>
      <c r="G214" s="77"/>
      <c r="H214" s="78"/>
      <c r="I214" s="79"/>
      <c r="J214" s="79"/>
      <c r="K214" s="80"/>
      <c r="L214" s="80"/>
      <c r="M214" s="109"/>
    </row>
    <row r="215" spans="1:13" x14ac:dyDescent="0.2">
      <c r="A215" s="109"/>
      <c r="B215" s="70"/>
      <c r="C215" s="108"/>
      <c r="D215" s="76"/>
      <c r="E215" s="76"/>
      <c r="F215" s="77"/>
      <c r="G215" s="77"/>
      <c r="H215" s="78"/>
      <c r="I215" s="79"/>
      <c r="J215" s="79"/>
      <c r="K215" s="80"/>
      <c r="L215" s="80"/>
      <c r="M215" s="109"/>
    </row>
    <row r="216" spans="1:13" x14ac:dyDescent="0.2">
      <c r="A216" s="109"/>
      <c r="B216" s="70"/>
      <c r="C216" s="108"/>
      <c r="D216" s="76"/>
      <c r="E216" s="76"/>
      <c r="F216" s="77"/>
      <c r="G216" s="77"/>
      <c r="H216" s="78"/>
      <c r="I216" s="79"/>
      <c r="J216" s="79"/>
      <c r="K216" s="80"/>
      <c r="L216" s="80"/>
      <c r="M216" s="109"/>
    </row>
    <row r="217" spans="1:13" x14ac:dyDescent="0.2">
      <c r="A217" s="109"/>
      <c r="B217" s="70"/>
      <c r="C217" s="108"/>
      <c r="D217" s="76"/>
      <c r="E217" s="76"/>
      <c r="F217" s="77"/>
      <c r="G217" s="77"/>
      <c r="H217" s="78"/>
      <c r="I217" s="79"/>
      <c r="J217" s="79"/>
      <c r="K217" s="80"/>
      <c r="L217" s="80"/>
      <c r="M217" s="109"/>
    </row>
    <row r="218" spans="1:13" x14ac:dyDescent="0.2">
      <c r="A218" s="109"/>
      <c r="B218" s="70"/>
      <c r="C218" s="108"/>
      <c r="D218" s="76"/>
      <c r="E218" s="76"/>
      <c r="F218" s="77"/>
      <c r="G218" s="77"/>
      <c r="H218" s="78"/>
      <c r="I218" s="79"/>
      <c r="J218" s="79"/>
      <c r="K218" s="80"/>
      <c r="L218" s="80"/>
      <c r="M218" s="109"/>
    </row>
    <row r="219" spans="1:13" x14ac:dyDescent="0.2">
      <c r="A219" s="109"/>
      <c r="B219" s="70"/>
      <c r="C219" s="108"/>
      <c r="D219" s="76"/>
      <c r="E219" s="76"/>
      <c r="F219" s="77"/>
      <c r="G219" s="77"/>
      <c r="H219" s="78"/>
      <c r="I219" s="79"/>
      <c r="J219" s="79"/>
      <c r="K219" s="80"/>
      <c r="L219" s="80"/>
      <c r="M219" s="109"/>
    </row>
    <row r="220" spans="1:13" x14ac:dyDescent="0.2">
      <c r="A220" s="109"/>
      <c r="B220" s="70"/>
      <c r="C220" s="108"/>
      <c r="D220" s="76"/>
      <c r="E220" s="76"/>
      <c r="F220" s="77"/>
      <c r="G220" s="77"/>
      <c r="H220" s="78"/>
      <c r="I220" s="79"/>
      <c r="J220" s="79"/>
      <c r="K220" s="80"/>
      <c r="L220" s="80"/>
      <c r="M220" s="109"/>
    </row>
    <row r="221" spans="1:13" x14ac:dyDescent="0.2">
      <c r="A221" s="109"/>
      <c r="B221" s="70"/>
      <c r="C221" s="108"/>
      <c r="D221" s="76"/>
      <c r="E221" s="76"/>
      <c r="F221" s="77"/>
      <c r="G221" s="77"/>
      <c r="H221" s="78"/>
      <c r="I221" s="79"/>
      <c r="J221" s="79"/>
      <c r="K221" s="80"/>
      <c r="L221" s="80"/>
      <c r="M221" s="109"/>
    </row>
    <row r="222" spans="1:13" x14ac:dyDescent="0.2">
      <c r="A222" s="109"/>
      <c r="B222" s="70"/>
      <c r="C222" s="108"/>
      <c r="D222" s="76"/>
      <c r="E222" s="76"/>
      <c r="F222" s="77"/>
      <c r="G222" s="77"/>
      <c r="H222" s="78"/>
      <c r="I222" s="79"/>
      <c r="J222" s="79"/>
      <c r="K222" s="80"/>
      <c r="L222" s="80"/>
      <c r="M222" s="109"/>
    </row>
    <row r="223" spans="1:13" x14ac:dyDescent="0.2">
      <c r="A223" s="109"/>
      <c r="B223" s="70"/>
      <c r="C223" s="108"/>
      <c r="D223" s="76"/>
      <c r="E223" s="76"/>
      <c r="F223" s="77"/>
      <c r="G223" s="77"/>
      <c r="H223" s="78"/>
      <c r="I223" s="79"/>
      <c r="J223" s="79"/>
      <c r="K223" s="80"/>
      <c r="L223" s="80"/>
      <c r="M223" s="109"/>
    </row>
    <row r="224" spans="1:13" x14ac:dyDescent="0.2">
      <c r="A224" s="109"/>
      <c r="B224" s="70"/>
      <c r="C224" s="108"/>
      <c r="D224" s="76"/>
      <c r="E224" s="76"/>
      <c r="F224" s="77"/>
      <c r="G224" s="77"/>
      <c r="H224" s="78"/>
      <c r="I224" s="79"/>
      <c r="J224" s="79"/>
      <c r="K224" s="80"/>
      <c r="L224" s="80"/>
      <c r="M224" s="109"/>
    </row>
    <row r="225" spans="1:13" x14ac:dyDescent="0.2">
      <c r="A225" s="109"/>
      <c r="B225" s="70"/>
      <c r="C225" s="108"/>
      <c r="D225" s="76"/>
      <c r="E225" s="76"/>
      <c r="F225" s="77"/>
      <c r="G225" s="77"/>
      <c r="H225" s="78"/>
      <c r="I225" s="79"/>
      <c r="J225" s="79"/>
      <c r="K225" s="80"/>
      <c r="L225" s="80"/>
      <c r="M225" s="109"/>
    </row>
    <row r="226" spans="1:13" x14ac:dyDescent="0.2">
      <c r="A226" s="109"/>
      <c r="B226" s="70"/>
      <c r="C226" s="108"/>
      <c r="D226" s="76"/>
      <c r="E226" s="76"/>
      <c r="F226" s="77"/>
      <c r="G226" s="77"/>
      <c r="H226" s="78"/>
      <c r="I226" s="79"/>
      <c r="J226" s="79"/>
      <c r="K226" s="80"/>
      <c r="L226" s="80"/>
      <c r="M226" s="109"/>
    </row>
    <row r="227" spans="1:13" x14ac:dyDescent="0.2">
      <c r="A227" s="109"/>
      <c r="B227" s="70"/>
      <c r="C227" s="108"/>
      <c r="D227" s="76"/>
      <c r="E227" s="76"/>
      <c r="F227" s="77"/>
      <c r="G227" s="77"/>
      <c r="H227" s="78"/>
      <c r="I227" s="79"/>
      <c r="J227" s="79"/>
      <c r="K227" s="80"/>
      <c r="L227" s="80"/>
      <c r="M227" s="109"/>
    </row>
    <row r="228" spans="1:13" x14ac:dyDescent="0.2">
      <c r="A228" s="109"/>
      <c r="B228" s="70"/>
      <c r="C228" s="108"/>
      <c r="D228" s="76"/>
      <c r="E228" s="76"/>
      <c r="F228" s="77"/>
      <c r="G228" s="77"/>
      <c r="H228" s="78"/>
      <c r="I228" s="79"/>
      <c r="J228" s="79"/>
      <c r="K228" s="80"/>
      <c r="L228" s="80"/>
      <c r="M228" s="109"/>
    </row>
    <row r="229" spans="1:13" x14ac:dyDescent="0.2">
      <c r="A229" s="109"/>
      <c r="B229" s="70"/>
      <c r="C229" s="108"/>
      <c r="D229" s="76"/>
      <c r="E229" s="76"/>
      <c r="F229" s="77"/>
      <c r="G229" s="77"/>
      <c r="H229" s="78"/>
      <c r="I229" s="79"/>
      <c r="J229" s="79"/>
      <c r="K229" s="80"/>
      <c r="L229" s="80"/>
      <c r="M229" s="109"/>
    </row>
    <row r="230" spans="1:13" x14ac:dyDescent="0.2">
      <c r="A230" s="109"/>
      <c r="B230" s="70"/>
      <c r="C230" s="108"/>
      <c r="D230" s="76"/>
      <c r="E230" s="76"/>
      <c r="F230" s="77"/>
      <c r="G230" s="77"/>
      <c r="H230" s="78"/>
      <c r="I230" s="79"/>
      <c r="J230" s="79"/>
      <c r="K230" s="80"/>
      <c r="L230" s="80"/>
      <c r="M230" s="109"/>
    </row>
    <row r="231" spans="1:13" x14ac:dyDescent="0.2">
      <c r="A231" s="109"/>
      <c r="B231" s="70"/>
      <c r="C231" s="108"/>
      <c r="D231" s="76"/>
      <c r="E231" s="76"/>
      <c r="F231" s="77"/>
      <c r="G231" s="77"/>
      <c r="H231" s="78"/>
      <c r="I231" s="79"/>
      <c r="J231" s="79"/>
      <c r="K231" s="80"/>
      <c r="L231" s="80"/>
      <c r="M231" s="109"/>
    </row>
    <row r="232" spans="1:13" x14ac:dyDescent="0.2">
      <c r="A232" s="109"/>
      <c r="B232" s="70"/>
      <c r="C232" s="108"/>
      <c r="D232" s="76"/>
      <c r="E232" s="76"/>
      <c r="F232" s="77"/>
      <c r="G232" s="77"/>
      <c r="H232" s="78"/>
      <c r="I232" s="79"/>
      <c r="J232" s="79"/>
      <c r="K232" s="80"/>
      <c r="L232" s="80"/>
      <c r="M232" s="109"/>
    </row>
    <row r="233" spans="1:13" x14ac:dyDescent="0.2">
      <c r="A233" s="109"/>
      <c r="B233" s="70"/>
      <c r="C233" s="108"/>
      <c r="D233" s="76"/>
      <c r="E233" s="76"/>
      <c r="F233" s="77"/>
      <c r="G233" s="77"/>
      <c r="H233" s="78"/>
      <c r="I233" s="79"/>
      <c r="J233" s="79"/>
      <c r="K233" s="80"/>
      <c r="L233" s="80"/>
      <c r="M233" s="109"/>
    </row>
    <row r="234" spans="1:13" x14ac:dyDescent="0.2">
      <c r="A234" s="109"/>
      <c r="B234" s="70"/>
      <c r="C234" s="108"/>
      <c r="D234" s="76"/>
      <c r="E234" s="76"/>
      <c r="F234" s="77"/>
      <c r="G234" s="77"/>
      <c r="H234" s="78"/>
      <c r="I234" s="79"/>
      <c r="J234" s="79"/>
      <c r="K234" s="80"/>
      <c r="L234" s="80"/>
      <c r="M234" s="109"/>
    </row>
    <row r="235" spans="1:13" x14ac:dyDescent="0.2">
      <c r="A235" s="109"/>
      <c r="B235" s="70"/>
      <c r="C235" s="108"/>
      <c r="D235" s="76"/>
      <c r="E235" s="76"/>
      <c r="F235" s="77"/>
      <c r="G235" s="77"/>
      <c r="H235" s="78"/>
      <c r="I235" s="79"/>
      <c r="J235" s="79"/>
      <c r="K235" s="80"/>
      <c r="L235" s="80"/>
      <c r="M235" s="109"/>
    </row>
    <row r="236" spans="1:13" x14ac:dyDescent="0.2">
      <c r="A236" s="109"/>
      <c r="B236" s="70"/>
      <c r="C236" s="108"/>
      <c r="D236" s="76"/>
      <c r="E236" s="76"/>
      <c r="F236" s="77"/>
      <c r="G236" s="77"/>
      <c r="H236" s="78"/>
      <c r="I236" s="79"/>
      <c r="J236" s="79"/>
      <c r="K236" s="80"/>
      <c r="L236" s="80"/>
      <c r="M236" s="109"/>
    </row>
    <row r="237" spans="1:13" x14ac:dyDescent="0.2">
      <c r="A237" s="109"/>
      <c r="B237" s="70"/>
      <c r="C237" s="108"/>
      <c r="D237" s="76"/>
      <c r="E237" s="76"/>
      <c r="F237" s="77"/>
      <c r="G237" s="77"/>
      <c r="H237" s="78"/>
      <c r="I237" s="79"/>
      <c r="J237" s="79"/>
      <c r="K237" s="80"/>
      <c r="L237" s="80"/>
      <c r="M237" s="109"/>
    </row>
    <row r="238" spans="1:13" x14ac:dyDescent="0.2">
      <c r="A238" s="109"/>
      <c r="B238" s="70"/>
      <c r="C238" s="108"/>
      <c r="D238" s="76"/>
      <c r="E238" s="76"/>
      <c r="F238" s="77"/>
      <c r="G238" s="77"/>
      <c r="H238" s="78"/>
      <c r="I238" s="79"/>
      <c r="J238" s="79"/>
      <c r="K238" s="80"/>
      <c r="L238" s="80"/>
      <c r="M238" s="109"/>
    </row>
    <row r="239" spans="1:13" x14ac:dyDescent="0.2">
      <c r="A239" s="109"/>
      <c r="B239" s="70"/>
      <c r="C239" s="108"/>
      <c r="D239" s="76"/>
      <c r="E239" s="76"/>
      <c r="F239" s="77"/>
      <c r="G239" s="77"/>
      <c r="H239" s="78"/>
      <c r="I239" s="79"/>
      <c r="J239" s="79"/>
      <c r="K239" s="80"/>
      <c r="L239" s="80"/>
      <c r="M239" s="109"/>
    </row>
    <row r="240" spans="1:13" x14ac:dyDescent="0.2">
      <c r="A240" s="109"/>
      <c r="B240" s="70"/>
      <c r="C240" s="108"/>
      <c r="D240" s="76"/>
      <c r="E240" s="76"/>
      <c r="F240" s="77"/>
      <c r="G240" s="77"/>
      <c r="H240" s="78"/>
      <c r="I240" s="79"/>
      <c r="J240" s="79"/>
      <c r="K240" s="80"/>
      <c r="L240" s="80"/>
      <c r="M240" s="109"/>
    </row>
    <row r="241" spans="1:13" x14ac:dyDescent="0.2">
      <c r="A241" s="109"/>
      <c r="B241" s="70"/>
      <c r="C241" s="108"/>
      <c r="D241" s="76"/>
      <c r="E241" s="76"/>
      <c r="F241" s="77"/>
      <c r="G241" s="77"/>
      <c r="H241" s="78"/>
      <c r="I241" s="79"/>
      <c r="J241" s="79"/>
      <c r="K241" s="80"/>
      <c r="L241" s="80"/>
      <c r="M241" s="109"/>
    </row>
    <row r="242" spans="1:13" x14ac:dyDescent="0.2">
      <c r="A242" s="109"/>
      <c r="B242" s="70"/>
      <c r="C242" s="108"/>
      <c r="D242" s="76"/>
      <c r="E242" s="76"/>
      <c r="F242" s="77"/>
      <c r="G242" s="77"/>
      <c r="H242" s="78"/>
      <c r="I242" s="79"/>
      <c r="J242" s="79"/>
      <c r="K242" s="80"/>
      <c r="L242" s="80"/>
      <c r="M242" s="109"/>
    </row>
    <row r="243" spans="1:13" x14ac:dyDescent="0.2">
      <c r="A243" s="109"/>
      <c r="B243" s="70"/>
      <c r="C243" s="108"/>
      <c r="D243" s="76"/>
      <c r="E243" s="76"/>
      <c r="F243" s="77"/>
      <c r="G243" s="77"/>
      <c r="H243" s="78"/>
      <c r="I243" s="79"/>
      <c r="J243" s="79"/>
      <c r="K243" s="80"/>
      <c r="L243" s="80"/>
      <c r="M243" s="109"/>
    </row>
    <row r="244" spans="1:13" x14ac:dyDescent="0.2">
      <c r="A244" s="109"/>
      <c r="B244" s="70"/>
      <c r="C244" s="108"/>
      <c r="D244" s="76"/>
      <c r="E244" s="76"/>
      <c r="F244" s="77"/>
      <c r="G244" s="77"/>
      <c r="H244" s="78"/>
      <c r="I244" s="79"/>
      <c r="J244" s="79"/>
      <c r="K244" s="80"/>
      <c r="L244" s="80"/>
      <c r="M244" s="109"/>
    </row>
    <row r="245" spans="1:13" x14ac:dyDescent="0.2">
      <c r="A245" s="109"/>
      <c r="B245" s="70"/>
      <c r="C245" s="108"/>
      <c r="D245" s="76"/>
      <c r="E245" s="76"/>
      <c r="F245" s="77"/>
      <c r="G245" s="77"/>
      <c r="H245" s="78"/>
      <c r="I245" s="79"/>
      <c r="J245" s="79"/>
      <c r="K245" s="80"/>
      <c r="L245" s="80"/>
      <c r="M245" s="109"/>
    </row>
    <row r="246" spans="1:13" x14ac:dyDescent="0.2">
      <c r="A246" s="109"/>
      <c r="B246" s="70"/>
      <c r="C246" s="108"/>
      <c r="D246" s="76"/>
      <c r="E246" s="76"/>
      <c r="F246" s="77"/>
      <c r="G246" s="77"/>
      <c r="H246" s="78"/>
      <c r="I246" s="79"/>
      <c r="J246" s="79"/>
      <c r="K246" s="80"/>
      <c r="L246" s="80"/>
      <c r="M246" s="109"/>
    </row>
    <row r="247" spans="1:13" x14ac:dyDescent="0.2">
      <c r="A247" s="109"/>
      <c r="B247" s="70"/>
      <c r="C247" s="108"/>
      <c r="D247" s="76"/>
      <c r="E247" s="76"/>
      <c r="F247" s="77"/>
      <c r="G247" s="77"/>
      <c r="H247" s="78"/>
      <c r="I247" s="79"/>
      <c r="J247" s="79"/>
      <c r="K247" s="80"/>
      <c r="L247" s="80"/>
      <c r="M247" s="109"/>
    </row>
    <row r="248" spans="1:13" x14ac:dyDescent="0.2">
      <c r="A248" s="109"/>
      <c r="B248" s="70"/>
      <c r="C248" s="108"/>
      <c r="D248" s="76"/>
      <c r="E248" s="76"/>
      <c r="F248" s="77"/>
      <c r="G248" s="77"/>
      <c r="H248" s="78"/>
      <c r="I248" s="79"/>
      <c r="J248" s="79"/>
      <c r="K248" s="80"/>
      <c r="L248" s="80"/>
      <c r="M248" s="109"/>
    </row>
    <row r="249" spans="1:13" x14ac:dyDescent="0.2">
      <c r="A249" s="109"/>
      <c r="B249" s="70"/>
      <c r="C249" s="108"/>
      <c r="D249" s="76"/>
      <c r="E249" s="76"/>
      <c r="F249" s="77"/>
      <c r="G249" s="77"/>
      <c r="H249" s="78"/>
      <c r="I249" s="79"/>
      <c r="J249" s="79"/>
      <c r="K249" s="80"/>
      <c r="L249" s="80"/>
      <c r="M249" s="109"/>
    </row>
    <row r="250" spans="1:13" x14ac:dyDescent="0.2">
      <c r="A250" s="109"/>
      <c r="B250" s="70"/>
      <c r="C250" s="108"/>
      <c r="D250" s="76"/>
      <c r="E250" s="76"/>
      <c r="F250" s="77"/>
      <c r="G250" s="77"/>
      <c r="H250" s="78"/>
      <c r="I250" s="79"/>
      <c r="J250" s="79"/>
      <c r="K250" s="80"/>
      <c r="L250" s="80"/>
      <c r="M250" s="109"/>
    </row>
    <row r="251" spans="1:13" x14ac:dyDescent="0.2">
      <c r="A251" s="109"/>
      <c r="B251" s="70"/>
      <c r="C251" s="108"/>
      <c r="D251" s="76"/>
      <c r="E251" s="76"/>
      <c r="F251" s="77"/>
      <c r="G251" s="77"/>
      <c r="H251" s="78"/>
      <c r="I251" s="79"/>
      <c r="J251" s="79"/>
      <c r="K251" s="80"/>
      <c r="L251" s="80"/>
      <c r="M251" s="109"/>
    </row>
    <row r="252" spans="1:13" x14ac:dyDescent="0.2">
      <c r="A252" s="109"/>
      <c r="B252" s="70"/>
      <c r="C252" s="108"/>
      <c r="D252" s="76"/>
      <c r="E252" s="76"/>
      <c r="F252" s="77"/>
      <c r="G252" s="77"/>
      <c r="H252" s="78"/>
      <c r="I252" s="79"/>
      <c r="J252" s="79"/>
      <c r="K252" s="80"/>
      <c r="L252" s="80"/>
      <c r="M252" s="109"/>
    </row>
    <row r="253" spans="1:13" x14ac:dyDescent="0.2">
      <c r="A253" s="109"/>
      <c r="B253" s="70"/>
      <c r="C253" s="108"/>
      <c r="D253" s="76"/>
      <c r="E253" s="76"/>
      <c r="F253" s="77"/>
      <c r="G253" s="77"/>
      <c r="H253" s="78"/>
      <c r="I253" s="79"/>
      <c r="J253" s="79"/>
      <c r="K253" s="80"/>
      <c r="L253" s="80"/>
      <c r="M253" s="109"/>
    </row>
    <row r="254" spans="1:13" x14ac:dyDescent="0.2">
      <c r="A254" s="109"/>
      <c r="B254" s="70"/>
      <c r="C254" s="108"/>
      <c r="D254" s="76"/>
      <c r="E254" s="76"/>
      <c r="F254" s="77"/>
      <c r="G254" s="77"/>
      <c r="H254" s="78"/>
      <c r="I254" s="79"/>
      <c r="J254" s="79"/>
      <c r="K254" s="80"/>
      <c r="L254" s="80"/>
      <c r="M254" s="109"/>
    </row>
    <row r="255" spans="1:13" x14ac:dyDescent="0.2">
      <c r="A255" s="109"/>
      <c r="B255" s="70"/>
      <c r="C255" s="108"/>
      <c r="D255" s="76"/>
      <c r="E255" s="76"/>
      <c r="F255" s="77"/>
      <c r="G255" s="77"/>
      <c r="H255" s="78"/>
      <c r="I255" s="79"/>
      <c r="J255" s="79"/>
      <c r="K255" s="80"/>
      <c r="L255" s="80"/>
      <c r="M255" s="109"/>
    </row>
    <row r="256" spans="1:13" x14ac:dyDescent="0.2">
      <c r="A256" s="109"/>
      <c r="B256" s="70"/>
      <c r="C256" s="108"/>
      <c r="D256" s="76"/>
      <c r="E256" s="76"/>
      <c r="F256" s="77"/>
      <c r="G256" s="77"/>
      <c r="H256" s="78"/>
      <c r="I256" s="79"/>
      <c r="J256" s="79"/>
      <c r="K256" s="80"/>
      <c r="L256" s="80"/>
      <c r="M256" s="109"/>
    </row>
    <row r="257" spans="1:13" x14ac:dyDescent="0.2">
      <c r="A257" s="109"/>
      <c r="B257" s="70"/>
      <c r="C257" s="108"/>
      <c r="D257" s="76"/>
      <c r="E257" s="76"/>
      <c r="F257" s="77"/>
      <c r="G257" s="77"/>
      <c r="H257" s="78"/>
      <c r="I257" s="79"/>
      <c r="J257" s="79"/>
      <c r="K257" s="80"/>
      <c r="L257" s="80"/>
      <c r="M257" s="109"/>
    </row>
    <row r="258" spans="1:13" x14ac:dyDescent="0.2">
      <c r="A258" s="109"/>
      <c r="B258" s="70"/>
      <c r="C258" s="108"/>
      <c r="D258" s="76"/>
      <c r="E258" s="76"/>
      <c r="F258" s="77"/>
      <c r="G258" s="77"/>
      <c r="H258" s="78"/>
      <c r="I258" s="79"/>
      <c r="J258" s="79"/>
      <c r="K258" s="80"/>
      <c r="L258" s="80"/>
      <c r="M258" s="109"/>
    </row>
    <row r="259" spans="1:13" x14ac:dyDescent="0.2">
      <c r="A259" s="109"/>
      <c r="B259" s="70"/>
      <c r="C259" s="108"/>
      <c r="D259" s="76"/>
      <c r="E259" s="76"/>
      <c r="F259" s="77"/>
      <c r="G259" s="77"/>
      <c r="H259" s="78"/>
      <c r="I259" s="79"/>
      <c r="J259" s="79"/>
      <c r="K259" s="80"/>
      <c r="L259" s="80"/>
      <c r="M259" s="109"/>
    </row>
    <row r="260" spans="1:13" x14ac:dyDescent="0.2">
      <c r="A260" s="109"/>
      <c r="B260" s="70"/>
      <c r="C260" s="108"/>
      <c r="D260" s="76"/>
      <c r="E260" s="76"/>
      <c r="F260" s="77"/>
      <c r="G260" s="77"/>
      <c r="H260" s="78"/>
      <c r="I260" s="79"/>
      <c r="J260" s="79"/>
      <c r="K260" s="80"/>
      <c r="L260" s="80"/>
      <c r="M260" s="109"/>
    </row>
    <row r="261" spans="1:13" x14ac:dyDescent="0.2">
      <c r="A261" s="109"/>
      <c r="B261" s="70"/>
      <c r="C261" s="108"/>
      <c r="D261" s="76"/>
      <c r="E261" s="76"/>
      <c r="F261" s="77"/>
      <c r="G261" s="77"/>
      <c r="H261" s="78"/>
      <c r="I261" s="79"/>
      <c r="J261" s="79"/>
      <c r="K261" s="80"/>
      <c r="L261" s="80"/>
      <c r="M261" s="109"/>
    </row>
    <row r="262" spans="1:13" x14ac:dyDescent="0.2">
      <c r="A262" s="109"/>
      <c r="B262" s="70"/>
      <c r="C262" s="108"/>
      <c r="D262" s="76"/>
      <c r="E262" s="76"/>
      <c r="F262" s="77"/>
      <c r="G262" s="77"/>
      <c r="H262" s="78"/>
      <c r="I262" s="79"/>
      <c r="J262" s="79"/>
      <c r="K262" s="80"/>
      <c r="L262" s="80"/>
      <c r="M262" s="109"/>
    </row>
    <row r="263" spans="1:13" x14ac:dyDescent="0.2">
      <c r="A263" s="109"/>
      <c r="B263" s="70"/>
      <c r="C263" s="108"/>
      <c r="D263" s="76"/>
      <c r="E263" s="76"/>
      <c r="F263" s="77"/>
      <c r="G263" s="77"/>
      <c r="H263" s="78"/>
      <c r="I263" s="79"/>
      <c r="J263" s="79"/>
      <c r="K263" s="80"/>
      <c r="L263" s="80"/>
      <c r="M263" s="109"/>
    </row>
    <row r="264" spans="1:13" x14ac:dyDescent="0.2">
      <c r="A264" s="109"/>
      <c r="B264" s="70"/>
      <c r="C264" s="108"/>
      <c r="D264" s="76"/>
      <c r="E264" s="76"/>
      <c r="F264" s="77"/>
      <c r="G264" s="77"/>
      <c r="H264" s="78"/>
      <c r="I264" s="79"/>
      <c r="J264" s="79"/>
      <c r="K264" s="80"/>
      <c r="L264" s="80"/>
      <c r="M264" s="109"/>
    </row>
    <row r="265" spans="1:13" x14ac:dyDescent="0.2">
      <c r="A265" s="109"/>
      <c r="B265" s="70"/>
      <c r="C265" s="108"/>
      <c r="D265" s="76"/>
      <c r="E265" s="76"/>
      <c r="F265" s="77"/>
      <c r="G265" s="77"/>
      <c r="H265" s="78"/>
      <c r="I265" s="79"/>
      <c r="J265" s="79"/>
      <c r="K265" s="80"/>
      <c r="L265" s="80"/>
      <c r="M265" s="109"/>
    </row>
    <row r="266" spans="1:13" x14ac:dyDescent="0.2">
      <c r="A266" s="109"/>
      <c r="B266" s="70"/>
      <c r="C266" s="108"/>
      <c r="D266" s="76"/>
      <c r="E266" s="76"/>
      <c r="F266" s="77"/>
      <c r="G266" s="77"/>
      <c r="H266" s="78"/>
      <c r="I266" s="79"/>
      <c r="J266" s="79"/>
      <c r="K266" s="80"/>
      <c r="L266" s="80"/>
      <c r="M266" s="109"/>
    </row>
    <row r="267" spans="1:13" x14ac:dyDescent="0.2">
      <c r="A267" s="109"/>
      <c r="B267" s="70"/>
      <c r="C267" s="108"/>
      <c r="D267" s="76"/>
      <c r="E267" s="76"/>
      <c r="F267" s="77"/>
      <c r="G267" s="77"/>
      <c r="H267" s="78"/>
      <c r="I267" s="79"/>
      <c r="J267" s="79"/>
      <c r="K267" s="80"/>
      <c r="L267" s="80"/>
      <c r="M267" s="109"/>
    </row>
    <row r="268" spans="1:13" x14ac:dyDescent="0.2">
      <c r="A268" s="109"/>
      <c r="B268" s="70"/>
      <c r="C268" s="108"/>
      <c r="D268" s="76"/>
      <c r="E268" s="76"/>
      <c r="F268" s="77"/>
      <c r="G268" s="77"/>
      <c r="H268" s="78"/>
      <c r="I268" s="79"/>
      <c r="J268" s="79"/>
      <c r="K268" s="80"/>
      <c r="L268" s="80"/>
      <c r="M268" s="109"/>
    </row>
    <row r="269" spans="1:13" x14ac:dyDescent="0.2">
      <c r="A269" s="109"/>
      <c r="B269" s="70"/>
      <c r="C269" s="108"/>
      <c r="D269" s="76"/>
      <c r="E269" s="76"/>
      <c r="F269" s="77"/>
      <c r="G269" s="77"/>
      <c r="H269" s="78"/>
      <c r="I269" s="79"/>
      <c r="J269" s="79"/>
      <c r="K269" s="80"/>
      <c r="L269" s="80"/>
      <c r="M269" s="109"/>
    </row>
    <row r="270" spans="1:13" x14ac:dyDescent="0.2">
      <c r="A270" s="109"/>
      <c r="B270" s="70"/>
      <c r="C270" s="108"/>
      <c r="D270" s="76"/>
      <c r="E270" s="76"/>
      <c r="F270" s="77"/>
      <c r="G270" s="77"/>
      <c r="H270" s="78"/>
      <c r="I270" s="79"/>
      <c r="J270" s="79"/>
      <c r="K270" s="80"/>
      <c r="L270" s="80"/>
      <c r="M270" s="109"/>
    </row>
    <row r="271" spans="1:13" x14ac:dyDescent="0.2">
      <c r="A271" s="109"/>
      <c r="B271" s="70"/>
      <c r="C271" s="108"/>
      <c r="D271" s="76"/>
      <c r="E271" s="76"/>
      <c r="F271" s="77"/>
      <c r="G271" s="77"/>
      <c r="H271" s="78"/>
      <c r="I271" s="79"/>
      <c r="J271" s="79"/>
      <c r="K271" s="80"/>
      <c r="L271" s="80"/>
      <c r="M271" s="109"/>
    </row>
    <row r="272" spans="1:13" x14ac:dyDescent="0.2">
      <c r="A272" s="109"/>
      <c r="B272" s="70"/>
      <c r="C272" s="108"/>
      <c r="D272" s="76"/>
      <c r="E272" s="76"/>
      <c r="F272" s="77"/>
      <c r="G272" s="77"/>
      <c r="H272" s="78"/>
      <c r="I272" s="79"/>
      <c r="J272" s="79"/>
      <c r="K272" s="80"/>
      <c r="L272" s="80"/>
      <c r="M272" s="109"/>
    </row>
    <row r="273" spans="1:13" x14ac:dyDescent="0.2">
      <c r="A273" s="109"/>
      <c r="B273" s="70"/>
      <c r="C273" s="108"/>
      <c r="D273" s="76"/>
      <c r="E273" s="76"/>
      <c r="F273" s="77"/>
      <c r="G273" s="77"/>
      <c r="H273" s="78"/>
      <c r="I273" s="79"/>
      <c r="J273" s="79"/>
      <c r="K273" s="80"/>
      <c r="L273" s="80"/>
      <c r="M273" s="109"/>
    </row>
    <row r="274" spans="1:13" x14ac:dyDescent="0.2">
      <c r="A274" s="109"/>
      <c r="B274" s="70"/>
      <c r="C274" s="108"/>
      <c r="D274" s="76"/>
      <c r="E274" s="76"/>
      <c r="F274" s="77"/>
      <c r="G274" s="77"/>
      <c r="H274" s="78"/>
      <c r="I274" s="79"/>
      <c r="J274" s="79"/>
      <c r="K274" s="80"/>
      <c r="L274" s="80"/>
      <c r="M274" s="109"/>
    </row>
    <row r="275" spans="1:13" x14ac:dyDescent="0.2">
      <c r="A275" s="109"/>
      <c r="B275" s="70"/>
      <c r="C275" s="108"/>
      <c r="D275" s="76"/>
      <c r="E275" s="76"/>
      <c r="F275" s="77"/>
      <c r="G275" s="77"/>
      <c r="H275" s="78"/>
      <c r="I275" s="79"/>
      <c r="J275" s="79"/>
      <c r="K275" s="80"/>
      <c r="L275" s="80"/>
      <c r="M275" s="109"/>
    </row>
    <row r="276" spans="1:13" x14ac:dyDescent="0.2">
      <c r="A276" s="109"/>
      <c r="B276" s="70"/>
      <c r="C276" s="108"/>
      <c r="D276" s="76"/>
      <c r="E276" s="76"/>
      <c r="F276" s="77"/>
      <c r="G276" s="77"/>
      <c r="H276" s="78"/>
      <c r="I276" s="79"/>
      <c r="J276" s="79"/>
      <c r="K276" s="80"/>
      <c r="L276" s="80"/>
      <c r="M276" s="109"/>
    </row>
    <row r="277" spans="1:13" x14ac:dyDescent="0.2">
      <c r="A277" s="109"/>
      <c r="B277" s="70"/>
      <c r="C277" s="108"/>
      <c r="D277" s="76"/>
      <c r="E277" s="76"/>
      <c r="F277" s="77"/>
      <c r="G277" s="77"/>
      <c r="H277" s="78"/>
      <c r="I277" s="79"/>
      <c r="J277" s="79"/>
      <c r="K277" s="80"/>
      <c r="L277" s="80"/>
      <c r="M277" s="109"/>
    </row>
    <row r="278" spans="1:13" x14ac:dyDescent="0.2">
      <c r="A278" s="109"/>
      <c r="B278" s="70"/>
      <c r="C278" s="108"/>
      <c r="D278" s="76"/>
      <c r="E278" s="76"/>
      <c r="F278" s="77"/>
      <c r="G278" s="77"/>
      <c r="H278" s="78"/>
      <c r="I278" s="79"/>
      <c r="J278" s="79"/>
      <c r="K278" s="80"/>
      <c r="L278" s="80"/>
      <c r="M278" s="109"/>
    </row>
    <row r="279" spans="1:13" x14ac:dyDescent="0.2">
      <c r="A279" s="109"/>
      <c r="B279" s="70"/>
      <c r="C279" s="108"/>
      <c r="D279" s="76"/>
      <c r="E279" s="76"/>
      <c r="F279" s="77"/>
      <c r="G279" s="77"/>
      <c r="H279" s="78"/>
      <c r="I279" s="79"/>
      <c r="J279" s="79"/>
      <c r="K279" s="80"/>
      <c r="L279" s="80"/>
      <c r="M279" s="109"/>
    </row>
    <row r="280" spans="1:13" x14ac:dyDescent="0.2">
      <c r="A280" s="109"/>
      <c r="B280" s="70"/>
      <c r="C280" s="108"/>
      <c r="D280" s="76"/>
      <c r="E280" s="76"/>
      <c r="F280" s="77"/>
      <c r="G280" s="77"/>
      <c r="H280" s="78"/>
      <c r="I280" s="79"/>
      <c r="J280" s="79"/>
      <c r="K280" s="80"/>
      <c r="L280" s="80"/>
      <c r="M280" s="109"/>
    </row>
    <row r="281" spans="1:13" x14ac:dyDescent="0.2">
      <c r="A281" s="109"/>
      <c r="B281" s="70"/>
      <c r="C281" s="108"/>
      <c r="D281" s="76"/>
      <c r="E281" s="76"/>
      <c r="F281" s="77"/>
      <c r="G281" s="77"/>
      <c r="H281" s="78"/>
      <c r="I281" s="79"/>
      <c r="J281" s="79"/>
      <c r="K281" s="80"/>
      <c r="L281" s="80"/>
      <c r="M281" s="109"/>
    </row>
    <row r="282" spans="1:13" x14ac:dyDescent="0.2">
      <c r="A282" s="109"/>
      <c r="B282" s="70"/>
      <c r="C282" s="108"/>
      <c r="D282" s="76"/>
      <c r="E282" s="76"/>
      <c r="F282" s="77"/>
      <c r="G282" s="77"/>
      <c r="H282" s="78"/>
      <c r="I282" s="79"/>
      <c r="J282" s="79"/>
      <c r="K282" s="80"/>
      <c r="L282" s="80"/>
      <c r="M282" s="109"/>
    </row>
    <row r="283" spans="1:13" x14ac:dyDescent="0.2">
      <c r="A283" s="109"/>
      <c r="B283" s="70"/>
      <c r="C283" s="108"/>
      <c r="D283" s="76"/>
      <c r="E283" s="76"/>
      <c r="F283" s="77"/>
      <c r="G283" s="77"/>
      <c r="H283" s="78"/>
      <c r="I283" s="79"/>
      <c r="J283" s="79"/>
      <c r="K283" s="80"/>
      <c r="L283" s="80"/>
      <c r="M283" s="109"/>
    </row>
    <row r="284" spans="1:13" x14ac:dyDescent="0.2">
      <c r="A284" s="109"/>
      <c r="B284" s="70"/>
      <c r="C284" s="108"/>
      <c r="D284" s="76"/>
      <c r="E284" s="76"/>
      <c r="F284" s="77"/>
      <c r="G284" s="77"/>
      <c r="H284" s="78"/>
      <c r="I284" s="79"/>
      <c r="J284" s="79"/>
      <c r="K284" s="80"/>
      <c r="L284" s="80"/>
      <c r="M284" s="109"/>
    </row>
    <row r="285" spans="1:13" x14ac:dyDescent="0.2">
      <c r="A285" s="109"/>
      <c r="B285" s="70"/>
      <c r="C285" s="108"/>
      <c r="D285" s="76"/>
      <c r="E285" s="76"/>
      <c r="F285" s="77"/>
      <c r="G285" s="77"/>
      <c r="H285" s="78"/>
      <c r="I285" s="79"/>
      <c r="J285" s="79"/>
      <c r="K285" s="80"/>
      <c r="L285" s="80"/>
      <c r="M285" s="109"/>
    </row>
    <row r="286" spans="1:13" x14ac:dyDescent="0.2">
      <c r="A286" s="109"/>
      <c r="B286" s="70"/>
      <c r="C286" s="108"/>
      <c r="D286" s="76"/>
      <c r="E286" s="76"/>
      <c r="F286" s="77"/>
      <c r="G286" s="77"/>
      <c r="H286" s="78"/>
      <c r="I286" s="79"/>
      <c r="J286" s="79"/>
      <c r="K286" s="80"/>
      <c r="L286" s="80"/>
      <c r="M286" s="109"/>
    </row>
    <row r="287" spans="1:13" x14ac:dyDescent="0.2">
      <c r="A287" s="109"/>
      <c r="B287" s="70"/>
      <c r="C287" s="108"/>
      <c r="D287" s="76"/>
      <c r="E287" s="76"/>
      <c r="F287" s="77"/>
      <c r="G287" s="77"/>
      <c r="H287" s="78"/>
      <c r="I287" s="79"/>
      <c r="J287" s="79"/>
      <c r="K287" s="80"/>
      <c r="L287" s="80"/>
      <c r="M287" s="109"/>
    </row>
    <row r="288" spans="1:13" x14ac:dyDescent="0.2">
      <c r="A288" s="109"/>
      <c r="B288" s="70"/>
      <c r="C288" s="108"/>
      <c r="D288" s="76"/>
      <c r="E288" s="76"/>
      <c r="F288" s="77"/>
      <c r="G288" s="77"/>
      <c r="H288" s="78"/>
      <c r="I288" s="79"/>
      <c r="J288" s="79"/>
      <c r="K288" s="80"/>
      <c r="L288" s="80"/>
      <c r="M288" s="109"/>
    </row>
    <row r="289" spans="1:13" x14ac:dyDescent="0.2">
      <c r="A289" s="109"/>
      <c r="B289" s="70"/>
      <c r="C289" s="108"/>
      <c r="D289" s="76"/>
      <c r="E289" s="76"/>
      <c r="F289" s="77"/>
      <c r="G289" s="77"/>
      <c r="H289" s="78"/>
      <c r="I289" s="79"/>
      <c r="J289" s="79"/>
      <c r="K289" s="80"/>
      <c r="L289" s="80"/>
      <c r="M289" s="109"/>
    </row>
    <row r="290" spans="1:13" x14ac:dyDescent="0.2">
      <c r="A290" s="109"/>
      <c r="B290" s="70"/>
      <c r="C290" s="108"/>
      <c r="D290" s="76"/>
      <c r="E290" s="76"/>
      <c r="F290" s="77"/>
      <c r="G290" s="77"/>
      <c r="H290" s="78"/>
      <c r="I290" s="79"/>
      <c r="J290" s="79"/>
      <c r="K290" s="80"/>
      <c r="L290" s="80"/>
      <c r="M290" s="109"/>
    </row>
    <row r="291" spans="1:13" x14ac:dyDescent="0.2">
      <c r="A291" s="109"/>
      <c r="B291" s="70"/>
      <c r="C291" s="108"/>
      <c r="D291" s="76"/>
      <c r="E291" s="76"/>
      <c r="F291" s="77"/>
      <c r="G291" s="77"/>
      <c r="H291" s="78"/>
      <c r="I291" s="79"/>
      <c r="J291" s="79"/>
      <c r="K291" s="80"/>
      <c r="L291" s="80"/>
      <c r="M291" s="109"/>
    </row>
    <row r="292" spans="1:13" x14ac:dyDescent="0.2">
      <c r="A292" s="109"/>
      <c r="B292" s="70"/>
      <c r="C292" s="108"/>
      <c r="D292" s="76"/>
      <c r="E292" s="76"/>
      <c r="F292" s="77"/>
      <c r="G292" s="77"/>
      <c r="H292" s="78"/>
      <c r="I292" s="79"/>
      <c r="J292" s="79"/>
      <c r="K292" s="80"/>
      <c r="L292" s="80"/>
      <c r="M292" s="109"/>
    </row>
    <row r="293" spans="1:13" x14ac:dyDescent="0.2">
      <c r="A293" s="109"/>
      <c r="B293" s="70"/>
      <c r="C293" s="108"/>
      <c r="D293" s="76"/>
      <c r="E293" s="76"/>
      <c r="F293" s="77"/>
      <c r="G293" s="77"/>
      <c r="H293" s="78"/>
      <c r="I293" s="79"/>
      <c r="J293" s="79"/>
      <c r="K293" s="80"/>
      <c r="L293" s="80"/>
      <c r="M293" s="109"/>
    </row>
    <row r="294" spans="1:13" x14ac:dyDescent="0.2">
      <c r="A294" s="109"/>
      <c r="B294" s="70"/>
      <c r="C294" s="108"/>
      <c r="D294" s="76"/>
      <c r="E294" s="76"/>
      <c r="F294" s="77"/>
      <c r="G294" s="77"/>
      <c r="H294" s="78"/>
      <c r="I294" s="79"/>
      <c r="J294" s="79"/>
      <c r="K294" s="80"/>
      <c r="L294" s="80"/>
      <c r="M294" s="109"/>
    </row>
    <row r="295" spans="1:13" x14ac:dyDescent="0.2">
      <c r="A295" s="109"/>
      <c r="B295" s="70"/>
      <c r="C295" s="108"/>
      <c r="D295" s="76"/>
      <c r="E295" s="76"/>
      <c r="F295" s="77"/>
      <c r="G295" s="77"/>
      <c r="H295" s="78"/>
      <c r="I295" s="79"/>
      <c r="J295" s="79"/>
      <c r="K295" s="80"/>
      <c r="L295" s="80"/>
      <c r="M295" s="109"/>
    </row>
    <row r="296" spans="1:13" x14ac:dyDescent="0.2">
      <c r="A296" s="109"/>
      <c r="B296" s="70"/>
      <c r="C296" s="108"/>
      <c r="D296" s="76"/>
      <c r="E296" s="76"/>
      <c r="F296" s="77"/>
      <c r="G296" s="77"/>
      <c r="H296" s="78"/>
      <c r="I296" s="79"/>
      <c r="J296" s="79"/>
      <c r="K296" s="80"/>
      <c r="L296" s="80"/>
      <c r="M296" s="109"/>
    </row>
    <row r="297" spans="1:13" x14ac:dyDescent="0.2">
      <c r="A297" s="109"/>
      <c r="B297" s="70"/>
      <c r="C297" s="108"/>
      <c r="D297" s="76"/>
      <c r="E297" s="76"/>
      <c r="F297" s="77"/>
      <c r="G297" s="77"/>
      <c r="H297" s="78"/>
      <c r="I297" s="79"/>
      <c r="J297" s="79"/>
      <c r="K297" s="80"/>
      <c r="L297" s="80"/>
      <c r="M297" s="109"/>
    </row>
    <row r="298" spans="1:13" x14ac:dyDescent="0.2">
      <c r="A298" s="109"/>
      <c r="B298" s="70"/>
      <c r="C298" s="108"/>
      <c r="D298" s="76"/>
      <c r="E298" s="76"/>
      <c r="F298" s="77"/>
      <c r="G298" s="77"/>
      <c r="H298" s="78"/>
      <c r="I298" s="79"/>
      <c r="J298" s="79"/>
      <c r="K298" s="80"/>
      <c r="L298" s="80"/>
      <c r="M298" s="109"/>
    </row>
    <row r="299" spans="1:13" x14ac:dyDescent="0.2">
      <c r="A299" s="109"/>
      <c r="B299" s="70"/>
      <c r="C299" s="108"/>
      <c r="D299" s="76"/>
      <c r="E299" s="76"/>
      <c r="F299" s="77"/>
      <c r="G299" s="77"/>
      <c r="H299" s="78"/>
      <c r="I299" s="79"/>
      <c r="J299" s="79"/>
      <c r="K299" s="80"/>
      <c r="L299" s="80"/>
      <c r="M299" s="109"/>
    </row>
    <row r="300" spans="1:13" x14ac:dyDescent="0.2">
      <c r="A300" s="109"/>
      <c r="B300" s="70"/>
      <c r="C300" s="108"/>
      <c r="D300" s="76"/>
      <c r="E300" s="76"/>
      <c r="F300" s="77"/>
      <c r="G300" s="77"/>
      <c r="H300" s="78"/>
      <c r="I300" s="79"/>
      <c r="J300" s="79"/>
      <c r="K300" s="80"/>
      <c r="L300" s="80"/>
      <c r="M300" s="109"/>
    </row>
    <row r="301" spans="1:13" x14ac:dyDescent="0.2">
      <c r="A301" s="109"/>
      <c r="B301" s="70"/>
      <c r="C301" s="108"/>
      <c r="D301" s="76"/>
      <c r="E301" s="76"/>
      <c r="F301" s="77"/>
      <c r="G301" s="77"/>
      <c r="H301" s="78"/>
      <c r="I301" s="79"/>
      <c r="J301" s="79"/>
      <c r="K301" s="80"/>
      <c r="L301" s="80"/>
      <c r="M301" s="109"/>
    </row>
    <row r="302" spans="1:13" x14ac:dyDescent="0.2">
      <c r="A302" s="109"/>
      <c r="B302" s="70"/>
      <c r="C302" s="108"/>
      <c r="D302" s="76"/>
      <c r="E302" s="76"/>
      <c r="F302" s="77"/>
      <c r="G302" s="77"/>
      <c r="H302" s="78"/>
      <c r="I302" s="79"/>
      <c r="J302" s="79"/>
      <c r="K302" s="80"/>
      <c r="L302" s="80"/>
      <c r="M302" s="109"/>
    </row>
    <row r="303" spans="1:13" x14ac:dyDescent="0.2">
      <c r="A303" s="109"/>
      <c r="B303" s="70"/>
      <c r="C303" s="108"/>
      <c r="D303" s="76"/>
      <c r="E303" s="76"/>
      <c r="F303" s="77"/>
      <c r="G303" s="77"/>
      <c r="H303" s="78"/>
      <c r="I303" s="79"/>
      <c r="J303" s="79"/>
      <c r="K303" s="80"/>
      <c r="L303" s="80"/>
      <c r="M303" s="109"/>
    </row>
    <row r="304" spans="1:13" x14ac:dyDescent="0.2">
      <c r="A304" s="109"/>
      <c r="B304" s="70"/>
      <c r="C304" s="108"/>
      <c r="D304" s="76"/>
      <c r="E304" s="76"/>
      <c r="F304" s="77"/>
      <c r="G304" s="77"/>
      <c r="H304" s="78"/>
      <c r="I304" s="79"/>
      <c r="J304" s="79"/>
      <c r="K304" s="80"/>
      <c r="L304" s="80"/>
      <c r="M304" s="109"/>
    </row>
    <row r="305" spans="1:13" x14ac:dyDescent="0.2">
      <c r="A305" s="109"/>
      <c r="B305" s="70"/>
      <c r="C305" s="108"/>
      <c r="D305" s="76"/>
      <c r="E305" s="76"/>
      <c r="F305" s="77"/>
      <c r="G305" s="77"/>
      <c r="H305" s="78"/>
      <c r="I305" s="79"/>
      <c r="J305" s="79"/>
      <c r="K305" s="80"/>
      <c r="L305" s="80"/>
      <c r="M305" s="109"/>
    </row>
    <row r="306" spans="1:13" x14ac:dyDescent="0.2">
      <c r="A306" s="109"/>
      <c r="B306" s="70"/>
      <c r="C306" s="108"/>
      <c r="D306" s="76"/>
      <c r="E306" s="76"/>
      <c r="F306" s="77"/>
      <c r="G306" s="77"/>
      <c r="H306" s="78"/>
      <c r="I306" s="79"/>
      <c r="J306" s="79"/>
      <c r="K306" s="80"/>
      <c r="L306" s="80"/>
      <c r="M306" s="109"/>
    </row>
    <row r="307" spans="1:13" x14ac:dyDescent="0.2">
      <c r="A307" s="109"/>
      <c r="B307" s="70"/>
      <c r="C307" s="108"/>
      <c r="D307" s="76"/>
      <c r="E307" s="76"/>
      <c r="F307" s="77"/>
      <c r="G307" s="77"/>
      <c r="H307" s="78"/>
      <c r="I307" s="79"/>
      <c r="J307" s="79"/>
      <c r="K307" s="80"/>
      <c r="L307" s="80"/>
      <c r="M307" s="109"/>
    </row>
    <row r="308" spans="1:13" x14ac:dyDescent="0.2">
      <c r="A308" s="109"/>
      <c r="B308" s="70"/>
      <c r="C308" s="108"/>
      <c r="D308" s="76"/>
      <c r="E308" s="76"/>
      <c r="F308" s="77"/>
      <c r="G308" s="77"/>
      <c r="H308" s="78"/>
      <c r="I308" s="79"/>
      <c r="J308" s="79"/>
      <c r="K308" s="80"/>
      <c r="L308" s="80"/>
      <c r="M308" s="109"/>
    </row>
    <row r="309" spans="1:13" x14ac:dyDescent="0.2">
      <c r="A309" s="109"/>
      <c r="B309" s="70"/>
      <c r="C309" s="108"/>
      <c r="D309" s="76"/>
      <c r="E309" s="76"/>
      <c r="F309" s="77"/>
      <c r="G309" s="77"/>
      <c r="H309" s="78"/>
      <c r="I309" s="79"/>
      <c r="J309" s="79"/>
      <c r="K309" s="80"/>
      <c r="L309" s="80"/>
      <c r="M309" s="109"/>
    </row>
    <row r="310" spans="1:13" x14ac:dyDescent="0.2">
      <c r="A310" s="109"/>
      <c r="B310" s="70"/>
      <c r="C310" s="108"/>
      <c r="D310" s="76"/>
      <c r="E310" s="76"/>
      <c r="F310" s="77"/>
      <c r="G310" s="77"/>
      <c r="H310" s="78"/>
      <c r="I310" s="79"/>
      <c r="J310" s="79"/>
      <c r="K310" s="80"/>
      <c r="L310" s="80"/>
      <c r="M310" s="109"/>
    </row>
    <row r="311" spans="1:13" x14ac:dyDescent="0.2">
      <c r="A311" s="109"/>
      <c r="B311" s="70"/>
      <c r="C311" s="108"/>
      <c r="D311" s="76"/>
      <c r="E311" s="76"/>
      <c r="F311" s="77"/>
      <c r="G311" s="77"/>
      <c r="H311" s="78"/>
      <c r="I311" s="79"/>
      <c r="J311" s="79"/>
      <c r="K311" s="80"/>
      <c r="L311" s="80"/>
      <c r="M311" s="109"/>
    </row>
    <row r="312" spans="1:13" x14ac:dyDescent="0.2">
      <c r="A312" s="109"/>
      <c r="B312" s="70"/>
      <c r="C312" s="108"/>
      <c r="D312" s="76"/>
      <c r="E312" s="76"/>
      <c r="F312" s="77"/>
      <c r="G312" s="77"/>
      <c r="H312" s="78"/>
      <c r="I312" s="79"/>
      <c r="J312" s="79"/>
      <c r="K312" s="80"/>
      <c r="L312" s="80"/>
      <c r="M312" s="109"/>
    </row>
    <row r="313" spans="1:13" x14ac:dyDescent="0.2">
      <c r="A313" s="109"/>
      <c r="B313" s="70"/>
      <c r="C313" s="108"/>
      <c r="D313" s="76"/>
      <c r="E313" s="76"/>
      <c r="F313" s="77"/>
      <c r="G313" s="77"/>
      <c r="H313" s="78"/>
      <c r="I313" s="79"/>
      <c r="J313" s="79"/>
      <c r="K313" s="80"/>
      <c r="L313" s="80"/>
      <c r="M313" s="109"/>
    </row>
    <row r="314" spans="1:13" x14ac:dyDescent="0.2">
      <c r="A314" s="109"/>
      <c r="B314" s="70"/>
      <c r="C314" s="108"/>
      <c r="D314" s="76"/>
      <c r="E314" s="76"/>
      <c r="F314" s="77"/>
      <c r="G314" s="77"/>
      <c r="H314" s="78"/>
      <c r="I314" s="79"/>
      <c r="J314" s="79"/>
      <c r="K314" s="80"/>
      <c r="L314" s="80"/>
      <c r="M314" s="109"/>
    </row>
    <row r="315" spans="1:13" x14ac:dyDescent="0.2">
      <c r="A315" s="109"/>
      <c r="B315" s="70"/>
      <c r="C315" s="108"/>
      <c r="D315" s="76"/>
      <c r="E315" s="76"/>
      <c r="F315" s="77"/>
      <c r="G315" s="77"/>
      <c r="H315" s="78"/>
      <c r="I315" s="79"/>
      <c r="J315" s="79"/>
      <c r="K315" s="80"/>
      <c r="L315" s="80"/>
      <c r="M315" s="109"/>
    </row>
    <row r="316" spans="1:13" x14ac:dyDescent="0.2">
      <c r="A316" s="109"/>
      <c r="B316" s="70"/>
      <c r="C316" s="108"/>
      <c r="D316" s="76"/>
      <c r="E316" s="76"/>
      <c r="F316" s="77"/>
      <c r="G316" s="77"/>
      <c r="H316" s="78"/>
      <c r="I316" s="79"/>
      <c r="J316" s="79"/>
      <c r="K316" s="80"/>
      <c r="L316" s="80"/>
      <c r="M316" s="109"/>
    </row>
    <row r="317" spans="1:13" x14ac:dyDescent="0.2">
      <c r="A317" s="109"/>
      <c r="B317" s="70"/>
      <c r="C317" s="108"/>
      <c r="D317" s="76"/>
      <c r="E317" s="76"/>
      <c r="F317" s="77"/>
      <c r="G317" s="77"/>
      <c r="H317" s="78"/>
      <c r="I317" s="79"/>
      <c r="J317" s="79"/>
      <c r="K317" s="80"/>
      <c r="L317" s="80"/>
      <c r="M317" s="109"/>
    </row>
    <row r="318" spans="1:13" x14ac:dyDescent="0.2">
      <c r="A318" s="109"/>
      <c r="B318" s="70"/>
      <c r="C318" s="108"/>
      <c r="D318" s="76"/>
      <c r="E318" s="76"/>
      <c r="F318" s="77"/>
      <c r="G318" s="77"/>
      <c r="H318" s="78"/>
      <c r="I318" s="79"/>
      <c r="J318" s="79"/>
      <c r="K318" s="80"/>
      <c r="L318" s="80"/>
      <c r="M318" s="109"/>
    </row>
    <row r="319" spans="1:13" x14ac:dyDescent="0.2">
      <c r="A319" s="109"/>
      <c r="B319" s="70"/>
      <c r="C319" s="108"/>
      <c r="D319" s="76"/>
      <c r="E319" s="76"/>
      <c r="F319" s="77"/>
      <c r="G319" s="77"/>
      <c r="H319" s="78"/>
      <c r="I319" s="79"/>
      <c r="J319" s="79"/>
      <c r="K319" s="80"/>
      <c r="L319" s="80"/>
      <c r="M319" s="109"/>
    </row>
    <row r="320" spans="1:13" x14ac:dyDescent="0.2">
      <c r="A320" s="109"/>
      <c r="B320" s="70"/>
      <c r="C320" s="108"/>
      <c r="D320" s="76"/>
      <c r="E320" s="76"/>
      <c r="F320" s="77"/>
      <c r="G320" s="77"/>
      <c r="H320" s="78"/>
      <c r="I320" s="79"/>
      <c r="J320" s="79"/>
      <c r="K320" s="80"/>
      <c r="L320" s="80"/>
      <c r="M320" s="109"/>
    </row>
    <row r="321" spans="1:13" x14ac:dyDescent="0.2">
      <c r="A321" s="109"/>
      <c r="B321" s="70"/>
      <c r="C321" s="108"/>
      <c r="D321" s="76"/>
      <c r="E321" s="76"/>
      <c r="F321" s="77"/>
      <c r="G321" s="77"/>
      <c r="H321" s="78"/>
      <c r="I321" s="79"/>
      <c r="J321" s="79"/>
      <c r="K321" s="80"/>
      <c r="L321" s="80"/>
      <c r="M321" s="109"/>
    </row>
    <row r="322" spans="1:13" x14ac:dyDescent="0.2">
      <c r="A322" s="109"/>
      <c r="B322" s="70"/>
      <c r="C322" s="108"/>
      <c r="D322" s="76"/>
      <c r="E322" s="76"/>
      <c r="F322" s="77"/>
      <c r="G322" s="77"/>
      <c r="H322" s="78"/>
      <c r="I322" s="79"/>
      <c r="J322" s="79"/>
      <c r="K322" s="80"/>
      <c r="L322" s="80"/>
      <c r="M322" s="109"/>
    </row>
    <row r="323" spans="1:13" x14ac:dyDescent="0.2">
      <c r="A323" s="109"/>
      <c r="B323" s="70"/>
      <c r="C323" s="108"/>
      <c r="D323" s="76"/>
      <c r="E323" s="76"/>
      <c r="F323" s="77"/>
      <c r="G323" s="77"/>
      <c r="H323" s="78"/>
      <c r="I323" s="79"/>
      <c r="J323" s="79"/>
      <c r="K323" s="80"/>
      <c r="L323" s="80"/>
      <c r="M323" s="109"/>
    </row>
    <row r="324" spans="1:13" x14ac:dyDescent="0.2">
      <c r="A324" s="109"/>
      <c r="B324" s="70"/>
      <c r="C324" s="108"/>
      <c r="D324" s="76"/>
      <c r="E324" s="76"/>
      <c r="F324" s="77"/>
      <c r="G324" s="77"/>
      <c r="H324" s="78"/>
      <c r="I324" s="79"/>
      <c r="J324" s="79"/>
      <c r="K324" s="80"/>
      <c r="L324" s="80"/>
      <c r="M324" s="109"/>
    </row>
    <row r="325" spans="1:13" x14ac:dyDescent="0.2">
      <c r="A325" s="109"/>
      <c r="B325" s="70"/>
      <c r="C325" s="108"/>
      <c r="D325" s="76"/>
      <c r="E325" s="76"/>
      <c r="F325" s="77"/>
      <c r="G325" s="77"/>
      <c r="H325" s="78"/>
      <c r="I325" s="79"/>
      <c r="J325" s="79"/>
      <c r="K325" s="80"/>
      <c r="L325" s="80"/>
      <c r="M325" s="109"/>
    </row>
    <row r="326" spans="1:13" x14ac:dyDescent="0.2">
      <c r="A326" s="109"/>
      <c r="B326" s="70"/>
      <c r="C326" s="108"/>
      <c r="D326" s="76"/>
      <c r="E326" s="76"/>
      <c r="F326" s="77"/>
      <c r="G326" s="77"/>
      <c r="H326" s="78"/>
      <c r="I326" s="79"/>
      <c r="J326" s="79"/>
      <c r="K326" s="80"/>
      <c r="L326" s="80"/>
      <c r="M326" s="109"/>
    </row>
    <row r="327" spans="1:13" x14ac:dyDescent="0.2">
      <c r="A327" s="109"/>
      <c r="B327" s="70"/>
      <c r="C327" s="108"/>
      <c r="D327" s="76"/>
      <c r="E327" s="76"/>
      <c r="F327" s="77"/>
      <c r="G327" s="77"/>
      <c r="H327" s="78"/>
      <c r="I327" s="79"/>
      <c r="J327" s="79"/>
      <c r="K327" s="80"/>
      <c r="L327" s="80"/>
      <c r="M327" s="109"/>
    </row>
    <row r="328" spans="1:13" x14ac:dyDescent="0.2">
      <c r="A328" s="109"/>
      <c r="B328" s="70"/>
      <c r="C328" s="108"/>
      <c r="D328" s="76"/>
      <c r="E328" s="76"/>
      <c r="F328" s="77"/>
      <c r="G328" s="77"/>
      <c r="H328" s="78"/>
      <c r="I328" s="79"/>
      <c r="J328" s="79"/>
      <c r="K328" s="80"/>
      <c r="L328" s="80"/>
      <c r="M328" s="109"/>
    </row>
    <row r="329" spans="1:13" x14ac:dyDescent="0.2">
      <c r="A329" s="109"/>
      <c r="B329" s="70"/>
      <c r="C329" s="108"/>
      <c r="D329" s="76"/>
      <c r="E329" s="76"/>
      <c r="F329" s="77"/>
      <c r="G329" s="77"/>
      <c r="H329" s="78"/>
      <c r="I329" s="79"/>
      <c r="J329" s="79"/>
      <c r="K329" s="80"/>
      <c r="L329" s="80"/>
      <c r="M329" s="109"/>
    </row>
    <row r="330" spans="1:13" x14ac:dyDescent="0.2">
      <c r="A330" s="109"/>
      <c r="B330" s="70"/>
      <c r="C330" s="108"/>
      <c r="D330" s="76"/>
      <c r="E330" s="76"/>
      <c r="F330" s="77"/>
      <c r="G330" s="77"/>
      <c r="H330" s="78"/>
      <c r="I330" s="79"/>
      <c r="J330" s="79"/>
      <c r="K330" s="80"/>
      <c r="L330" s="80"/>
      <c r="M330" s="109"/>
    </row>
    <row r="331" spans="1:13" x14ac:dyDescent="0.2">
      <c r="A331" s="109"/>
      <c r="B331" s="70"/>
      <c r="C331" s="108"/>
      <c r="D331" s="76"/>
      <c r="E331" s="76"/>
      <c r="F331" s="77"/>
      <c r="G331" s="77"/>
      <c r="H331" s="78"/>
      <c r="I331" s="79"/>
      <c r="J331" s="79"/>
      <c r="K331" s="80"/>
      <c r="L331" s="80"/>
      <c r="M331" s="109"/>
    </row>
    <row r="332" spans="1:13" x14ac:dyDescent="0.2">
      <c r="A332" s="109"/>
      <c r="B332" s="70"/>
      <c r="C332" s="108"/>
      <c r="D332" s="76"/>
      <c r="E332" s="76"/>
      <c r="F332" s="77"/>
      <c r="G332" s="77"/>
      <c r="H332" s="78"/>
      <c r="I332" s="79"/>
      <c r="J332" s="79"/>
      <c r="K332" s="80"/>
      <c r="L332" s="80"/>
      <c r="M332" s="109"/>
    </row>
    <row r="333" spans="1:13" x14ac:dyDescent="0.2">
      <c r="A333" s="109"/>
      <c r="B333" s="70"/>
      <c r="C333" s="108"/>
      <c r="D333" s="76"/>
      <c r="E333" s="76"/>
      <c r="F333" s="77"/>
      <c r="G333" s="77"/>
      <c r="H333" s="78"/>
      <c r="I333" s="79"/>
      <c r="J333" s="79"/>
      <c r="K333" s="80"/>
      <c r="L333" s="80"/>
      <c r="M333" s="109"/>
    </row>
    <row r="334" spans="1:13" x14ac:dyDescent="0.2">
      <c r="A334" s="109"/>
      <c r="B334" s="70"/>
      <c r="C334" s="108"/>
      <c r="D334" s="76"/>
      <c r="E334" s="76"/>
      <c r="F334" s="77"/>
      <c r="G334" s="77"/>
      <c r="H334" s="78"/>
      <c r="I334" s="79"/>
      <c r="J334" s="79"/>
      <c r="K334" s="80"/>
      <c r="L334" s="80"/>
      <c r="M334" s="109"/>
    </row>
    <row r="335" spans="1:13" x14ac:dyDescent="0.2">
      <c r="A335" s="109"/>
      <c r="B335" s="70"/>
      <c r="C335" s="108"/>
      <c r="D335" s="76"/>
      <c r="E335" s="76"/>
      <c r="F335" s="77"/>
      <c r="G335" s="77"/>
      <c r="H335" s="78"/>
      <c r="I335" s="79"/>
      <c r="J335" s="79"/>
      <c r="K335" s="80"/>
      <c r="L335" s="80"/>
      <c r="M335" s="109"/>
    </row>
    <row r="336" spans="1:13" x14ac:dyDescent="0.2">
      <c r="A336" s="109"/>
      <c r="B336" s="70"/>
      <c r="C336" s="108"/>
      <c r="D336" s="76"/>
      <c r="E336" s="76"/>
      <c r="F336" s="77"/>
      <c r="G336" s="77"/>
      <c r="H336" s="78"/>
      <c r="I336" s="79"/>
      <c r="J336" s="79"/>
      <c r="K336" s="80"/>
      <c r="L336" s="80"/>
      <c r="M336" s="109"/>
    </row>
    <row r="337" spans="1:13" x14ac:dyDescent="0.2">
      <c r="A337" s="109"/>
      <c r="B337" s="70"/>
      <c r="C337" s="108"/>
      <c r="D337" s="76"/>
      <c r="E337" s="76"/>
      <c r="F337" s="77"/>
      <c r="G337" s="77"/>
      <c r="H337" s="78"/>
      <c r="I337" s="79"/>
      <c r="J337" s="79"/>
      <c r="K337" s="80"/>
      <c r="L337" s="80"/>
      <c r="M337" s="109"/>
    </row>
    <row r="338" spans="1:13" x14ac:dyDescent="0.2">
      <c r="A338" s="109"/>
      <c r="B338" s="70"/>
      <c r="C338" s="108"/>
      <c r="D338" s="76"/>
      <c r="E338" s="76"/>
      <c r="F338" s="77"/>
      <c r="G338" s="77"/>
      <c r="H338" s="78"/>
      <c r="I338" s="79"/>
      <c r="J338" s="79"/>
      <c r="K338" s="80"/>
      <c r="L338" s="80"/>
      <c r="M338" s="109"/>
    </row>
    <row r="339" spans="1:13" x14ac:dyDescent="0.2">
      <c r="A339" s="109"/>
      <c r="B339" s="70"/>
      <c r="C339" s="108"/>
      <c r="D339" s="76"/>
      <c r="E339" s="76"/>
      <c r="F339" s="77"/>
      <c r="G339" s="77"/>
      <c r="H339" s="78"/>
      <c r="I339" s="79"/>
      <c r="J339" s="79"/>
      <c r="K339" s="80"/>
      <c r="L339" s="80"/>
      <c r="M339" s="109"/>
    </row>
    <row r="340" spans="1:13" x14ac:dyDescent="0.2">
      <c r="A340" s="109"/>
      <c r="B340" s="70"/>
      <c r="C340" s="108"/>
      <c r="D340" s="76"/>
      <c r="E340" s="76"/>
      <c r="F340" s="77"/>
      <c r="G340" s="77"/>
      <c r="H340" s="78"/>
      <c r="I340" s="79"/>
      <c r="J340" s="79"/>
      <c r="K340" s="80"/>
      <c r="L340" s="80"/>
      <c r="M340" s="109"/>
    </row>
    <row r="341" spans="1:13" x14ac:dyDescent="0.2">
      <c r="A341" s="109"/>
      <c r="B341" s="70"/>
      <c r="C341" s="108"/>
      <c r="D341" s="76"/>
      <c r="E341" s="76"/>
      <c r="F341" s="77"/>
      <c r="G341" s="77"/>
      <c r="H341" s="78"/>
      <c r="I341" s="79"/>
      <c r="J341" s="79"/>
      <c r="K341" s="80"/>
      <c r="L341" s="80"/>
      <c r="M341" s="109"/>
    </row>
    <row r="342" spans="1:13" x14ac:dyDescent="0.2">
      <c r="A342" s="109"/>
      <c r="B342" s="70"/>
      <c r="C342" s="108"/>
      <c r="D342" s="76"/>
      <c r="E342" s="76"/>
      <c r="F342" s="77"/>
      <c r="G342" s="77"/>
      <c r="H342" s="78"/>
      <c r="I342" s="79"/>
      <c r="J342" s="79"/>
      <c r="K342" s="80"/>
      <c r="L342" s="80"/>
      <c r="M342" s="109"/>
    </row>
    <row r="343" spans="1:13" x14ac:dyDescent="0.2">
      <c r="A343" s="109"/>
      <c r="B343" s="70"/>
      <c r="C343" s="108"/>
      <c r="D343" s="76"/>
      <c r="E343" s="76"/>
      <c r="F343" s="77"/>
      <c r="G343" s="77"/>
      <c r="H343" s="78"/>
      <c r="I343" s="79"/>
      <c r="J343" s="79"/>
      <c r="K343" s="80"/>
      <c r="L343" s="80"/>
      <c r="M343" s="109"/>
    </row>
    <row r="344" spans="1:13" x14ac:dyDescent="0.2">
      <c r="A344" s="109"/>
      <c r="B344" s="70"/>
      <c r="C344" s="108"/>
      <c r="D344" s="76"/>
      <c r="E344" s="76"/>
      <c r="F344" s="77"/>
      <c r="G344" s="77"/>
      <c r="H344" s="78"/>
      <c r="I344" s="79"/>
      <c r="J344" s="79"/>
      <c r="K344" s="80"/>
      <c r="L344" s="80"/>
      <c r="M344" s="109"/>
    </row>
    <row r="345" spans="1:13" x14ac:dyDescent="0.2">
      <c r="A345" s="109"/>
      <c r="B345" s="70"/>
      <c r="C345" s="108"/>
      <c r="D345" s="76"/>
      <c r="E345" s="76"/>
      <c r="F345" s="77"/>
      <c r="G345" s="77"/>
      <c r="H345" s="78"/>
      <c r="I345" s="79"/>
      <c r="J345" s="79"/>
      <c r="K345" s="80"/>
      <c r="L345" s="80"/>
      <c r="M345" s="109"/>
    </row>
    <row r="346" spans="1:13" x14ac:dyDescent="0.2">
      <c r="A346" s="109"/>
      <c r="B346" s="70"/>
      <c r="C346" s="108"/>
      <c r="D346" s="76"/>
      <c r="E346" s="76"/>
      <c r="F346" s="77"/>
      <c r="G346" s="77"/>
      <c r="H346" s="78"/>
      <c r="I346" s="79"/>
      <c r="J346" s="79"/>
      <c r="K346" s="80"/>
      <c r="L346" s="80"/>
      <c r="M346" s="109"/>
    </row>
    <row r="347" spans="1:13" x14ac:dyDescent="0.2">
      <c r="A347" s="109"/>
      <c r="B347" s="70"/>
      <c r="C347" s="108"/>
      <c r="D347" s="76"/>
      <c r="E347" s="76"/>
      <c r="F347" s="77"/>
      <c r="G347" s="77"/>
      <c r="H347" s="78"/>
      <c r="I347" s="79"/>
      <c r="J347" s="79"/>
      <c r="K347" s="80"/>
      <c r="L347" s="80"/>
      <c r="M347" s="109"/>
    </row>
    <row r="348" spans="1:13" x14ac:dyDescent="0.2">
      <c r="A348" s="109"/>
      <c r="B348" s="70"/>
      <c r="C348" s="108"/>
      <c r="D348" s="76"/>
      <c r="E348" s="76"/>
      <c r="F348" s="77"/>
      <c r="G348" s="77"/>
      <c r="H348" s="78"/>
      <c r="I348" s="79"/>
      <c r="J348" s="79"/>
      <c r="K348" s="80"/>
      <c r="L348" s="80"/>
      <c r="M348" s="109"/>
    </row>
    <row r="349" spans="1:13" x14ac:dyDescent="0.2">
      <c r="A349" s="109"/>
      <c r="B349" s="70"/>
      <c r="C349" s="108"/>
      <c r="D349" s="76"/>
      <c r="E349" s="76"/>
      <c r="F349" s="77"/>
      <c r="G349" s="77"/>
      <c r="H349" s="78"/>
      <c r="I349" s="79"/>
      <c r="J349" s="79"/>
      <c r="K349" s="80"/>
      <c r="L349" s="80"/>
      <c r="M349" s="109"/>
    </row>
    <row r="350" spans="1:13" x14ac:dyDescent="0.2">
      <c r="A350" s="109"/>
      <c r="B350" s="70"/>
      <c r="C350" s="108"/>
      <c r="D350" s="76"/>
      <c r="E350" s="76"/>
      <c r="F350" s="77"/>
      <c r="G350" s="77"/>
      <c r="H350" s="78"/>
      <c r="I350" s="79"/>
      <c r="J350" s="79"/>
      <c r="K350" s="80"/>
      <c r="L350" s="80"/>
      <c r="M350" s="109"/>
    </row>
    <row r="351" spans="1:13" x14ac:dyDescent="0.2">
      <c r="A351" s="109"/>
      <c r="B351" s="70"/>
      <c r="C351" s="108"/>
      <c r="D351" s="76"/>
      <c r="E351" s="76"/>
      <c r="F351" s="77"/>
      <c r="G351" s="77"/>
      <c r="H351" s="78"/>
      <c r="I351" s="79"/>
      <c r="J351" s="79"/>
      <c r="K351" s="80"/>
      <c r="L351" s="80"/>
      <c r="M351" s="109"/>
    </row>
    <row r="352" spans="1:13" x14ac:dyDescent="0.2">
      <c r="A352" s="109"/>
      <c r="B352" s="70"/>
      <c r="C352" s="108"/>
      <c r="D352" s="76"/>
      <c r="E352" s="76"/>
      <c r="F352" s="77"/>
      <c r="G352" s="77"/>
      <c r="H352" s="78"/>
      <c r="I352" s="79"/>
      <c r="J352" s="79"/>
      <c r="K352" s="80"/>
      <c r="L352" s="80"/>
      <c r="M352" s="109"/>
    </row>
    <row r="353" spans="1:13" x14ac:dyDescent="0.2">
      <c r="A353" s="109"/>
      <c r="B353" s="70"/>
      <c r="C353" s="108"/>
      <c r="D353" s="76"/>
      <c r="E353" s="76"/>
      <c r="F353" s="77"/>
      <c r="G353" s="77"/>
      <c r="H353" s="78"/>
      <c r="I353" s="79"/>
      <c r="J353" s="79"/>
      <c r="K353" s="80"/>
      <c r="L353" s="80"/>
      <c r="M353" s="109"/>
    </row>
    <row r="354" spans="1:13" x14ac:dyDescent="0.2">
      <c r="A354" s="109"/>
      <c r="B354" s="70"/>
      <c r="C354" s="108"/>
      <c r="D354" s="76"/>
      <c r="E354" s="76"/>
      <c r="F354" s="77"/>
      <c r="G354" s="77"/>
      <c r="H354" s="78"/>
      <c r="I354" s="79"/>
      <c r="J354" s="79"/>
      <c r="K354" s="80"/>
      <c r="L354" s="80"/>
      <c r="M354" s="109"/>
    </row>
    <row r="355" spans="1:13" x14ac:dyDescent="0.2">
      <c r="A355" s="109"/>
      <c r="B355" s="70"/>
      <c r="C355" s="108"/>
      <c r="D355" s="76"/>
      <c r="E355" s="76"/>
      <c r="F355" s="77"/>
      <c r="G355" s="77"/>
      <c r="H355" s="78"/>
      <c r="I355" s="79"/>
      <c r="J355" s="79"/>
      <c r="K355" s="80"/>
      <c r="L355" s="80"/>
      <c r="M355" s="109"/>
    </row>
    <row r="356" spans="1:13" x14ac:dyDescent="0.2">
      <c r="A356" s="109"/>
      <c r="B356" s="70"/>
      <c r="C356" s="108"/>
      <c r="D356" s="76"/>
      <c r="E356" s="76"/>
      <c r="F356" s="77"/>
      <c r="G356" s="77"/>
      <c r="H356" s="78"/>
      <c r="I356" s="79"/>
      <c r="J356" s="79"/>
      <c r="K356" s="80"/>
      <c r="L356" s="80"/>
      <c r="M356" s="109"/>
    </row>
    <row r="357" spans="1:13" x14ac:dyDescent="0.2">
      <c r="A357" s="109"/>
      <c r="B357" s="70"/>
      <c r="C357" s="108"/>
      <c r="D357" s="76"/>
      <c r="E357" s="76"/>
      <c r="F357" s="77"/>
      <c r="G357" s="77"/>
      <c r="H357" s="78"/>
      <c r="I357" s="79"/>
      <c r="J357" s="79"/>
      <c r="K357" s="80"/>
      <c r="L357" s="80"/>
      <c r="M357" s="109"/>
    </row>
    <row r="358" spans="1:13" x14ac:dyDescent="0.2">
      <c r="A358" s="109"/>
      <c r="B358" s="70"/>
      <c r="C358" s="108"/>
      <c r="D358" s="76"/>
      <c r="E358" s="76"/>
      <c r="F358" s="77"/>
      <c r="G358" s="77"/>
      <c r="H358" s="78"/>
      <c r="I358" s="79"/>
      <c r="J358" s="79"/>
      <c r="K358" s="80"/>
      <c r="L358" s="80"/>
      <c r="M358" s="109"/>
    </row>
    <row r="359" spans="1:13" x14ac:dyDescent="0.2">
      <c r="A359" s="109"/>
      <c r="B359" s="70"/>
      <c r="C359" s="108"/>
      <c r="D359" s="76"/>
      <c r="E359" s="76"/>
      <c r="F359" s="77"/>
      <c r="G359" s="77"/>
      <c r="H359" s="78"/>
      <c r="I359" s="79"/>
      <c r="J359" s="79"/>
      <c r="K359" s="80"/>
      <c r="L359" s="80"/>
      <c r="M359" s="109"/>
    </row>
    <row r="360" spans="1:13" x14ac:dyDescent="0.2">
      <c r="A360" s="109"/>
      <c r="B360" s="70"/>
      <c r="C360" s="108"/>
      <c r="D360" s="76"/>
      <c r="E360" s="76"/>
      <c r="F360" s="77"/>
      <c r="G360" s="77"/>
      <c r="H360" s="78"/>
      <c r="I360" s="79"/>
      <c r="J360" s="79"/>
      <c r="K360" s="80"/>
      <c r="L360" s="80"/>
      <c r="M360" s="109"/>
    </row>
    <row r="361" spans="1:13" x14ac:dyDescent="0.2">
      <c r="A361" s="109"/>
      <c r="B361" s="70"/>
      <c r="C361" s="108"/>
      <c r="D361" s="76"/>
      <c r="E361" s="76"/>
      <c r="F361" s="77"/>
      <c r="G361" s="77"/>
      <c r="H361" s="78"/>
      <c r="I361" s="79"/>
      <c r="J361" s="79"/>
      <c r="K361" s="80"/>
      <c r="L361" s="80"/>
      <c r="M361" s="109"/>
    </row>
    <row r="362" spans="1:13" x14ac:dyDescent="0.2">
      <c r="A362" s="109"/>
      <c r="B362" s="70"/>
      <c r="C362" s="108"/>
      <c r="D362" s="76"/>
      <c r="E362" s="76"/>
      <c r="F362" s="77"/>
      <c r="G362" s="77"/>
      <c r="H362" s="78"/>
      <c r="I362" s="79"/>
      <c r="J362" s="79"/>
      <c r="K362" s="80"/>
      <c r="L362" s="80"/>
      <c r="M362" s="109"/>
    </row>
    <row r="363" spans="1:13" x14ac:dyDescent="0.2">
      <c r="A363" s="109"/>
      <c r="B363" s="70"/>
      <c r="C363" s="108"/>
      <c r="D363" s="76"/>
      <c r="E363" s="76"/>
      <c r="F363" s="77"/>
      <c r="G363" s="77"/>
      <c r="H363" s="78"/>
      <c r="I363" s="79"/>
      <c r="J363" s="79"/>
      <c r="K363" s="80"/>
      <c r="L363" s="80"/>
      <c r="M363" s="109"/>
    </row>
    <row r="364" spans="1:13" x14ac:dyDescent="0.2">
      <c r="A364" s="109"/>
      <c r="B364" s="70"/>
      <c r="C364" s="108"/>
      <c r="D364" s="76"/>
      <c r="E364" s="76"/>
      <c r="F364" s="77"/>
      <c r="G364" s="77"/>
      <c r="H364" s="78"/>
      <c r="I364" s="79"/>
      <c r="J364" s="79"/>
      <c r="K364" s="80"/>
      <c r="L364" s="80"/>
      <c r="M364" s="109"/>
    </row>
    <row r="365" spans="1:13" x14ac:dyDescent="0.2">
      <c r="A365" s="109"/>
      <c r="B365" s="70"/>
      <c r="C365" s="108"/>
      <c r="D365" s="76"/>
      <c r="E365" s="76"/>
      <c r="F365" s="77"/>
      <c r="G365" s="77"/>
      <c r="H365" s="78"/>
      <c r="I365" s="79"/>
      <c r="J365" s="79"/>
      <c r="K365" s="80"/>
      <c r="L365" s="80"/>
      <c r="M365" s="109"/>
    </row>
    <row r="366" spans="1:13" x14ac:dyDescent="0.2">
      <c r="A366" s="109"/>
      <c r="B366" s="70"/>
      <c r="C366" s="108"/>
      <c r="D366" s="76"/>
      <c r="E366" s="76"/>
      <c r="F366" s="77"/>
      <c r="G366" s="77"/>
      <c r="H366" s="78"/>
      <c r="I366" s="79"/>
      <c r="J366" s="79"/>
      <c r="K366" s="80"/>
      <c r="L366" s="80"/>
      <c r="M366" s="109"/>
    </row>
    <row r="367" spans="1:13" x14ac:dyDescent="0.2">
      <c r="A367" s="109"/>
      <c r="B367" s="70"/>
      <c r="C367" s="108"/>
      <c r="D367" s="76"/>
      <c r="E367" s="76"/>
      <c r="F367" s="77"/>
      <c r="G367" s="77"/>
      <c r="H367" s="78"/>
      <c r="I367" s="79"/>
      <c r="J367" s="79"/>
      <c r="K367" s="80"/>
      <c r="L367" s="80"/>
      <c r="M367" s="109"/>
    </row>
    <row r="368" spans="1:13" x14ac:dyDescent="0.2">
      <c r="A368" s="109"/>
      <c r="B368" s="70"/>
      <c r="C368" s="108"/>
      <c r="D368" s="76"/>
      <c r="E368" s="76"/>
      <c r="F368" s="77"/>
      <c r="G368" s="77"/>
      <c r="H368" s="78"/>
      <c r="I368" s="79"/>
      <c r="J368" s="79"/>
      <c r="K368" s="80"/>
      <c r="L368" s="80"/>
      <c r="M368" s="109"/>
    </row>
    <row r="369" spans="1:13" x14ac:dyDescent="0.2">
      <c r="A369" s="109"/>
      <c r="B369" s="70"/>
      <c r="C369" s="108"/>
      <c r="D369" s="76"/>
      <c r="E369" s="76"/>
      <c r="F369" s="77"/>
      <c r="G369" s="77"/>
      <c r="H369" s="78"/>
      <c r="I369" s="79"/>
      <c r="J369" s="79"/>
      <c r="K369" s="80"/>
      <c r="L369" s="80"/>
      <c r="M369" s="109"/>
    </row>
    <row r="370" spans="1:13" x14ac:dyDescent="0.2">
      <c r="A370" s="109"/>
      <c r="B370" s="70"/>
      <c r="C370" s="108"/>
      <c r="D370" s="76"/>
      <c r="E370" s="76"/>
      <c r="F370" s="77"/>
      <c r="G370" s="77"/>
      <c r="H370" s="78"/>
      <c r="I370" s="79"/>
      <c r="J370" s="79"/>
      <c r="K370" s="80"/>
      <c r="L370" s="80"/>
      <c r="M370" s="109"/>
    </row>
    <row r="371" spans="1:13" x14ac:dyDescent="0.2">
      <c r="A371" s="109"/>
      <c r="B371" s="70"/>
      <c r="C371" s="108"/>
      <c r="D371" s="76"/>
      <c r="E371" s="76"/>
      <c r="F371" s="77"/>
      <c r="G371" s="77"/>
      <c r="H371" s="78"/>
      <c r="I371" s="79"/>
      <c r="J371" s="79"/>
      <c r="K371" s="80"/>
      <c r="L371" s="80"/>
      <c r="M371" s="109"/>
    </row>
    <row r="372" spans="1:13" x14ac:dyDescent="0.2">
      <c r="A372" s="109"/>
      <c r="B372" s="70"/>
      <c r="C372" s="108"/>
      <c r="D372" s="76"/>
      <c r="E372" s="76"/>
      <c r="F372" s="77"/>
      <c r="G372" s="77"/>
      <c r="H372" s="78"/>
      <c r="I372" s="79"/>
      <c r="J372" s="79"/>
      <c r="K372" s="80"/>
      <c r="L372" s="80"/>
      <c r="M372" s="109"/>
    </row>
    <row r="373" spans="1:13" x14ac:dyDescent="0.2">
      <c r="A373" s="109"/>
      <c r="B373" s="70"/>
      <c r="C373" s="108"/>
      <c r="D373" s="76"/>
      <c r="E373" s="76"/>
      <c r="F373" s="77"/>
      <c r="G373" s="77"/>
      <c r="H373" s="78"/>
      <c r="I373" s="79"/>
      <c r="J373" s="79"/>
      <c r="K373" s="80"/>
      <c r="L373" s="80"/>
      <c r="M373" s="109"/>
    </row>
    <row r="374" spans="1:13" x14ac:dyDescent="0.2">
      <c r="A374" s="109"/>
      <c r="B374" s="70"/>
      <c r="C374" s="108"/>
      <c r="D374" s="76"/>
      <c r="E374" s="76"/>
      <c r="F374" s="77"/>
      <c r="G374" s="77"/>
      <c r="H374" s="78"/>
      <c r="I374" s="79"/>
      <c r="J374" s="79"/>
      <c r="K374" s="80"/>
      <c r="L374" s="80"/>
      <c r="M374" s="109"/>
    </row>
    <row r="375" spans="1:13" x14ac:dyDescent="0.2">
      <c r="A375" s="109"/>
      <c r="B375" s="70"/>
      <c r="C375" s="108"/>
      <c r="D375" s="76"/>
      <c r="E375" s="76"/>
      <c r="F375" s="77"/>
      <c r="G375" s="77"/>
      <c r="H375" s="78"/>
      <c r="I375" s="79"/>
      <c r="J375" s="79"/>
      <c r="K375" s="80"/>
      <c r="L375" s="80"/>
      <c r="M375" s="109"/>
    </row>
    <row r="376" spans="1:13" x14ac:dyDescent="0.2">
      <c r="A376" s="109"/>
      <c r="B376" s="70"/>
      <c r="C376" s="108"/>
      <c r="D376" s="76"/>
      <c r="E376" s="76"/>
      <c r="F376" s="77"/>
      <c r="G376" s="77"/>
      <c r="H376" s="78"/>
      <c r="I376" s="79"/>
      <c r="J376" s="79"/>
      <c r="K376" s="80"/>
      <c r="L376" s="80"/>
      <c r="M376" s="109"/>
    </row>
    <row r="377" spans="1:13" x14ac:dyDescent="0.2">
      <c r="A377" s="109"/>
      <c r="B377" s="70"/>
      <c r="C377" s="108"/>
      <c r="D377" s="76"/>
      <c r="E377" s="76"/>
      <c r="F377" s="77"/>
      <c r="G377" s="77"/>
      <c r="H377" s="78"/>
      <c r="I377" s="79"/>
      <c r="J377" s="79"/>
      <c r="K377" s="80"/>
      <c r="L377" s="80"/>
      <c r="M377" s="109"/>
    </row>
    <row r="378" spans="1:13" x14ac:dyDescent="0.2">
      <c r="A378" s="109"/>
      <c r="B378" s="70"/>
      <c r="C378" s="108"/>
      <c r="D378" s="76"/>
      <c r="E378" s="76"/>
      <c r="F378" s="77"/>
      <c r="G378" s="77"/>
      <c r="H378" s="78"/>
      <c r="I378" s="79"/>
      <c r="J378" s="79"/>
      <c r="K378" s="80"/>
      <c r="L378" s="80"/>
      <c r="M378" s="109"/>
    </row>
    <row r="379" spans="1:13" x14ac:dyDescent="0.2">
      <c r="A379" s="109"/>
      <c r="B379" s="70"/>
      <c r="C379" s="108"/>
      <c r="D379" s="76"/>
      <c r="E379" s="76"/>
      <c r="F379" s="77"/>
      <c r="G379" s="77"/>
      <c r="H379" s="78"/>
      <c r="I379" s="79"/>
      <c r="J379" s="79"/>
      <c r="K379" s="80"/>
      <c r="L379" s="80"/>
      <c r="M379" s="109"/>
    </row>
    <row r="380" spans="1:13" x14ac:dyDescent="0.2">
      <c r="A380" s="109"/>
      <c r="B380" s="70"/>
      <c r="C380" s="108"/>
      <c r="D380" s="76"/>
      <c r="E380" s="76"/>
      <c r="F380" s="77"/>
      <c r="G380" s="77"/>
      <c r="H380" s="78"/>
      <c r="I380" s="79"/>
      <c r="J380" s="79"/>
      <c r="K380" s="80"/>
      <c r="L380" s="80"/>
      <c r="M380" s="109"/>
    </row>
    <row r="381" spans="1:13" x14ac:dyDescent="0.2">
      <c r="A381" s="109"/>
      <c r="B381" s="70"/>
      <c r="C381" s="108"/>
      <c r="D381" s="76"/>
      <c r="E381" s="76"/>
      <c r="F381" s="77"/>
      <c r="G381" s="77"/>
      <c r="H381" s="78"/>
      <c r="I381" s="79"/>
      <c r="J381" s="79"/>
      <c r="K381" s="80"/>
      <c r="L381" s="80"/>
      <c r="M381" s="109"/>
    </row>
    <row r="382" spans="1:13" x14ac:dyDescent="0.2">
      <c r="A382" s="109"/>
      <c r="B382" s="70"/>
      <c r="C382" s="108"/>
      <c r="D382" s="76"/>
      <c r="E382" s="76"/>
      <c r="F382" s="77"/>
      <c r="G382" s="77"/>
      <c r="H382" s="78"/>
      <c r="I382" s="79"/>
      <c r="J382" s="79"/>
      <c r="K382" s="80"/>
      <c r="L382" s="80"/>
      <c r="M382" s="109"/>
    </row>
    <row r="383" spans="1:13" x14ac:dyDescent="0.2">
      <c r="A383" s="109"/>
      <c r="B383" s="70"/>
      <c r="C383" s="108"/>
      <c r="D383" s="76"/>
      <c r="E383" s="76"/>
      <c r="F383" s="77"/>
      <c r="G383" s="77"/>
      <c r="H383" s="78"/>
      <c r="I383" s="79"/>
      <c r="J383" s="79"/>
      <c r="K383" s="80"/>
      <c r="L383" s="80"/>
      <c r="M383" s="109"/>
    </row>
    <row r="384" spans="1:13" x14ac:dyDescent="0.2">
      <c r="A384" s="109"/>
      <c r="B384" s="70"/>
      <c r="C384" s="108"/>
      <c r="D384" s="76"/>
      <c r="E384" s="76"/>
      <c r="F384" s="77"/>
      <c r="G384" s="77"/>
      <c r="H384" s="78"/>
      <c r="I384" s="79"/>
      <c r="J384" s="79"/>
      <c r="K384" s="80"/>
      <c r="L384" s="80"/>
      <c r="M384" s="109"/>
    </row>
    <row r="385" spans="1:13" x14ac:dyDescent="0.2">
      <c r="A385" s="109"/>
      <c r="B385" s="70"/>
      <c r="C385" s="108"/>
      <c r="D385" s="76"/>
      <c r="E385" s="76"/>
      <c r="F385" s="77"/>
      <c r="G385" s="77"/>
      <c r="H385" s="78"/>
      <c r="I385" s="79"/>
      <c r="J385" s="79"/>
      <c r="K385" s="80"/>
      <c r="L385" s="80"/>
      <c r="M385" s="109"/>
    </row>
    <row r="386" spans="1:13" x14ac:dyDescent="0.2">
      <c r="A386" s="109"/>
      <c r="B386" s="70"/>
      <c r="C386" s="108"/>
      <c r="D386" s="76"/>
      <c r="E386" s="76"/>
      <c r="F386" s="77"/>
      <c r="G386" s="77"/>
      <c r="H386" s="78"/>
      <c r="I386" s="79"/>
      <c r="J386" s="79"/>
      <c r="K386" s="80"/>
      <c r="L386" s="80"/>
      <c r="M386" s="109"/>
    </row>
    <row r="387" spans="1:13" x14ac:dyDescent="0.2">
      <c r="A387" s="109"/>
      <c r="B387" s="70"/>
      <c r="C387" s="108"/>
      <c r="D387" s="76"/>
      <c r="E387" s="76"/>
      <c r="F387" s="77"/>
      <c r="G387" s="77"/>
      <c r="H387" s="78"/>
      <c r="I387" s="79"/>
      <c r="J387" s="79"/>
      <c r="K387" s="80"/>
      <c r="L387" s="80"/>
      <c r="M387" s="109"/>
    </row>
    <row r="388" spans="1:13" x14ac:dyDescent="0.2">
      <c r="A388" s="109"/>
      <c r="B388" s="70"/>
      <c r="C388" s="108"/>
      <c r="D388" s="76"/>
      <c r="E388" s="76"/>
      <c r="F388" s="77"/>
      <c r="G388" s="77"/>
      <c r="H388" s="78"/>
      <c r="I388" s="79"/>
      <c r="J388" s="79"/>
      <c r="K388" s="80"/>
      <c r="L388" s="80"/>
      <c r="M388" s="109"/>
    </row>
    <row r="389" spans="1:13" x14ac:dyDescent="0.2">
      <c r="A389" s="109"/>
      <c r="B389" s="70"/>
      <c r="C389" s="108"/>
      <c r="D389" s="76"/>
      <c r="E389" s="76"/>
      <c r="F389" s="77"/>
      <c r="G389" s="77"/>
      <c r="H389" s="78"/>
      <c r="I389" s="79"/>
      <c r="J389" s="79"/>
      <c r="K389" s="80"/>
      <c r="L389" s="80"/>
      <c r="M389" s="109"/>
    </row>
    <row r="390" spans="1:13" x14ac:dyDescent="0.2">
      <c r="A390" s="109"/>
      <c r="B390" s="70"/>
      <c r="C390" s="108"/>
      <c r="D390" s="76"/>
      <c r="E390" s="76"/>
      <c r="F390" s="77"/>
      <c r="G390" s="77"/>
      <c r="H390" s="78"/>
      <c r="I390" s="79"/>
      <c r="J390" s="79"/>
      <c r="K390" s="80"/>
      <c r="L390" s="80"/>
      <c r="M390" s="109"/>
    </row>
    <row r="391" spans="1:13" x14ac:dyDescent="0.2">
      <c r="A391" s="109"/>
      <c r="B391" s="70"/>
      <c r="C391" s="108"/>
      <c r="D391" s="76"/>
      <c r="E391" s="76"/>
      <c r="F391" s="77"/>
      <c r="G391" s="77"/>
      <c r="H391" s="78"/>
      <c r="I391" s="79"/>
      <c r="J391" s="79"/>
      <c r="K391" s="80"/>
      <c r="L391" s="80"/>
      <c r="M391" s="109"/>
    </row>
    <row r="392" spans="1:13" x14ac:dyDescent="0.2">
      <c r="A392" s="109"/>
      <c r="B392" s="70"/>
      <c r="C392" s="108"/>
      <c r="D392" s="76"/>
      <c r="E392" s="76"/>
      <c r="F392" s="77"/>
      <c r="G392" s="77"/>
      <c r="H392" s="78"/>
      <c r="I392" s="79"/>
      <c r="J392" s="79"/>
      <c r="K392" s="80"/>
      <c r="L392" s="80"/>
      <c r="M392" s="109"/>
    </row>
    <row r="393" spans="1:13" x14ac:dyDescent="0.2">
      <c r="A393" s="109"/>
      <c r="B393" s="70"/>
      <c r="C393" s="108"/>
      <c r="D393" s="76"/>
      <c r="E393" s="76"/>
      <c r="F393" s="77"/>
      <c r="G393" s="77"/>
      <c r="H393" s="78"/>
      <c r="I393" s="79"/>
      <c r="J393" s="79"/>
      <c r="K393" s="80"/>
      <c r="L393" s="80"/>
      <c r="M393" s="109"/>
    </row>
    <row r="394" spans="1:13" x14ac:dyDescent="0.2">
      <c r="A394" s="109"/>
      <c r="B394" s="70"/>
      <c r="C394" s="108"/>
      <c r="D394" s="76"/>
      <c r="E394" s="76"/>
      <c r="F394" s="77"/>
      <c r="G394" s="77"/>
      <c r="H394" s="78"/>
      <c r="I394" s="79"/>
      <c r="J394" s="79"/>
      <c r="K394" s="80"/>
      <c r="L394" s="80"/>
      <c r="M394" s="109"/>
    </row>
    <row r="395" spans="1:13" x14ac:dyDescent="0.2">
      <c r="A395" s="109"/>
      <c r="B395" s="70"/>
      <c r="C395" s="108"/>
      <c r="D395" s="76"/>
      <c r="E395" s="76"/>
      <c r="F395" s="77"/>
      <c r="G395" s="77"/>
      <c r="H395" s="78"/>
      <c r="I395" s="79"/>
      <c r="J395" s="79"/>
      <c r="K395" s="80"/>
      <c r="L395" s="80"/>
      <c r="M395" s="109"/>
    </row>
    <row r="396" spans="1:13" x14ac:dyDescent="0.2">
      <c r="A396" s="109"/>
      <c r="B396" s="70"/>
      <c r="C396" s="108"/>
      <c r="D396" s="76"/>
      <c r="E396" s="76"/>
      <c r="F396" s="77"/>
      <c r="G396" s="77"/>
      <c r="H396" s="78"/>
      <c r="I396" s="79"/>
      <c r="J396" s="79"/>
      <c r="K396" s="80"/>
      <c r="L396" s="80"/>
      <c r="M396" s="109"/>
    </row>
    <row r="397" spans="1:13" x14ac:dyDescent="0.2">
      <c r="A397" s="109"/>
      <c r="B397" s="70"/>
      <c r="C397" s="108"/>
      <c r="D397" s="76"/>
      <c r="E397" s="76"/>
      <c r="F397" s="77"/>
      <c r="G397" s="77"/>
      <c r="H397" s="78"/>
      <c r="I397" s="79"/>
      <c r="J397" s="79"/>
      <c r="K397" s="80"/>
      <c r="L397" s="80"/>
      <c r="M397" s="109"/>
    </row>
    <row r="398" spans="1:13" x14ac:dyDescent="0.2">
      <c r="A398" s="109"/>
      <c r="B398" s="70"/>
      <c r="C398" s="108"/>
      <c r="D398" s="76"/>
      <c r="E398" s="76"/>
      <c r="F398" s="77"/>
      <c r="G398" s="77"/>
      <c r="H398" s="78"/>
      <c r="I398" s="79"/>
      <c r="J398" s="79"/>
      <c r="K398" s="80"/>
      <c r="L398" s="80"/>
      <c r="M398" s="109"/>
    </row>
    <row r="399" spans="1:13" x14ac:dyDescent="0.2">
      <c r="A399" s="109"/>
      <c r="B399" s="70"/>
      <c r="C399" s="108"/>
      <c r="D399" s="76"/>
      <c r="E399" s="76"/>
      <c r="F399" s="77"/>
      <c r="G399" s="77"/>
      <c r="H399" s="78"/>
      <c r="I399" s="79"/>
      <c r="J399" s="79"/>
      <c r="K399" s="80"/>
      <c r="L399" s="80"/>
      <c r="M399" s="109"/>
    </row>
    <row r="400" spans="1:13" x14ac:dyDescent="0.2">
      <c r="A400" s="109"/>
      <c r="B400" s="70"/>
      <c r="C400" s="108"/>
      <c r="D400" s="76"/>
      <c r="E400" s="76"/>
      <c r="F400" s="77"/>
      <c r="G400" s="77"/>
      <c r="H400" s="78"/>
      <c r="I400" s="79"/>
      <c r="J400" s="79"/>
      <c r="K400" s="80"/>
      <c r="L400" s="80"/>
      <c r="M400" s="109"/>
    </row>
    <row r="401" spans="1:13" x14ac:dyDescent="0.2">
      <c r="A401" s="19"/>
      <c r="B401" s="11"/>
      <c r="C401" s="65"/>
      <c r="D401" s="65"/>
      <c r="E401" s="65"/>
      <c r="F401" s="49">
        <f>SUBTOTAL(109,DECOMPTE_AOS[Heures
OPAS A])</f>
        <v>0</v>
      </c>
      <c r="G401" s="10">
        <f>SUBTOTAL(109,DECOMPTE_AOS[Heures
OPAS B])</f>
        <v>0</v>
      </c>
      <c r="H401" s="50">
        <f>SUBTOTAL(109,DECOMPTE_AOS[Heures
OPAS C])</f>
        <v>0</v>
      </c>
      <c r="I401" s="59">
        <f>SUBTOTAL(109,DECOMPTE_AOS[Nb jours facturés au patient])</f>
        <v>0</v>
      </c>
      <c r="J401" s="59">
        <f>SUBTOTAL(109,DECOMPTE_AOS[Montant remboursé par AOS])</f>
        <v>0</v>
      </c>
      <c r="K401" s="110">
        <f>SUBTOTAL(109,DECOMPTE_AOS[Assurance (n°BAG)])</f>
        <v>0</v>
      </c>
      <c r="L401" s="19"/>
      <c r="M401" s="19"/>
    </row>
  </sheetData>
  <conditionalFormatting sqref="I1">
    <cfRule type="duplicateValues" dxfId="37" priority="7"/>
  </conditionalFormatting>
  <conditionalFormatting sqref="J1">
    <cfRule type="duplicateValues" dxfId="36" priority="2"/>
  </conditionalFormatting>
  <conditionalFormatting sqref="K1:L1 C1:E1">
    <cfRule type="duplicateValues" dxfId="35" priority="45"/>
  </conditionalFormatting>
  <conditionalFormatting sqref="B2:B400">
    <cfRule type="duplicateValues" dxfId="34" priority="49"/>
    <cfRule type="duplicateValues" dxfId="33" priority="50"/>
  </conditionalFormatting>
  <conditionalFormatting sqref="B2:B400">
    <cfRule type="duplicateValues" dxfId="32" priority="51"/>
  </conditionalFormatting>
  <conditionalFormatting sqref="A1">
    <cfRule type="duplicateValues" dxfId="31" priority="1"/>
  </conditionalFormatting>
  <conditionalFormatting sqref="B1">
    <cfRule type="duplicateValues" dxfId="30" priority="52"/>
  </conditionalFormatting>
  <pageMargins left="0.70866141732283472" right="0.70866141732283472" top="0.74803149606299213" bottom="0.74803149606299213" header="0.31496062992125984" footer="0.31496062992125984"/>
  <pageSetup paperSize="9" scale="59" orientation="portrait" r:id="rId1"/>
  <headerFooter scaleWithDoc="0">
    <oddHeader>&amp;LDGS&amp;C&amp;A&amp;R&amp;D</oddHeader>
    <oddFooter>&amp;L&amp;F&amp;R&amp;P/&amp;N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para!$B$2:$B$53</xm:f>
          </x14:formula1>
          <xm:sqref>K2:K400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D13"/>
  <sheetViews>
    <sheetView workbookViewId="0">
      <selection activeCell="D17" sqref="D17"/>
    </sheetView>
  </sheetViews>
  <sheetFormatPr baseColWidth="10" defaultRowHeight="12.75" x14ac:dyDescent="0.2"/>
  <cols>
    <col min="2" max="2" width="13" customWidth="1"/>
    <col min="3" max="3" width="22.42578125" customWidth="1"/>
  </cols>
  <sheetData>
    <row r="1" spans="1:4" x14ac:dyDescent="0.2">
      <c r="A1" s="3" t="s">
        <v>17</v>
      </c>
      <c r="B1" s="3" t="s">
        <v>8</v>
      </c>
      <c r="C1" s="3" t="s">
        <v>12</v>
      </c>
      <c r="D1" s="45" t="s">
        <v>8</v>
      </c>
    </row>
    <row r="2" spans="1:4" x14ac:dyDescent="0.2">
      <c r="A2" s="7">
        <v>43466</v>
      </c>
      <c r="B2" s="4">
        <f>DATE(YEAR(Décompte!$B$7),1,1)</f>
        <v>44927</v>
      </c>
      <c r="C2" t="s">
        <v>13</v>
      </c>
      <c r="D2" s="44" t="s">
        <v>22</v>
      </c>
    </row>
    <row r="3" spans="1:4" x14ac:dyDescent="0.2">
      <c r="A3" s="7">
        <v>43831</v>
      </c>
      <c r="B3" s="4">
        <f>DATE(YEAR(Décompte!$B$7),2,1)</f>
        <v>44958</v>
      </c>
      <c r="C3" t="s">
        <v>14</v>
      </c>
      <c r="D3" s="44" t="s">
        <v>28</v>
      </c>
    </row>
    <row r="4" spans="1:4" x14ac:dyDescent="0.2">
      <c r="A4" s="7">
        <v>44197</v>
      </c>
      <c r="B4" s="4">
        <f>DATE(YEAR(Décompte!$B$7),3,1)</f>
        <v>44986</v>
      </c>
      <c r="C4" t="s">
        <v>15</v>
      </c>
      <c r="D4" t="s">
        <v>29</v>
      </c>
    </row>
    <row r="5" spans="1:4" x14ac:dyDescent="0.2">
      <c r="A5" s="7">
        <v>44562</v>
      </c>
      <c r="B5" s="4">
        <f>DATE(YEAR(Décompte!$B$7),4,1)</f>
        <v>45017</v>
      </c>
      <c r="C5" t="s">
        <v>16</v>
      </c>
    </row>
    <row r="6" spans="1:4" x14ac:dyDescent="0.2">
      <c r="A6" s="7">
        <v>44927</v>
      </c>
      <c r="B6" s="4">
        <f>DATE(YEAR(Décompte!$B$7),5,1)</f>
        <v>45047</v>
      </c>
    </row>
    <row r="7" spans="1:4" x14ac:dyDescent="0.2">
      <c r="A7" s="7">
        <v>45292</v>
      </c>
      <c r="B7" s="4">
        <f>DATE(YEAR(Décompte!$B$7),6,1)</f>
        <v>45078</v>
      </c>
    </row>
    <row r="8" spans="1:4" x14ac:dyDescent="0.2">
      <c r="A8" s="7">
        <v>45658</v>
      </c>
      <c r="B8" s="4">
        <f>DATE(YEAR(Décompte!$B$7),7,1)</f>
        <v>45108</v>
      </c>
      <c r="C8" s="4"/>
    </row>
    <row r="9" spans="1:4" x14ac:dyDescent="0.2">
      <c r="A9" s="7">
        <v>46023</v>
      </c>
      <c r="B9" s="4">
        <f>DATE(YEAR(Décompte!$B$7),8,1)</f>
        <v>45139</v>
      </c>
    </row>
    <row r="10" spans="1:4" x14ac:dyDescent="0.2">
      <c r="A10" s="7">
        <v>46388</v>
      </c>
      <c r="B10" s="4">
        <f>DATE(YEAR(Décompte!$B$7),9,1)</f>
        <v>45170</v>
      </c>
    </row>
    <row r="11" spans="1:4" x14ac:dyDescent="0.2">
      <c r="A11" s="7">
        <v>46753</v>
      </c>
      <c r="B11" s="4">
        <f>DATE(YEAR(Décompte!$B$7),10,1)</f>
        <v>45200</v>
      </c>
    </row>
    <row r="12" spans="1:4" x14ac:dyDescent="0.2">
      <c r="A12" s="7">
        <v>47119</v>
      </c>
      <c r="B12" s="4">
        <f>DATE(YEAR(Décompte!$B$7),11,1)</f>
        <v>45231</v>
      </c>
    </row>
    <row r="13" spans="1:4" x14ac:dyDescent="0.2">
      <c r="A13" s="7">
        <v>47484</v>
      </c>
      <c r="B13" s="4">
        <f>DATE(YEAR(Décompte!$B$7),12,1)</f>
        <v>45261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B22" sqref="B22"/>
    </sheetView>
  </sheetViews>
  <sheetFormatPr baseColWidth="10" defaultRowHeight="12.75" x14ac:dyDescent="0.2"/>
  <cols>
    <col min="2" max="2" width="37.140625" customWidth="1"/>
    <col min="3" max="3" width="38.140625" customWidth="1"/>
  </cols>
  <sheetData>
    <row r="1" spans="1:3" x14ac:dyDescent="0.2">
      <c r="A1" s="107" t="s">
        <v>63</v>
      </c>
      <c r="B1" s="107" t="s">
        <v>64</v>
      </c>
      <c r="C1" s="107" t="s">
        <v>116</v>
      </c>
    </row>
    <row r="2" spans="1:3" x14ac:dyDescent="0.2">
      <c r="A2" s="106">
        <v>1560</v>
      </c>
      <c r="B2" s="106" t="s">
        <v>65</v>
      </c>
      <c r="C2" s="106" t="str">
        <f>CONCATENATE(B2," (",A2,") ")</f>
        <v xml:space="preserve">Agrisano (1560) </v>
      </c>
    </row>
    <row r="3" spans="1:3" x14ac:dyDescent="0.2">
      <c r="A3" s="106">
        <v>1507</v>
      </c>
      <c r="B3" s="106" t="s">
        <v>66</v>
      </c>
      <c r="C3" s="106" t="str">
        <f t="shared" ref="C3:C53" si="0">CONCATENATE(B3," (",A3,") ")</f>
        <v xml:space="preserve">AMB Assurances SA (1507) </v>
      </c>
    </row>
    <row r="4" spans="1:3" x14ac:dyDescent="0.2">
      <c r="A4" s="106">
        <v>32</v>
      </c>
      <c r="B4" s="106" t="s">
        <v>67</v>
      </c>
      <c r="C4" s="106" t="str">
        <f t="shared" si="0"/>
        <v xml:space="preserve">Aquilana (32) </v>
      </c>
    </row>
    <row r="5" spans="1:3" x14ac:dyDescent="0.2">
      <c r="A5" s="106">
        <v>1569</v>
      </c>
      <c r="B5" s="106" t="s">
        <v>68</v>
      </c>
      <c r="C5" s="106" t="str">
        <f t="shared" si="0"/>
        <v xml:space="preserve">Arcosana (1569) </v>
      </c>
    </row>
    <row r="6" spans="1:3" x14ac:dyDescent="0.2">
      <c r="A6" s="106">
        <v>1542</v>
      </c>
      <c r="B6" s="106" t="s">
        <v>69</v>
      </c>
      <c r="C6" s="106" t="str">
        <f t="shared" si="0"/>
        <v xml:space="preserve">Assura-Basis SA (1542) </v>
      </c>
    </row>
    <row r="7" spans="1:3" x14ac:dyDescent="0.2">
      <c r="A7" s="106">
        <v>312</v>
      </c>
      <c r="B7" s="106" t="s">
        <v>70</v>
      </c>
      <c r="C7" s="106" t="str">
        <f t="shared" si="0"/>
        <v xml:space="preserve">Atupri (312) </v>
      </c>
    </row>
    <row r="8" spans="1:3" x14ac:dyDescent="0.2">
      <c r="A8" s="106">
        <v>343</v>
      </c>
      <c r="B8" s="106" t="s">
        <v>71</v>
      </c>
      <c r="C8" s="106" t="str">
        <f t="shared" si="0"/>
        <v xml:space="preserve">Avenir Krankenversicherung AG (343) </v>
      </c>
    </row>
    <row r="9" spans="1:3" x14ac:dyDescent="0.2">
      <c r="A9" s="106">
        <v>1322</v>
      </c>
      <c r="B9" s="106" t="s">
        <v>72</v>
      </c>
      <c r="C9" s="106" t="str">
        <f t="shared" si="0"/>
        <v xml:space="preserve">Birchmeier (1322) </v>
      </c>
    </row>
    <row r="10" spans="1:3" x14ac:dyDescent="0.2">
      <c r="A10" s="106">
        <v>1575</v>
      </c>
      <c r="B10" s="106" t="s">
        <v>73</v>
      </c>
      <c r="C10" s="106" t="str">
        <f t="shared" si="0"/>
        <v xml:space="preserve">Compact (1575) </v>
      </c>
    </row>
    <row r="11" spans="1:3" x14ac:dyDescent="0.2">
      <c r="A11" s="106">
        <v>290</v>
      </c>
      <c r="B11" s="106" t="s">
        <v>74</v>
      </c>
      <c r="C11" s="106" t="str">
        <f t="shared" si="0"/>
        <v xml:space="preserve">CONCORDIA (290) </v>
      </c>
    </row>
    <row r="12" spans="1:3" x14ac:dyDescent="0.2">
      <c r="A12" s="106">
        <v>8</v>
      </c>
      <c r="B12" s="106" t="s">
        <v>75</v>
      </c>
      <c r="C12" s="106" t="str">
        <f t="shared" si="0"/>
        <v xml:space="preserve">CSS (8) </v>
      </c>
    </row>
    <row r="13" spans="1:3" x14ac:dyDescent="0.2">
      <c r="A13" s="106">
        <v>774</v>
      </c>
      <c r="B13" s="106" t="s">
        <v>76</v>
      </c>
      <c r="C13" s="106" t="str">
        <f t="shared" si="0"/>
        <v xml:space="preserve">Easy Sana Krankenversicherung AG (774) </v>
      </c>
    </row>
    <row r="14" spans="1:3" x14ac:dyDescent="0.2">
      <c r="A14" s="106">
        <v>881</v>
      </c>
      <c r="B14" s="106" t="s">
        <v>77</v>
      </c>
      <c r="C14" s="106" t="str">
        <f t="shared" si="0"/>
        <v xml:space="preserve">EGK (881) </v>
      </c>
    </row>
    <row r="15" spans="1:3" x14ac:dyDescent="0.2">
      <c r="A15" s="106">
        <v>134</v>
      </c>
      <c r="B15" s="106" t="s">
        <v>78</v>
      </c>
      <c r="C15" s="106" t="str">
        <f t="shared" si="0"/>
        <v xml:space="preserve">Einsiedler Krankenkasse (134) </v>
      </c>
    </row>
    <row r="16" spans="1:3" x14ac:dyDescent="0.2">
      <c r="A16" s="106">
        <v>1386</v>
      </c>
      <c r="B16" s="106" t="s">
        <v>79</v>
      </c>
      <c r="C16" s="106" t="str">
        <f t="shared" si="0"/>
        <v xml:space="preserve">GALENOS AG (1386) </v>
      </c>
    </row>
    <row r="17" spans="1:3" x14ac:dyDescent="0.2">
      <c r="A17" s="106">
        <v>780</v>
      </c>
      <c r="B17" s="106" t="s">
        <v>80</v>
      </c>
      <c r="C17" s="106" t="str">
        <f t="shared" si="0"/>
        <v xml:space="preserve">Glarner (780) </v>
      </c>
    </row>
    <row r="18" spans="1:3" x14ac:dyDescent="0.2">
      <c r="A18" s="106">
        <v>1562</v>
      </c>
      <c r="B18" s="106" t="s">
        <v>81</v>
      </c>
      <c r="C18" s="106" t="str">
        <f t="shared" si="0"/>
        <v xml:space="preserve">Helsana (1562) </v>
      </c>
    </row>
    <row r="19" spans="1:3" x14ac:dyDescent="0.2">
      <c r="A19" s="106">
        <v>1142</v>
      </c>
      <c r="B19" s="106" t="s">
        <v>82</v>
      </c>
      <c r="C19" s="106" t="str">
        <f t="shared" si="0"/>
        <v xml:space="preserve">Ingenbohl (1142) </v>
      </c>
    </row>
    <row r="20" spans="1:3" x14ac:dyDescent="0.2">
      <c r="A20" s="106">
        <v>1529</v>
      </c>
      <c r="B20" s="106" t="s">
        <v>83</v>
      </c>
      <c r="C20" s="106" t="str">
        <f t="shared" si="0"/>
        <v xml:space="preserve">INTRAS (1529) </v>
      </c>
    </row>
    <row r="21" spans="1:3" x14ac:dyDescent="0.2">
      <c r="A21" s="106">
        <v>829</v>
      </c>
      <c r="B21" s="106" t="s">
        <v>84</v>
      </c>
      <c r="C21" s="106" t="str">
        <f t="shared" si="0"/>
        <v xml:space="preserve">KLuG (829) </v>
      </c>
    </row>
    <row r="22" spans="1:3" x14ac:dyDescent="0.2">
      <c r="A22" s="106">
        <v>762</v>
      </c>
      <c r="B22" s="106" t="s">
        <v>85</v>
      </c>
      <c r="C22" s="106" t="str">
        <f t="shared" si="0"/>
        <v xml:space="preserve">Kolping (762) </v>
      </c>
    </row>
    <row r="23" spans="1:3" x14ac:dyDescent="0.2">
      <c r="A23" s="106">
        <v>376</v>
      </c>
      <c r="B23" s="106" t="s">
        <v>86</v>
      </c>
      <c r="C23" s="106" t="str">
        <f t="shared" si="0"/>
        <v xml:space="preserve">KPT/CPT (376) </v>
      </c>
    </row>
    <row r="24" spans="1:3" x14ac:dyDescent="0.2">
      <c r="A24" s="106">
        <v>558</v>
      </c>
      <c r="B24" s="106" t="s">
        <v>87</v>
      </c>
      <c r="C24" s="106" t="str">
        <f t="shared" si="0"/>
        <v xml:space="preserve">KVF Krankenversicherung AG (558) </v>
      </c>
    </row>
    <row r="25" spans="1:3" x14ac:dyDescent="0.2">
      <c r="A25" s="106">
        <v>820</v>
      </c>
      <c r="B25" s="106" t="s">
        <v>88</v>
      </c>
      <c r="C25" s="106" t="str">
        <f t="shared" si="0"/>
        <v xml:space="preserve">Lumneziana (820) </v>
      </c>
    </row>
    <row r="26" spans="1:3" x14ac:dyDescent="0.2">
      <c r="A26" s="106">
        <v>360</v>
      </c>
      <c r="B26" s="106" t="s">
        <v>89</v>
      </c>
      <c r="C26" s="106" t="str">
        <f t="shared" si="0"/>
        <v xml:space="preserve">Luzerner Hinterland (360) </v>
      </c>
    </row>
    <row r="27" spans="1:3" x14ac:dyDescent="0.2">
      <c r="A27" s="106">
        <v>57</v>
      </c>
      <c r="B27" s="106" t="s">
        <v>90</v>
      </c>
      <c r="C27" s="106" t="str">
        <f t="shared" si="0"/>
        <v xml:space="preserve">Moove Sympany AG (57) </v>
      </c>
    </row>
    <row r="28" spans="1:3" x14ac:dyDescent="0.2">
      <c r="A28" s="106">
        <v>1479</v>
      </c>
      <c r="B28" s="106" t="s">
        <v>91</v>
      </c>
      <c r="C28" s="106" t="str">
        <f t="shared" si="0"/>
        <v xml:space="preserve">Mutuel Krankenversicherung AG (1479) </v>
      </c>
    </row>
    <row r="29" spans="1:3" x14ac:dyDescent="0.2">
      <c r="A29" s="106">
        <v>455</v>
      </c>
      <c r="B29" s="106" t="s">
        <v>92</v>
      </c>
      <c r="C29" s="106" t="str">
        <f t="shared" si="0"/>
        <v xml:space="preserve">ÖKK (455) </v>
      </c>
    </row>
    <row r="30" spans="1:3" x14ac:dyDescent="0.2">
      <c r="A30" s="106">
        <v>1535</v>
      </c>
      <c r="B30" s="106" t="s">
        <v>93</v>
      </c>
      <c r="C30" s="106" t="str">
        <f t="shared" si="0"/>
        <v xml:space="preserve">Philos Krankenversicherung AG (1535) </v>
      </c>
    </row>
    <row r="31" spans="1:3" x14ac:dyDescent="0.2">
      <c r="A31" s="106">
        <v>994</v>
      </c>
      <c r="B31" s="106" t="s">
        <v>94</v>
      </c>
      <c r="C31" s="106" t="str">
        <f t="shared" si="0"/>
        <v xml:space="preserve">Progrès (994) </v>
      </c>
    </row>
    <row r="32" spans="1:3" x14ac:dyDescent="0.2">
      <c r="A32" s="106">
        <v>182</v>
      </c>
      <c r="B32" s="106" t="s">
        <v>95</v>
      </c>
      <c r="C32" s="106" t="str">
        <f t="shared" si="0"/>
        <v xml:space="preserve">PROVITA (182) </v>
      </c>
    </row>
    <row r="33" spans="1:3" x14ac:dyDescent="0.2">
      <c r="A33" s="106">
        <v>1401</v>
      </c>
      <c r="B33" s="106" t="s">
        <v>96</v>
      </c>
      <c r="C33" s="106" t="str">
        <f t="shared" si="0"/>
        <v xml:space="preserve">rhenusana (1401) </v>
      </c>
    </row>
    <row r="34" spans="1:3" x14ac:dyDescent="0.2">
      <c r="A34" s="106">
        <v>1568</v>
      </c>
      <c r="B34" s="106" t="s">
        <v>97</v>
      </c>
      <c r="C34" s="106" t="str">
        <f t="shared" si="0"/>
        <v xml:space="preserve">sana24 (1568) </v>
      </c>
    </row>
    <row r="35" spans="1:3" x14ac:dyDescent="0.2">
      <c r="A35" s="106">
        <v>1577</v>
      </c>
      <c r="B35" s="106" t="s">
        <v>98</v>
      </c>
      <c r="C35" s="106" t="str">
        <f t="shared" si="0"/>
        <v xml:space="preserve">Sanagate (1577) </v>
      </c>
    </row>
    <row r="36" spans="1:3" x14ac:dyDescent="0.2">
      <c r="A36" s="106">
        <v>901</v>
      </c>
      <c r="B36" s="106" t="s">
        <v>99</v>
      </c>
      <c r="C36" s="106" t="str">
        <f t="shared" si="0"/>
        <v xml:space="preserve">sanavals (901) </v>
      </c>
    </row>
    <row r="37" spans="1:3" x14ac:dyDescent="0.2">
      <c r="A37" s="106">
        <v>1509</v>
      </c>
      <c r="B37" s="106" t="s">
        <v>100</v>
      </c>
      <c r="C37" s="106" t="str">
        <f t="shared" si="0"/>
        <v xml:space="preserve">Sanitas (1509) </v>
      </c>
    </row>
    <row r="38" spans="1:3" x14ac:dyDescent="0.2">
      <c r="A38" s="106">
        <v>1362</v>
      </c>
      <c r="B38" s="106" t="s">
        <v>101</v>
      </c>
      <c r="C38" s="106" t="str">
        <f t="shared" si="0"/>
        <v xml:space="preserve">Simplon (1362) </v>
      </c>
    </row>
    <row r="39" spans="1:3" x14ac:dyDescent="0.2">
      <c r="A39" s="106">
        <v>923</v>
      </c>
      <c r="B39" s="106" t="s">
        <v>102</v>
      </c>
      <c r="C39" s="106" t="str">
        <f t="shared" si="0"/>
        <v xml:space="preserve">SLKK (923) </v>
      </c>
    </row>
    <row r="40" spans="1:3" x14ac:dyDescent="0.2">
      <c r="A40" s="106">
        <v>941</v>
      </c>
      <c r="B40" s="106" t="s">
        <v>103</v>
      </c>
      <c r="C40" s="106" t="str">
        <f t="shared" si="0"/>
        <v xml:space="preserve">sodalis (941) </v>
      </c>
    </row>
    <row r="41" spans="1:3" x14ac:dyDescent="0.2">
      <c r="A41" s="106">
        <v>246</v>
      </c>
      <c r="B41" s="106" t="s">
        <v>104</v>
      </c>
      <c r="C41" s="106" t="str">
        <f t="shared" si="0"/>
        <v xml:space="preserve">Steffisburg (246) </v>
      </c>
    </row>
    <row r="42" spans="1:3" x14ac:dyDescent="0.2">
      <c r="A42" s="106">
        <v>1331</v>
      </c>
      <c r="B42" s="106" t="s">
        <v>105</v>
      </c>
      <c r="C42" s="106" t="str">
        <f t="shared" si="0"/>
        <v xml:space="preserve">Stoffel (1331) </v>
      </c>
    </row>
    <row r="43" spans="1:3" x14ac:dyDescent="0.2">
      <c r="A43" s="106">
        <v>194</v>
      </c>
      <c r="B43" s="106" t="s">
        <v>106</v>
      </c>
      <c r="C43" s="106" t="str">
        <f t="shared" si="0"/>
        <v xml:space="preserve">Sumiswalder (194) </v>
      </c>
    </row>
    <row r="44" spans="1:3" x14ac:dyDescent="0.2">
      <c r="A44" s="106">
        <v>62</v>
      </c>
      <c r="B44" s="106" t="s">
        <v>107</v>
      </c>
      <c r="C44" s="106" t="str">
        <f t="shared" si="0"/>
        <v xml:space="preserve">SUPRA-1846 SA (62) </v>
      </c>
    </row>
    <row r="45" spans="1:3" x14ac:dyDescent="0.2">
      <c r="A45" s="106">
        <v>1384</v>
      </c>
      <c r="B45" s="106" t="s">
        <v>108</v>
      </c>
      <c r="C45" s="106" t="str">
        <f t="shared" si="0"/>
        <v xml:space="preserve">SWICA (1384) </v>
      </c>
    </row>
    <row r="46" spans="1:3" x14ac:dyDescent="0.2">
      <c r="A46" s="106">
        <v>1113</v>
      </c>
      <c r="B46" s="106" t="s">
        <v>109</v>
      </c>
      <c r="C46" s="106" t="str">
        <f t="shared" si="0"/>
        <v xml:space="preserve">Vallée d’Entremont (1113) </v>
      </c>
    </row>
    <row r="47" spans="1:3" x14ac:dyDescent="0.2">
      <c r="A47" s="106">
        <v>1555</v>
      </c>
      <c r="B47" s="106" t="s">
        <v>110</v>
      </c>
      <c r="C47" s="106" t="str">
        <f t="shared" si="0"/>
        <v xml:space="preserve">Visana (1555) </v>
      </c>
    </row>
    <row r="48" spans="1:3" x14ac:dyDescent="0.2">
      <c r="A48" s="106">
        <v>1040</v>
      </c>
      <c r="B48" s="106" t="s">
        <v>111</v>
      </c>
      <c r="C48" s="106" t="str">
        <f t="shared" si="0"/>
        <v xml:space="preserve">Visperterminen (1040) </v>
      </c>
    </row>
    <row r="49" spans="1:3" x14ac:dyDescent="0.2">
      <c r="A49" s="106">
        <v>966</v>
      </c>
      <c r="B49" s="106" t="s">
        <v>112</v>
      </c>
      <c r="C49" s="106" t="str">
        <f t="shared" si="0"/>
        <v xml:space="preserve">vita surselva (966) </v>
      </c>
    </row>
    <row r="50" spans="1:3" x14ac:dyDescent="0.2">
      <c r="A50" s="106">
        <v>1570</v>
      </c>
      <c r="B50" s="106" t="s">
        <v>113</v>
      </c>
      <c r="C50" s="106" t="str">
        <f t="shared" si="0"/>
        <v xml:space="preserve">Vivacare (1570) </v>
      </c>
    </row>
    <row r="51" spans="1:3" x14ac:dyDescent="0.2">
      <c r="A51" s="106">
        <v>509</v>
      </c>
      <c r="B51" s="106" t="s">
        <v>114</v>
      </c>
      <c r="C51" s="106" t="str">
        <f t="shared" si="0"/>
        <v xml:space="preserve">Vivao Sympany (509) </v>
      </c>
    </row>
    <row r="52" spans="1:3" x14ac:dyDescent="0.2">
      <c r="A52" s="106">
        <v>1318</v>
      </c>
      <c r="B52" s="106" t="s">
        <v>115</v>
      </c>
      <c r="C52" s="106" t="str">
        <f t="shared" si="0"/>
        <v xml:space="preserve">Wädenswil (1318) </v>
      </c>
    </row>
    <row r="53" spans="1:3" x14ac:dyDescent="0.2">
      <c r="A53" s="106"/>
      <c r="B53" s="106" t="s">
        <v>29</v>
      </c>
      <c r="C53" s="106" t="str">
        <f t="shared" si="0"/>
        <v xml:space="preserve">Autre ()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b 6 6 2 d 7 e 9 - a e e 0 - 4 1 8 2 - 8 3 2 e - 5 8 e b 9 3 1 0 4 f 9 1 "   s q m i d = " e 9 d 7 4 6 d 4 - f b 0 f - 4 7 a c - 9 a 4 3 - 3 a 6 7 a 1 a 1 4 6 d 0 "   x m l n s = " h t t p : / / s c h e m a s . m i c r o s o f t . c o m / D a t a M a s h u p " > A A A A A E s F A A B Q S w M E F A A C A A g A c G f 2 T r v S n l C s A A A A + g A A A B I A H A B D b 2 5 m a W c v U G F j a 2 F n Z S 5 4 b W w g o h g A K K A U A A A A A A A A A A A A A A A A A A A A A A A A A A A A h Y / P C o J A G M R f R f b u t 7 v + o + J z P X j p k B A E 0 V V 0 1 S V d Q 9 f W d + v Q I / U K B W V 0 6 z Y z z A 9 m H r c 7 J n P X O l c 5 j K r X M e H A i C N 1 0 Z d K 1 z G Z T O W u S C J w n x f n v J b O q 6 z H z T y q m D T G X D a U W m v B + t A P N f U Y 4 / S U 7 Q 5 F I 7 v c V X o 0 u S 4 k + V L l f 4 o I P L 7 H C A 8 C B k E Y B s A j j n S J M V N 6 0 R x C 8 L 1 1 B A z p T 4 z p 1 J p p k K I a 3 H S L d L F I P z / E E 1 B L A w Q U A A I A C A B w Z / Z 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G f 2 T p F E e X o 9 A g A A M Q k A A B M A H A B G b 3 J t d W x h c y 9 T Z W N 0 a W 9 u M S 5 t I K I Y A C i g F A A A A A A A A A A A A A A A A A A A A A A A A A A A A O 1 T y 2 7 a Q B T d I / E P I 2 d j J A t h 0 0 R q K x a E h 2 o 1 M R W G d h F H o 8 F c m l H G M 2 h m j I g Q / 5 J l 2 X X R L y g / 1 h n T A o I 2 a a o u 8 c K 2 7 j 3 3 f Y 6 C V F P B U b z 5 + m / L p X J J 3 R E J Y 3 T d C 2 P s o w Z i o M s l Z J 5 Y 5 D I F Y + n M U 2 D V T 0 L e j 4 S 4 d 7 u U Q b U l u A a u l e v E b 5 J h r 3 4 e 1 B I / w G E U D 8 L B c B D 2 o h j H w 8 u P n c j + R 5 1 O n N T O c c i V p j q 3 x b E E B S T H S l C e 9 O J m G 0 0 l n a 1 X o J I 2 l b b B G S i k J e G K a m E s C g U 1 / 3 X S p e k d B a n Q + h F l o L U E B B w x + p l D 0 u / 2 r 5 r X h O G a j 9 u Q i m y q A W t J M 1 D m D c y 0 1 8 U 2 C 6 5 d 4 M C v z p m a O x U P 8 Z w x z 9 T K o e J t Z t 9 s A w / I i N k N b F a x u A k 1 Z A 1 n 4 3 S 8 9 5 S P G 0 6 B c W 6 X N 2 2 i y e 3 P + D N n 8 D A F l I k x n d D 1 y j E 5 C l x 1 Y A e a C J m 1 B M s z b l H K 3 a / m L R Z O 9 P 0 r G g O a k F T n Z r 7 1 K q M K z l w 2 q b g S s p F p R p l F o S m R i C h l I M Z Q c c w E t i b h D 0 s P L Z x 3 x g q q i O p 9 a M a o a Q A h 1 x e v q r b o b y G X z 0 N a x 5 B r Q w X C N d q 1 t u u M 8 B T + H L E Z 0 O B J b k I 0 N Y Q 6 B l u m y f U 3 B r 8 G 1 D D X h S e 1 H s H A 3 u I w a u s L j n 3 m U N t k Y / N f G C O R H R X o t w 7 G X V a 2 9 2 2 D 5 H T 9 x f K y I J 9 C K p 8 a C m e W w r t 7 9 y E T M 7 g i S k f u I S k 8 v 1 I u U f 5 3 G Y + 0 G p y 0 u q f V 4 C m t B v 9 b q 8 F J q y e t v k C r 9 Z N W 9 7 R a f 0 q r 9 W e 0 + g + 3 3 C / 6 s j v + A F B L A Q I t A B Q A A g A I A H B n 9 k 6 7 0 p 5 Q r A A A A P o A A A A S A A A A A A A A A A A A A A A A A A A A A A B D b 2 5 m a W c v U G F j a 2 F n Z S 5 4 b W x Q S w E C L Q A U A A I A C A B w Z / Z O D 8 r p q 6 Q A A A D p A A A A E w A A A A A A A A A A A A A A A A D 4 A A A A W 0 N v b n R l b n R f V H l w Z X N d L n h t b F B L A Q I t A B Q A A g A I A H B n 9 k 6 R R H l 6 P Q I A A D E J A A A T A A A A A A A A A A A A A A A A A O k B A A B G b 3 J t d W x h c y 9 T Z W N 0 a W 9 u M S 5 t U E s F B g A A A A A D A A M A w g A A A H M 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M x A A A A A A A A A T 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1 P S V N f M T w v S X R l b V B h d G g + P C 9 J d G V t T G 9 j Y X R p b 2 4 + P F N 0 Y W J s Z U V u d H J p Z X M + P E V u d H J 5 I F R 5 c G U 9 I k l z U H J p d m F 0 Z S I g V m F s d W U 9 I m w w I i A v P j x F b n R y e S B U e X B l P S J O Y W 1 l V X B k Y X R l Z E F m d G V y R m l s b C I g V m F s d W U 9 I m w w I i A v P j x F b n R y e S B U e X B l P S J C d W Z m Z X J O Z X h 0 U m V m c m V z a C I g V m F s d W U 9 I m w x I i A v P j x F b n R y e S B U e X B l P S J S Z X N 1 b H R U e X B l I i B W Y W x 1 Z T 0 i c 0 V 4 Y 2 V w d G l v b i I g L z 4 8 R W 5 0 c n k g V H l w Z T 0 i Q W R k Z W R U b 0 R h d G F N b 2 R l b C I g V m F s d W U 9 I m w w I i A v P j x F b n R y e S B U e X B l P S J G a W x s R W 5 h Y m x l Z C I g V m F s d W U 9 I m w w I i A v P j x F b n R y e S B U e X B l P S J G a W x s V G 9 E Y X R h T W 9 k Z W x F b m F i b G V k I i B W Y W x 1 Z T 0 i b D A i I C 8 + P E V u d H J 5 I F R 5 c G U 9 I k Z p b G x T d G F 0 d X M i I F Z h b H V l P S J z Q 2 9 t c G x l d G U i I C 8 + P E V u d H J 5 I F R 5 c G U 9 I k Z p b G x D b 3 V u d C I g V m F s d W U 9 I m w x O S I g L z 4 8 R W 5 0 c n k g V H l w Z T 0 i R m l s b E V y c m 9 y Q 2 9 1 b n Q i I F Z h b H V l P S J s M C I g L z 4 8 R W 5 0 c n k g V H l w Z T 0 i R m l s b E N v b H V t b l R 5 c G V z I i B W Y W x 1 Z T 0 i c 0 F B T U R B d 0 1 E Q m d N R E N R W U Q i I C 8 + P E V u d H J 5 I F R 5 c G U 9 I k Z p b G x D b 2 x 1 b W 5 O Y W 1 l c y I g V m F s d W U 9 I n N b J n F 1 b 3 Q 7 T s K w I G R l I G Z h Y 3 R 1 c m U g w 6 l t a X N l X G 4 o c m V t Y m 9 1 c n P D q W U g c G F y I G F z c 3 V y Z X V y c y k m c X V v d D s s J n F 1 b 3 Q 7 S G V 1 c m V z X G 5 P U E F T I E E m c X V v d D s s J n F 1 b 3 Q 7 S G V 1 c m V z X G 5 P U E F T I E I m c X V v d D s s J n F 1 b 3 Q 7 S G V 1 c m V z X G 5 P U E F T I E M m c X V v d D s s J n F 1 b 3 Q 7 T W 9 u d G F u d C B y Z W 1 i b 3 V y c 8 O p I H B h c i B h c 3 N 1 c m F u Y 2 U m c X V v d D s s J n F 1 b 3 Q 7 T W 9 u d G F u d C B m Y W N 0 d X L D q S B h d S B w Y X R p Z W 5 0 J n F 1 b 3 Q 7 L C Z x d W 9 0 O 0 N v b n R y w 7 R s Z S Z x d W 9 0 O y w m c X V v d D t j b 2 5 0 c m 9 s Z V 8 x J n F 1 b 3 Q 7 L C Z x d W 9 0 O 2 N v b n R y b 2 x l X z I m c X V v d D s s J n F 1 b 3 Q 7 R G F 0 Z S Z x d W 9 0 O y w m c X V v d D t O b 2 0 m c X V v d D s s J n F 1 b 3 Q 7 U k N D J n F 1 b 3 Q 7 X S I g L z 4 8 R W 5 0 c n k g V H l w Z T 0 i R m l s b E V y c m 9 y Q 2 9 k Z S I g V m F s d W U 9 I n N V b m t u b 3 d u I i A v P j x F b n R y e S B U e X B l P S J G a W x s T G F z d F V w Z G F 0 Z W Q i I F Z h b H V l P S J k M j A x O S 0 w N i 0 y M V Q x N D o z N j o y N C 4 w M D E 4 M T k z W i I g L z 4 8 R W 5 0 c n k g V H l w Z T 0 i R m l s b G V k Q 2 9 t c G x l d G V S Z X N 1 b H R U b 1 d v c m t z a G V l d C I g V m F s d W U 9 I m w x I i A v P j x F b n R y e S B U e X B l P S J S Z W N v d m V y e V R h c m d l d F N o Z W V 0 I i B W Y W x 1 Z T 0 i c 0 Z l d W l s M j k i I C 8 + P E V u d H J 5 I F R 5 c G U 9 I l J l Y 2 9 2 Z X J 5 V G F y Z 2 V 0 Q 2 9 s d W 1 u I i B W Y W x 1 Z T 0 i b D E i I C 8 + P E V u d H J 5 I F R 5 c G U 9 I l J l Y 2 9 2 Z X J 5 V G F y Z 2 V 0 U m 9 3 I i B W Y W x 1 Z T 0 i b D E i I C 8 + P E V u d H J 5 I F R 5 c G U 9 I l J l b G F 0 a W 9 u c 2 h p c E l u Z m 9 D b 2 5 0 Y W l u Z X I i I F Z h b H V l P S J z e y Z x d W 9 0 O 2 N v b H V t b k N v d W 5 0 J n F 1 b 3 Q 7 O j E y L C Z x d W 9 0 O 2 t l e U N v b H V t b k 5 h b W V z J n F 1 b 3 Q 7 O l t d L C Z x d W 9 0 O 3 F 1 Z X J 5 U m V s Y X R p b 2 5 z a G l w c y Z x d W 9 0 O z p b X S w m c X V v d D t j b 2 x 1 b W 5 J Z G V u d G l 0 a W V z J n F 1 b 3 Q 7 O l s m c X V v d D t T Z W N 0 a W 9 u M S 9 N T 0 l T X z E v R G V y b m n D q H J l c y B s a W d u Z X M g c 3 V w c H J p b c O p Z X M u e 0 7 C s C B k Z S B m Y W N 0 d X J l I M O p b W l z Z V x u K H J l b W J v d X J z w 6 l l I H B h c i B h c 3 N 1 c m V 1 c n M p L D B 9 J n F 1 b 3 Q 7 L C Z x d W 9 0 O 1 N l Y 3 R p b 2 4 x L 0 1 P S V N f M S 9 E Z X J u a c O o c m V z I G x p Z 2 5 l c y B z d X B w c m l t w 6 l l c y 5 7 S G V 1 c m V z X G 5 P U E F T I E E s M X 0 m c X V v d D s s J n F 1 b 3 Q 7 U 2 V j d G l v b j E v T U 9 J U 1 8 x L 0 R l c m 5 p w 6 h y Z X M g b G l n b m V z I H N 1 c H B y a W 3 D q W V z L n t I Z X V y Z X N c b k 9 Q Q V M g Q i w y f S Z x d W 9 0 O y w m c X V v d D t T Z W N 0 a W 9 u M S 9 N T 0 l T X z E v R G V y b m n D q H J l c y B s a W d u Z X M g c 3 V w c H J p b c O p Z X M u e 0 h l d X J l c 1 x u T 1 B B U y B D L D N 9 J n F 1 b 3 Q 7 L C Z x d W 9 0 O 1 N l Y 3 R p b 2 4 x L 0 1 P S V N f M S 9 E Z X J u a c O o c m V z I G x p Z 2 5 l c y B z d X B w c m l t w 6 l l c y 5 7 T W 9 u d G F u d C B y Z W 1 i b 3 V y c 8 O p I H B h c i B h c 3 N 1 c m F u Y 2 U s N H 0 m c X V v d D s s J n F 1 b 3 Q 7 U 2 V j d G l v b j E v T U 9 J U 1 8 x L 0 R l c m 5 p w 6 h y Z X M g b G l n b m V z I H N 1 c H B y a W 3 D q W V z L n t N b 2 5 0 Y W 5 0 I G Z h Y 3 R 1 c s O p I G F 1 I H B h d G l l b n Q s N X 0 m c X V v d D s s J n F 1 b 3 Q 7 U 2 V j d G l v b j E v T U 9 J U 1 8 x L 0 R l c m 5 p w 6 h y Z X M g b G l n b m V z I H N 1 c H B y a W 3 D q W V z L n t D b 2 5 0 c s O 0 b G U s N n 0 m c X V v d D s s J n F 1 b 3 Q 7 U 2 V j d G l v b j E v T U 9 J U 1 8 x L 0 R l c m 5 p w 6 h y Z X M g b G l n b m V z I H N 1 c H B y a W 3 D q W V z L n t j b 2 5 0 c m 9 s Z V 8 x L D d 9 J n F 1 b 3 Q 7 L C Z x d W 9 0 O 1 N l Y 3 R p b 2 4 x L 0 1 P S V N f M S 9 E Z X J u a c O o c m V z I G x p Z 2 5 l c y B z d X B w c m l t w 6 l l c y 5 7 Y 2 9 u d H J v b G V f M i w 4 f S Z x d W 9 0 O y w m c X V v d D t T Z W N 0 a W 9 u M S 9 N T 0 l T X z E v R G V y b m n D q H J l c y B s a W d u Z X M g c 3 V w c H J p b c O p Z X M u e 0 R h d G U s O X 0 m c X V v d D s s J n F 1 b 3 Q 7 U 2 V j d G l v b j E v T U 9 J U 1 8 x L 0 R l c m 5 p w 6 h y Z X M g b G l n b m V z I H N 1 c H B y a W 3 D q W V z L n t O b 2 0 s M T B 9 J n F 1 b 3 Q 7 L C Z x d W 9 0 O 1 N l Y 3 R p b 2 4 x L 0 1 P S V N f M S 9 E Z X J u a c O o c m V z I G x p Z 2 5 l c y B z d X B w c m l t w 6 l l c y 5 7 U k N D L D E x f S Z x d W 9 0 O 1 0 s J n F 1 b 3 Q 7 Q 2 9 s d W 1 u Q 2 9 1 b n Q m c X V v d D s 6 M T I s J n F 1 b 3 Q 7 S 2 V 5 Q 2 9 s d W 1 u T m F t Z X M m c X V v d D s 6 W 1 0 s J n F 1 b 3 Q 7 Q 2 9 s d W 1 u S W R l b n R p d G l l c y Z x d W 9 0 O z p b J n F 1 b 3 Q 7 U 2 V j d G l v b j E v T U 9 J U 1 8 x L 0 R l c m 5 p w 6 h y Z X M g b G l n b m V z I H N 1 c H B y a W 3 D q W V z L n t O w r A g Z G U g Z m F j d H V y Z S D D q W 1 p c 2 V c b i h y Z W 1 i b 3 V y c 8 O p Z S B w Y X I g Y X N z d X J l d X J z K S w w f S Z x d W 9 0 O y w m c X V v d D t T Z W N 0 a W 9 u M S 9 N T 0 l T X z E v R G V y b m n D q H J l c y B s a W d u Z X M g c 3 V w c H J p b c O p Z X M u e 0 h l d X J l c 1 x u T 1 B B U y B B L D F 9 J n F 1 b 3 Q 7 L C Z x d W 9 0 O 1 N l Y 3 R p b 2 4 x L 0 1 P S V N f M S 9 E Z X J u a c O o c m V z I G x p Z 2 5 l c y B z d X B w c m l t w 6 l l c y 5 7 S G V 1 c m V z X G 5 P U E F T I E I s M n 0 m c X V v d D s s J n F 1 b 3 Q 7 U 2 V j d G l v b j E v T U 9 J U 1 8 x L 0 R l c m 5 p w 6 h y Z X M g b G l n b m V z I H N 1 c H B y a W 3 D q W V z L n t I Z X V y Z X N c b k 9 Q Q V M g Q y w z f S Z x d W 9 0 O y w m c X V v d D t T Z W N 0 a W 9 u M S 9 N T 0 l T X z E v R G V y b m n D q H J l c y B s a W d u Z X M g c 3 V w c H J p b c O p Z X M u e 0 1 v b n R h b n Q g c m V t Y m 9 1 c n P D q S B w Y X I g Y X N z d X J h b m N l L D R 9 J n F 1 b 3 Q 7 L C Z x d W 9 0 O 1 N l Y 3 R p b 2 4 x L 0 1 P S V N f M S 9 E Z X J u a c O o c m V z I G x p Z 2 5 l c y B z d X B w c m l t w 6 l l c y 5 7 T W 9 u d G F u d C B m Y W N 0 d X L D q S B h d S B w Y X R p Z W 5 0 L D V 9 J n F 1 b 3 Q 7 L C Z x d W 9 0 O 1 N l Y 3 R p b 2 4 x L 0 1 P S V N f M S 9 E Z X J u a c O o c m V z I G x p Z 2 5 l c y B z d X B w c m l t w 6 l l c y 5 7 Q 2 9 u d H L D t G x l L D Z 9 J n F 1 b 3 Q 7 L C Z x d W 9 0 O 1 N l Y 3 R p b 2 4 x L 0 1 P S V N f M S 9 E Z X J u a c O o c m V z I G x p Z 2 5 l c y B z d X B w c m l t w 6 l l c y 5 7 Y 2 9 u d H J v b G V f M S w 3 f S Z x d W 9 0 O y w m c X V v d D t T Z W N 0 a W 9 u M S 9 N T 0 l T X z E v R G V y b m n D q H J l c y B s a W d u Z X M g c 3 V w c H J p b c O p Z X M u e 2 N v b n R y b 2 x l X z I s O H 0 m c X V v d D s s J n F 1 b 3 Q 7 U 2 V j d G l v b j E v T U 9 J U 1 8 x L 0 R l c m 5 p w 6 h y Z X M g b G l n b m V z I H N 1 c H B y a W 3 D q W V z L n t E Y X R l L D l 9 J n F 1 b 3 Q 7 L C Z x d W 9 0 O 1 N l Y 3 R p b 2 4 x L 0 1 P S V N f M S 9 E Z X J u a c O o c m V z I G x p Z 2 5 l c y B z d X B w c m l t w 6 l l c y 5 7 T m 9 t L D E w f S Z x d W 9 0 O y w m c X V v d D t T Z W N 0 a W 9 u M S 9 N T 0 l T X z E v R G V y b m n D q H J l c y B s a W d u Z X M g c 3 V w c H J p b c O p Z X M u e 1 J D Q y w x M X 0 m c X V v d D t d L C Z x d W 9 0 O 1 J l b G F 0 a W 9 u c 2 h p c E l u Z m 8 m c X V v d D s 6 W 1 1 9 I i A v P j w v U 3 R h Y m x l R W 5 0 c m l l c z 4 8 L 0 l 0 Z W 0 + P E l 0 Z W 0 + P E l 0 Z W 1 M b 2 N h d G l v b j 4 8 S X R l b V R 5 c G U + R m 9 y b X V s Y T w v S X R l b V R 5 c G U + P E l 0 Z W 1 Q Y X R o P l N l Y 3 R p b 2 4 x L 0 1 P S V N f M S 9 T b 3 V y Y 2 U 8 L 0 l 0 Z W 1 Q Y X R o P j w v S X R l b U x v Y 2 F 0 a W 9 u P j x T d G F i b G V F b n R y a W V z I C 8 + P C 9 J d G V t P j x J d G V t P j x J d G V t T G 9 j Y X R p b 2 4 + P E l 0 Z W 1 U e X B l P k Z v c m 1 1 b G E 8 L 0 l 0 Z W 1 U e X B l P j x J d G V t U G F 0 a D 5 T Z W N 0 a W 9 u M S 9 N T 0 l T X z E v T U 9 J U 1 8 x X 1 R h Y m x l P C 9 J d G V t U G F 0 a D 4 8 L 0 l 0 Z W 1 M b 2 N h d G l v b j 4 8 U 3 R h Y m x l R W 5 0 c m l l c y A v P j w v S X R l b T 4 8 S X R l b T 4 8 S X R l b U x v Y 2 F 0 a W 9 u P j x J d G V t V H l w Z T 5 G b 3 J t d W x h P C 9 J d G V t V H l w Z T 4 8 S X R l b V B h d G g + U 2 V j d G l v b j E v T U 9 J U 1 8 x L 1 R 5 c G U l M j B t b 2 R p Z m k l Q z M l Q T k 8 L 0 l 0 Z W 1 Q Y X R o P j w v S X R l b U x v Y 2 F 0 a W 9 u P j x T d G F i b G V F b n R y a W V z I C 8 + P C 9 J d G V t P j x J d G V t P j x J d G V t T G 9 j Y X R p b 2 4 + P E l 0 Z W 1 U e X B l P k Z v c m 1 1 b G E 8 L 0 l 0 Z W 1 U e X B l P j x J d G V t U G F 0 a D 5 T Z W N 0 a W 9 u M S 9 N T 0 l T X z I 8 L 0 l 0 Z W 1 Q Y X R o P j w v S X R l b U x v Y 2 F 0 a W 9 u P j x T d G F i b G V F b n R y a W V z P j x F b n R y e S B U e X B l P S J J c 1 B y a X Z h d G U i I F Z h b H V l P S J s M C I g L z 4 8 R W 5 0 c n k g V H l w Z T 0 i T m F t Z V V w Z G F 0 Z W R B Z n R l c k Z p b G w i I F Z h b H V l P S J s M C I g L z 4 8 R W 5 0 c n k g V H l w Z T 0 i Q n V m Z m V y T m V 4 d F J l Z n J l c 2 g i I F Z h b H V l P S J s M S I g L z 4 8 R W 5 0 c n k g V H l w Z T 0 i U m V z d W x 0 V H l w Z S I g V m F s d W U 9 I n N F e G N l c H R p b 2 4 i I C 8 + P E V u d H J 5 I F R 5 c G U 9 I k F k Z G V k V G 9 E Y X R h T W 9 k Z W w i I F Z h b H V l P S J s M C I g L z 4 8 R W 5 0 c n k g V H l w Z T 0 i R m l s b E V u Y W J s Z W Q i I F Z h b H V l P S J s M C I g L z 4 8 R W 5 0 c n k g V H l w Z T 0 i R m l s b F R v R G F 0 Y U 1 v Z G V s R W 5 h Y m x l Z C I g V m F s d W U 9 I m w w I i A v P j x F b n R y e S B U e X B l P S J G a W x s U 3 R h d H V z I i B W Y W x 1 Z T 0 i c 0 N v b X B s Z X R l I i A v P j x F b n R y e S B U e X B l P S J G a W x s Q 2 9 1 b n Q i I F Z h b H V l P S J s M T I i I C 8 + P E V u d H J 5 I F R 5 c G U 9 I k Z p b G x F c n J v c k N v d W 5 0 I i B W Y W x 1 Z T 0 i b D A i I C 8 + P E V u d H J 5 I F R 5 c G U 9 I k Z p b G x D b 2 x 1 b W 5 U e X B l c y I g V m F s d W U 9 I n N B Q U 1 E Q X d N R E J n T U R D U V l E I i A v P j x F b n R y e S B U e X B l P S J G a W x s Q 2 9 s d W 1 u T m F t Z X M i I F Z h b H V l P S J z W y Z x d W 9 0 O 0 7 C s C B k Z S B m Y W N 0 d X J l I M O p b W l z Z V x u K H J l b W J v d X J z w 6 l l I H B h c i B h c 3 N 1 c m V 1 c n M p J n F 1 b 3 Q 7 L C Z x d W 9 0 O 0 h l d X J l c 1 x u T 1 B B U y B B J n F 1 b 3 Q 7 L C Z x d W 9 0 O 0 h l d X J l c 1 x u T 1 B B U y B C J n F 1 b 3 Q 7 L C Z x d W 9 0 O 0 h l d X J l c 1 x u T 1 B B U y B D J n F 1 b 3 Q 7 L C Z x d W 9 0 O 0 1 v b n R h b n Q g c m V t Y m 9 1 c n P D q S B w Y X I g Y X N z d X J h b m N l J n F 1 b 3 Q 7 L C Z x d W 9 0 O 0 1 v b n R h b n Q g Z m F j d H V y w 6 k g Y X U g c G F 0 a W V u d C Z x d W 9 0 O y w m c X V v d D t D b 2 5 0 c s O 0 b G U m c X V v d D s s J n F 1 b 3 Q 7 Y 2 9 u d H J v b G V f M S Z x d W 9 0 O y w m c X V v d D t j b 2 5 0 c m 9 s Z V 8 y J n F 1 b 3 Q 7 L C Z x d W 9 0 O 0 R h d G U m c X V v d D s s J n F 1 b 3 Q 7 T m 9 t J n F 1 b 3 Q 7 L C Z x d W 9 0 O 1 J D Q y Z x d W 9 0 O 1 0 i I C 8 + P E V u d H J 5 I F R 5 c G U 9 I k Z p b G x F c n J v c k N v Z G U i I F Z h b H V l P S J z V W 5 r b m 9 3 b i I g L z 4 8 R W 5 0 c n k g V H l w Z T 0 i R m l s b E x h c 3 R V c G R h d G V k I i B W Y W x 1 Z T 0 i Z D I w M T k t M D Y t M j F U M T Q 6 M z Y 6 M j U u M T c x O D E 5 M 1 o i I C 8 + P E V u d H J 5 I F R 5 c G U 9 I k Z p b G x l Z E N v b X B s Z X R l U m V z d W x 0 V G 9 X b 3 J r c 2 h l Z X Q i I F Z h b H V l P S J s M S I g L z 4 8 R W 5 0 c n k g V H l w Z T 0 i U m V j b 3 Z l c n l U Y X J n Z X R T a G V l d C I g V m F s d W U 9 I n N G Z X V p b D M w I i A v P j x F b n R y e S B U e X B l P S J S Z W N v d m V y e V R h c m d l d E N v b H V t b i I g V m F s d W U 9 I m w x I i A v P j x F b n R y e S B U e X B l P S J S Z W N v d m V y e V R h c m d l d F J v d y I g V m F s d W U 9 I m w x I i A v P j x F b n R y e S B U e X B l P S J S Z W x h d G l v b n N o a X B J b m Z v Q 2 9 u d G F p b m V y I i B W Y W x 1 Z T 0 i c 3 s m c X V v d D t j b 2 x 1 b W 5 D b 3 V u d C Z x d W 9 0 O z o x M i w m c X V v d D t r Z X l D b 2 x 1 b W 5 O Y W 1 l c y Z x d W 9 0 O z p b X S w m c X V v d D t x d W V y e V J l b G F 0 a W 9 u c 2 h p c H M m c X V v d D s 6 W 1 0 s J n F 1 b 3 Q 7 Y 2 9 s d W 1 u S W R l b n R p d G l l c y Z x d W 9 0 O z p b J n F 1 b 3 Q 7 U 2 V j d G l v b j E v T U 9 J U 1 8 y L 0 R l c m 5 p w 6 h y Z X M g b G l n b m V z I H N 1 c H B y a W 3 D q W V z L n t O w r A g Z G U g Z m F j d H V y Z S D D q W 1 p c 2 V c b i h y Z W 1 i b 3 V y c 8 O p Z S B w Y X I g Y X N z d X J l d X J z K S w w f S Z x d W 9 0 O y w m c X V v d D t T Z W N 0 a W 9 u M S 9 N T 0 l T X z I v R G V y b m n D q H J l c y B s a W d u Z X M g c 3 V w c H J p b c O p Z X M u e 0 h l d X J l c 1 x u T 1 B B U y B B L D F 9 J n F 1 b 3 Q 7 L C Z x d W 9 0 O 1 N l Y 3 R p b 2 4 x L 0 1 P S V N f M i 9 E Z X J u a c O o c m V z I G x p Z 2 5 l c y B z d X B w c m l t w 6 l l c y 5 7 S G V 1 c m V z X G 5 P U E F T I E I s M n 0 m c X V v d D s s J n F 1 b 3 Q 7 U 2 V j d G l v b j E v T U 9 J U 1 8 y L 0 R l c m 5 p w 6 h y Z X M g b G l n b m V z I H N 1 c H B y a W 3 D q W V z L n t I Z X V y Z X N c b k 9 Q Q V M g Q y w z f S Z x d W 9 0 O y w m c X V v d D t T Z W N 0 a W 9 u M S 9 N T 0 l T X z I v R G V y b m n D q H J l c y B s a W d u Z X M g c 3 V w c H J p b c O p Z X M u e 0 1 v b n R h b n Q g c m V t Y m 9 1 c n P D q S B w Y X I g Y X N z d X J h b m N l L D R 9 J n F 1 b 3 Q 7 L C Z x d W 9 0 O 1 N l Y 3 R p b 2 4 x L 0 1 P S V N f M i 9 E Z X J u a c O o c m V z I G x p Z 2 5 l c y B z d X B w c m l t w 6 l l c y 5 7 T W 9 u d G F u d C B m Y W N 0 d X L D q S B h d S B w Y X R p Z W 5 0 L D V 9 J n F 1 b 3 Q 7 L C Z x d W 9 0 O 1 N l Y 3 R p b 2 4 x L 0 1 P S V N f M i 9 E Z X J u a c O o c m V z I G x p Z 2 5 l c y B z d X B w c m l t w 6 l l c y 5 7 Q 2 9 u d H L D t G x l L D Z 9 J n F 1 b 3 Q 7 L C Z x d W 9 0 O 1 N l Y 3 R p b 2 4 x L 0 1 P S V N f M i 9 E Z X J u a c O o c m V z I G x p Z 2 5 l c y B z d X B w c m l t w 6 l l c y 5 7 Y 2 9 u d H J v b G V f M S w 3 f S Z x d W 9 0 O y w m c X V v d D t T Z W N 0 a W 9 u M S 9 N T 0 l T X z I v R G V y b m n D q H J l c y B s a W d u Z X M g c 3 V w c H J p b c O p Z X M u e 2 N v b n R y b 2 x l X z I s O H 0 m c X V v d D s s J n F 1 b 3 Q 7 U 2 V j d G l v b j E v T U 9 J U 1 8 y L 0 R l c m 5 p w 6 h y Z X M g b G l n b m V z I H N 1 c H B y a W 3 D q W V z L n t E Y X R l L D l 9 J n F 1 b 3 Q 7 L C Z x d W 9 0 O 1 N l Y 3 R p b 2 4 x L 0 1 P S V N f M i 9 E Z X J u a c O o c m V z I G x p Z 2 5 l c y B z d X B w c m l t w 6 l l c y 5 7 T m 9 t L D E w f S Z x d W 9 0 O y w m c X V v d D t T Z W N 0 a W 9 u M S 9 N T 0 l T X z I v R G V y b m n D q H J l c y B s a W d u Z X M g c 3 V w c H J p b c O p Z X M u e 1 J D Q y w x M X 0 m c X V v d D t d L C Z x d W 9 0 O 0 N v b H V t b k N v d W 5 0 J n F 1 b 3 Q 7 O j E y L C Z x d W 9 0 O 0 t l e U N v b H V t b k 5 h b W V z J n F 1 b 3 Q 7 O l t d L C Z x d W 9 0 O 0 N v b H V t b k l k Z W 5 0 a X R p Z X M m c X V v d D s 6 W y Z x d W 9 0 O 1 N l Y 3 R p b 2 4 x L 0 1 P S V N f M i 9 E Z X J u a c O o c m V z I G x p Z 2 5 l c y B z d X B w c m l t w 6 l l c y 5 7 T s K w I G R l I G Z h Y 3 R 1 c m U g w 6 l t a X N l X G 4 o c m V t Y m 9 1 c n P D q W U g c G F y I G F z c 3 V y Z X V y c y k s M H 0 m c X V v d D s s J n F 1 b 3 Q 7 U 2 V j d G l v b j E v T U 9 J U 1 8 y L 0 R l c m 5 p w 6 h y Z X M g b G l n b m V z I H N 1 c H B y a W 3 D q W V z L n t I Z X V y Z X N c b k 9 Q Q V M g Q S w x f S Z x d W 9 0 O y w m c X V v d D t T Z W N 0 a W 9 u M S 9 N T 0 l T X z I v R G V y b m n D q H J l c y B s a W d u Z X M g c 3 V w c H J p b c O p Z X M u e 0 h l d X J l c 1 x u T 1 B B U y B C L D J 9 J n F 1 b 3 Q 7 L C Z x d W 9 0 O 1 N l Y 3 R p b 2 4 x L 0 1 P S V N f M i 9 E Z X J u a c O o c m V z I G x p Z 2 5 l c y B z d X B w c m l t w 6 l l c y 5 7 S G V 1 c m V z X G 5 P U E F T I E M s M 3 0 m c X V v d D s s J n F 1 b 3 Q 7 U 2 V j d G l v b j E v T U 9 J U 1 8 y L 0 R l c m 5 p w 6 h y Z X M g b G l n b m V z I H N 1 c H B y a W 3 D q W V z L n t N b 2 5 0 Y W 5 0 I H J l b W J v d X J z w 6 k g c G F y I G F z c 3 V y Y W 5 j Z S w 0 f S Z x d W 9 0 O y w m c X V v d D t T Z W N 0 a W 9 u M S 9 N T 0 l T X z I v R G V y b m n D q H J l c y B s a W d u Z X M g c 3 V w c H J p b c O p Z X M u e 0 1 v b n R h b n Q g Z m F j d H V y w 6 k g Y X U g c G F 0 a W V u d C w 1 f S Z x d W 9 0 O y w m c X V v d D t T Z W N 0 a W 9 u M S 9 N T 0 l T X z I v R G V y b m n D q H J l c y B s a W d u Z X M g c 3 V w c H J p b c O p Z X M u e 0 N v b n R y w 7 R s Z S w 2 f S Z x d W 9 0 O y w m c X V v d D t T Z W N 0 a W 9 u M S 9 N T 0 l T X z I v R G V y b m n D q H J l c y B s a W d u Z X M g c 3 V w c H J p b c O p Z X M u e 2 N v b n R y b 2 x l X z E s N 3 0 m c X V v d D s s J n F 1 b 3 Q 7 U 2 V j d G l v b j E v T U 9 J U 1 8 y L 0 R l c m 5 p w 6 h y Z X M g b G l n b m V z I H N 1 c H B y a W 3 D q W V z L n t j b 2 5 0 c m 9 s Z V 8 y L D h 9 J n F 1 b 3 Q 7 L C Z x d W 9 0 O 1 N l Y 3 R p b 2 4 x L 0 1 P S V N f M i 9 E Z X J u a c O o c m V z I G x p Z 2 5 l c y B z d X B w c m l t w 6 l l c y 5 7 R G F 0 Z S w 5 f S Z x d W 9 0 O y w m c X V v d D t T Z W N 0 a W 9 u M S 9 N T 0 l T X z I v R G V y b m n D q H J l c y B s a W d u Z X M g c 3 V w c H J p b c O p Z X M u e 0 5 v b S w x M H 0 m c X V v d D s s J n F 1 b 3 Q 7 U 2 V j d G l v b j E v T U 9 J U 1 8 y L 0 R l c m 5 p w 6 h y Z X M g b G l n b m V z I H N 1 c H B y a W 3 D q W V z L n t S Q 0 M s M T F 9 J n F 1 b 3 Q 7 X S w m c X V v d D t S Z W x h d G l v b n N o a X B J b m Z v J n F 1 b 3 Q 7 O l t d f S I g L z 4 8 L 1 N 0 Y W J s Z U V u d H J p Z X M + P C 9 J d G V t P j x J d G V t P j x J d G V t T G 9 j Y X R p b 2 4 + P E l 0 Z W 1 U e X B l P k Z v c m 1 1 b G E 8 L 0 l 0 Z W 1 U e X B l P j x J d G V t U G F 0 a D 5 T Z W N 0 a W 9 u M S 9 N T 0 l T X z I v U 2 9 1 c m N l P C 9 J d G V t U G F 0 a D 4 8 L 0 l 0 Z W 1 M b 2 N h d G l v b j 4 8 U 3 R h Y m x l R W 5 0 c m l l c y A v P j w v S X R l b T 4 8 S X R l b T 4 8 S X R l b U x v Y 2 F 0 a W 9 u P j x J d G V t V H l w Z T 5 G b 3 J t d W x h P C 9 J d G V t V H l w Z T 4 8 S X R l b V B h d G g + U 2 V j d G l v b j E v T U 9 J U 1 8 y L 0 1 P S V N f M l 9 U Y W J s Z T w v S X R l b V B h d G g + P C 9 J d G V t T G 9 j Y X R p b 2 4 + P F N 0 Y W J s Z U V u d H J p Z X M g L z 4 8 L 0 l 0 Z W 0 + P E l 0 Z W 0 + P E l 0 Z W 1 M b 2 N h d G l v b j 4 8 S X R l b V R 5 c G U + R m 9 y b X V s Y T w v S X R l b V R 5 c G U + P E l 0 Z W 1 Q Y X R o P l N l Y 3 R p b 2 4 x L 0 1 P S V N f M i 9 U e X B l J T I w b W 9 k a W Z p J U M z J U E 5 P C 9 J d G V t U G F 0 a D 4 8 L 0 l 0 Z W 1 M b 2 N h d G l v b j 4 8 U 3 R h Y m x l R W 5 0 c m l l c y A v P j w v S X R l b T 4 8 S X R l b T 4 8 S X R l b U x v Y 2 F 0 a W 9 u P j x J d G V t V H l w Z T 5 G b 3 J t d W x h P C 9 J d G V t V H l w Z T 4 8 S X R l b V B h d G g + U 2 V j d G l v b j E v T U 9 J U 1 8 z P C 9 J d G V t U G F 0 a D 4 8 L 0 l 0 Z W 1 M b 2 N h d G l v b j 4 8 U 3 R h Y m x l R W 5 0 c m l l c z 4 8 R W 5 0 c n k g V H l w Z T 0 i S X N Q c m l 2 Y X R l I i B W Y W x 1 Z T 0 i b D A i I C 8 + P E V u d H J 5 I F R 5 c G U 9 I k 5 h b W V V c G R h d G V k Q W Z 0 Z X J G a W x s I i B W Y W x 1 Z T 0 i b D A i I C 8 + P E V u d H J 5 I F R 5 c G U 9 I k J 1 Z m Z l c k 5 l e H R S Z W Z y Z X N o I i B W Y W x 1 Z T 0 i b D E i I C 8 + P E V u d H J 5 I F R 5 c G U 9 I l J l c 3 V s d F R 5 c G U i I F Z h b H V l P S J z R X h j Z X B 0 a W 9 u I i A v P j x F b n R y e S B U e X B l P S J B Z G R l Z F R v R G F 0 Y U 1 v Z G V s I i B W Y W x 1 Z T 0 i b D A i I C 8 + P E V u d H J 5 I F R 5 c G U 9 I k Z p b G x F b m F i b G V k I i B W Y W x 1 Z T 0 i b D A i I C 8 + P E V u d H J 5 I F R 5 c G U 9 I k Z p b G x U b 0 R h d G F N b 2 R l b E V u Y W J s Z W Q i I F Z h b H V l P S J s M C I g L z 4 8 R W 5 0 c n k g V H l w Z T 0 i R m l s b F N 0 Y X R 1 c y I g V m F s d W U 9 I n N D b 2 1 w b G V 0 Z S I g L z 4 8 R W 5 0 c n k g V H l w Z T 0 i R m l s b E N v d W 5 0 I i B W Y W x 1 Z T 0 i b D E y I i A v P j x F b n R y e S B U e X B l P S J G a W x s R X J y b 3 J D b 3 V u d C I g V m F s d W U 9 I m w w I i A v P j x F b n R y e S B U e X B l P S J G a W x s Q 2 9 s d W 1 u V H l w Z X M i I F Z h b H V l P S J z Q U F B Q U F B Q U F B Q U F B Q U F B Q S I g L z 4 8 R W 5 0 c n k g V H l w Z T 0 i R m l s b E N v b H V t b k 5 h b W V z I i B W Y W x 1 Z T 0 i c 1 s m c X V v d D t O w r A g Z G U g Z m F j d H V y Z S D D q W 1 p c 2 V c b i h y Z W 1 i b 3 V y c 8 O p Z S B w Y X I g Y X N z d X J l d X J z K S Z x d W 9 0 O y w m c X V v d D t I Z X V y Z X N c b k 9 Q Q V M g Q S Z x d W 9 0 O y w m c X V v d D t I Z X V y Z X N c b k 9 Q Q V M g Q i Z x d W 9 0 O y w m c X V v d D t I Z X V y Z X N c b k 9 Q Q V M g Q y Z x d W 9 0 O y w m c X V v d D t N b 2 5 0 Y W 5 0 I H J l b W J v d X J z w 6 k g c G F y I G F z c 3 V y Y W 5 j Z S Z x d W 9 0 O y w m c X V v d D t N b 2 5 0 Y W 5 0 I G Z h Y 3 R 1 c s O p I G F 1 I H B h d G l l b n Q m c X V v d D s s J n F 1 b 3 Q 7 Q 2 9 u d H L D t G x l J n F 1 b 3 Q 7 L C Z x d W 9 0 O 2 N v b n R y b 2 x l X z E m c X V v d D s s J n F 1 b 3 Q 7 Y 2 9 u d H J v b G V f M i Z x d W 9 0 O y w m c X V v d D t E Y X R l J n F 1 b 3 Q 7 L C Z x d W 9 0 O 0 5 v b S Z x d W 9 0 O y w m c X V v d D t S Q 0 M m c X V v d D t d I i A v P j x F b n R y e S B U e X B l P S J G a W x s R X J y b 3 J D b 2 R l I i B W Y W x 1 Z T 0 i c 1 V u a 2 5 v d 2 4 i I C 8 + P E V u d H J 5 I F R 5 c G U 9 I k Z p b G x M Y X N 0 V X B k Y X R l Z C I g V m F s d W U 9 I m Q y M D E 5 L T A 2 L T I x V D E 0 O j M 2 O j I z L j k w M T g x O T N a I i A v P j x F b n R y e S B U e X B l P S J G a W x s Z W R D b 2 1 w b G V 0 Z V J l c 3 V s d F R v V 2 9 y a 3 N o Z W V 0 I i B W Y W x 1 Z T 0 i b D E i I C 8 + P E V u d H J 5 I F R 5 c G U 9 I l J l Y 2 9 2 Z X J 5 V G F y Z 2 V 0 U 2 h l Z X Q i I F Z h b H V l P S J z R m V 1 a W w z M S I g L z 4 8 R W 5 0 c n k g V H l w Z T 0 i U m V j b 3 Z l c n l U Y X J n Z X R D b 2 x 1 b W 4 i I F Z h b H V l P S J s M S I g L z 4 8 R W 5 0 c n k g V H l w Z T 0 i U m V j b 3 Z l c n l U Y X J n Z X R S b 3 c i I F Z h b H V l P S J s M S I g L z 4 8 R W 5 0 c n k g V H l w Z T 0 i U m V s Y X R p b 2 5 z a G l w S W 5 m b 0 N v b n R h a W 5 l c i I g V m F s d W U 9 I n N 7 J n F 1 b 3 Q 7 Y 2 9 s d W 1 u Q 2 9 1 b n Q m c X V v d D s 6 M T I s J n F 1 b 3 Q 7 a 2 V 5 Q 2 9 s d W 1 u T m F t Z X M m c X V v d D s 6 W 1 0 s J n F 1 b 3 Q 7 c X V l c n l S Z W x h d G l v b n N o a X B z J n F 1 b 3 Q 7 O l t d L C Z x d W 9 0 O 2 N v b H V t b k l k Z W 5 0 a X R p Z X M m c X V v d D s 6 W y Z x d W 9 0 O 1 N l Y 3 R p b 2 4 x L 0 1 P S V N f M y 9 E Z X J u a c O o c m V z I G x p Z 2 5 l c y B z d X B w c m l t w 6 l l c y 5 7 T s K w I G R l I G Z h Y 3 R 1 c m U g w 6 l t a X N l X G 4 o c m V t Y m 9 1 c n P D q W U g c G F y I G F z c 3 V y Z X V y c y k s M H 0 m c X V v d D s s J n F 1 b 3 Q 7 U 2 V j d G l v b j E v T U 9 J U 1 8 z L 0 R l c m 5 p w 6 h y Z X M g b G l n b m V z I H N 1 c H B y a W 3 D q W V z L n t I Z X V y Z X N c b k 9 Q Q V M g Q S w x f S Z x d W 9 0 O y w m c X V v d D t T Z W N 0 a W 9 u M S 9 N T 0 l T X z M v R G V y b m n D q H J l c y B s a W d u Z X M g c 3 V w c H J p b c O p Z X M u e 0 h l d X J l c 1 x u T 1 B B U y B C L D J 9 J n F 1 b 3 Q 7 L C Z x d W 9 0 O 1 N l Y 3 R p b 2 4 x L 0 1 P S V N f M y 9 E Z X J u a c O o c m V z I G x p Z 2 5 l c y B z d X B w c m l t w 6 l l c y 5 7 S G V 1 c m V z X G 5 P U E F T I E M s M 3 0 m c X V v d D s s J n F 1 b 3 Q 7 U 2 V j d G l v b j E v T U 9 J U 1 8 z L 0 R l c m 5 p w 6 h y Z X M g b G l n b m V z I H N 1 c H B y a W 3 D q W V z L n t N b 2 5 0 Y W 5 0 I H J l b W J v d X J z w 6 k g c G F y I G F z c 3 V y Y W 5 j Z S w 0 f S Z x d W 9 0 O y w m c X V v d D t T Z W N 0 a W 9 u M S 9 N T 0 l T X z M v R G V y b m n D q H J l c y B s a W d u Z X M g c 3 V w c H J p b c O p Z X M u e 0 1 v b n R h b n Q g Z m F j d H V y w 6 k g Y X U g c G F 0 a W V u d C w 1 f S Z x d W 9 0 O y w m c X V v d D t T Z W N 0 a W 9 u M S 9 N T 0 l T X z M v R G V y b m n D q H J l c y B s a W d u Z X M g c 3 V w c H J p b c O p Z X M u e 0 N v b n R y w 7 R s Z S w 2 f S Z x d W 9 0 O y w m c X V v d D t T Z W N 0 a W 9 u M S 9 N T 0 l T X z M v R G V y b m n D q H J l c y B s a W d u Z X M g c 3 V w c H J p b c O p Z X M u e 2 N v b n R y b 2 x l X z E s N 3 0 m c X V v d D s s J n F 1 b 3 Q 7 U 2 V j d G l v b j E v T U 9 J U 1 8 z L 0 R l c m 5 p w 6 h y Z X M g b G l n b m V z I H N 1 c H B y a W 3 D q W V z L n t j b 2 5 0 c m 9 s Z V 8 y L D h 9 J n F 1 b 3 Q 7 L C Z x d W 9 0 O 1 N l Y 3 R p b 2 4 x L 0 1 P S V N f M y 9 E Z X J u a c O o c m V z I G x p Z 2 5 l c y B z d X B w c m l t w 6 l l c y 5 7 R G F 0 Z S w 5 f S Z x d W 9 0 O y w m c X V v d D t T Z W N 0 a W 9 u M S 9 N T 0 l T X z M v R G V y b m n D q H J l c y B s a W d u Z X M g c 3 V w c H J p b c O p Z X M u e 0 5 v b S w x M H 0 m c X V v d D s s J n F 1 b 3 Q 7 U 2 V j d G l v b j E v T U 9 J U 1 8 z L 0 R l c m 5 p w 6 h y Z X M g b G l n b m V z I H N 1 c H B y a W 3 D q W V z L n t S Q 0 M s M T F 9 J n F 1 b 3 Q 7 X S w m c X V v d D t D b 2 x 1 b W 5 D b 3 V u d C Z x d W 9 0 O z o x M i w m c X V v d D t L Z X l D b 2 x 1 b W 5 O Y W 1 l c y Z x d W 9 0 O z p b X S w m c X V v d D t D b 2 x 1 b W 5 J Z G V u d G l 0 a W V z J n F 1 b 3 Q 7 O l s m c X V v d D t T Z W N 0 a W 9 u M S 9 N T 0 l T X z M v R G V y b m n D q H J l c y B s a W d u Z X M g c 3 V w c H J p b c O p Z X M u e 0 7 C s C B k Z S B m Y W N 0 d X J l I M O p b W l z Z V x u K H J l b W J v d X J z w 6 l l I H B h c i B h c 3 N 1 c m V 1 c n M p L D B 9 J n F 1 b 3 Q 7 L C Z x d W 9 0 O 1 N l Y 3 R p b 2 4 x L 0 1 P S V N f M y 9 E Z X J u a c O o c m V z I G x p Z 2 5 l c y B z d X B w c m l t w 6 l l c y 5 7 S G V 1 c m V z X G 5 P U E F T I E E s M X 0 m c X V v d D s s J n F 1 b 3 Q 7 U 2 V j d G l v b j E v T U 9 J U 1 8 z L 0 R l c m 5 p w 6 h y Z X M g b G l n b m V z I H N 1 c H B y a W 3 D q W V z L n t I Z X V y Z X N c b k 9 Q Q V M g Q i w y f S Z x d W 9 0 O y w m c X V v d D t T Z W N 0 a W 9 u M S 9 N T 0 l T X z M v R G V y b m n D q H J l c y B s a W d u Z X M g c 3 V w c H J p b c O p Z X M u e 0 h l d X J l c 1 x u T 1 B B U y B D L D N 9 J n F 1 b 3 Q 7 L C Z x d W 9 0 O 1 N l Y 3 R p b 2 4 x L 0 1 P S V N f M y 9 E Z X J u a c O o c m V z I G x p Z 2 5 l c y B z d X B w c m l t w 6 l l c y 5 7 T W 9 u d G F u d C B y Z W 1 i b 3 V y c 8 O p I H B h c i B h c 3 N 1 c m F u Y 2 U s N H 0 m c X V v d D s s J n F 1 b 3 Q 7 U 2 V j d G l v b j E v T U 9 J U 1 8 z L 0 R l c m 5 p w 6 h y Z X M g b G l n b m V z I H N 1 c H B y a W 3 D q W V z L n t N b 2 5 0 Y W 5 0 I G Z h Y 3 R 1 c s O p I G F 1 I H B h d G l l b n Q s N X 0 m c X V v d D s s J n F 1 b 3 Q 7 U 2 V j d G l v b j E v T U 9 J U 1 8 z L 0 R l c m 5 p w 6 h y Z X M g b G l n b m V z I H N 1 c H B y a W 3 D q W V z L n t D b 2 5 0 c s O 0 b G U s N n 0 m c X V v d D s s J n F 1 b 3 Q 7 U 2 V j d G l v b j E v T U 9 J U 1 8 z L 0 R l c m 5 p w 6 h y Z X M g b G l n b m V z I H N 1 c H B y a W 3 D q W V z L n t j b 2 5 0 c m 9 s Z V 8 x L D d 9 J n F 1 b 3 Q 7 L C Z x d W 9 0 O 1 N l Y 3 R p b 2 4 x L 0 1 P S V N f M y 9 E Z X J u a c O o c m V z I G x p Z 2 5 l c y B z d X B w c m l t w 6 l l c y 5 7 Y 2 9 u d H J v b G V f M i w 4 f S Z x d W 9 0 O y w m c X V v d D t T Z W N 0 a W 9 u M S 9 N T 0 l T X z M v R G V y b m n D q H J l c y B s a W d u Z X M g c 3 V w c H J p b c O p Z X M u e 0 R h d G U s O X 0 m c X V v d D s s J n F 1 b 3 Q 7 U 2 V j d G l v b j E v T U 9 J U 1 8 z L 0 R l c m 5 p w 6 h y Z X M g b G l n b m V z I H N 1 c H B y a W 3 D q W V z L n t O b 2 0 s M T B 9 J n F 1 b 3 Q 7 L C Z x d W 9 0 O 1 N l Y 3 R p b 2 4 x L 0 1 P S V N f M y 9 E Z X J u a c O o c m V z I G x p Z 2 5 l c y B z d X B w c m l t w 6 l l c y 5 7 U k N D L D E x f S Z x d W 9 0 O 1 0 s J n F 1 b 3 Q 7 U m V s Y X R p b 2 5 z a G l w S W 5 m b y Z x d W 9 0 O z p b X X 0 i I C 8 + P C 9 T d G F i b G V F b n R y a W V z P j w v S X R l b T 4 8 S X R l b T 4 8 S X R l b U x v Y 2 F 0 a W 9 u P j x J d G V t V H l w Z T 5 G b 3 J t d W x h P C 9 J d G V t V H l w Z T 4 8 S X R l b V B h d G g + U 2 V j d G l v b j E v T U 9 J U 1 8 z L 1 N v d X J j Z T w v S X R l b V B h d G g + P C 9 J d G V t T G 9 j Y X R p b 2 4 + P F N 0 Y W J s Z U V u d H J p Z X M g L z 4 8 L 0 l 0 Z W 0 + P E l 0 Z W 0 + P E l 0 Z W 1 M b 2 N h d G l v b j 4 8 S X R l b V R 5 c G U + R m 9 y b X V s Y T w v S X R l b V R 5 c G U + P E l 0 Z W 1 Q Y X R o P l N l Y 3 R p b 2 4 x L 0 1 P S V N f M y 9 N T 0 l T X z N f V G F i b G U 8 L 0 l 0 Z W 1 Q Y X R o P j w v S X R l b U x v Y 2 F 0 a W 9 u P j x T d G F i b G V F b n R y a W V z I C 8 + P C 9 J d G V t P j x J d G V t P j x J d G V t T G 9 j Y X R p b 2 4 + P E l 0 Z W 1 U e X B l P k Z v c m 1 1 b G E 8 L 0 l 0 Z W 1 U e X B l P j x J d G V t U G F 0 a D 5 T Z W N 0 a W 9 u M S 9 N T 0 l T X z E v R G V y b m k l Q z M l Q T h y Z X M l M j B s a W d u Z X M l M j B z d X B w c m l t J U M z J U E 5 Z X M 8 L 0 l 0 Z W 1 Q Y X R o P j w v S X R l b U x v Y 2 F 0 a W 9 u P j x T d G F i b G V F b n R y a W V z I C 8 + P C 9 J d G V t P j x J d G V t P j x J d G V t T G 9 j Y X R p b 2 4 + P E l 0 Z W 1 U e X B l P k Z v c m 1 1 b G E 8 L 0 l 0 Z W 1 U e X B l P j x J d G V t U G F 0 a D 5 T Z W N 0 a W 9 u M S 9 N T 0 l T X z I v R G V y b m k l Q z M l Q T h y Z X M l M j B s a W d u Z X M l M j B z d X B w c m l t J U M z J U E 5 Z X M 8 L 0 l 0 Z W 1 Q Y X R o P j w v S X R l b U x v Y 2 F 0 a W 9 u P j x T d G F i b G V F b n R y a W V z I C 8 + P C 9 J d G V t P j x J d G V t P j x J d G V t T G 9 j Y X R p b 2 4 + P E l 0 Z W 1 U e X B l P k Z v c m 1 1 b G E 8 L 0 l 0 Z W 1 U e X B l P j x J d G V t U G F 0 a D 5 T Z W N 0 a W 9 u M S 9 N T 0 l T X z M v R G V y b m k l Q z M l Q T h y Z X M l M j B s a W d u Z X M l M j B z d X B w c m l t J U M z J U E 5 Z X M 8 L 0 l 0 Z W 1 Q Y X R o P j w v S X R l b U x v Y 2 F 0 a W 9 u P j x T d G F i b G V F b n R y a W V z I C 8 + P C 9 J d G V t P j w v S X R l b X M + P C 9 M b 2 N h b F B h Y 2 t h Z 2 V N Z X R h Z G F 0 Y U Z p b G U + F g A A A F B L B Q Y A A A A A A A A A A A A A A A A A A A A A A A D a A A A A A Q A A A N C M n d 8 B F d E R j H o A w E / C l + s B A A A A Y d z u F t I M U E C / 3 v 1 h M k s 2 Q w A A A A A C A A A A A A A D Z g A A w A A A A B A A A A B w h d i h r o 2 H H I 4 j 8 i H B Z V Z a A A A A A A S A A A C g A A A A E A A A A I X g h b e q C 8 g d E w 2 q U 8 8 a k r h Q A A A A c K R u r Q I H 7 k d I 6 0 9 8 z d D p 6 A M 0 4 i T 0 8 Q D b X J K a u 7 t b u N d N B T o 8 4 i i 5 i m g j t + + S E o N B F H l U U H s Q k S G H Q U G A X Q s s 7 l W W E v o O K n s 6 4 h z e K d g D i x M U A A A A i 5 q q P x I Z k L a i Q M l g h v o f M O w 7 s Y U = < / D a t a M a s h u p > 
</file>

<file path=customXml/itemProps1.xml><?xml version="1.0" encoding="utf-8"?>
<ds:datastoreItem xmlns:ds="http://schemas.openxmlformats.org/officeDocument/2006/customXml" ds:itemID="{61325B9D-3854-4F65-861E-CA0ADBD7DC1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9</vt:i4>
      </vt:variant>
    </vt:vector>
  </HeadingPairs>
  <TitlesOfParts>
    <vt:vector size="13" baseType="lpstr">
      <vt:lpstr>Décompte</vt:lpstr>
      <vt:lpstr>Saisie_AOS</vt:lpstr>
      <vt:lpstr>Paramètres</vt:lpstr>
      <vt:lpstr>para</vt:lpstr>
      <vt:lpstr>Part_AOS_A</vt:lpstr>
      <vt:lpstr>Part_AOS_B</vt:lpstr>
      <vt:lpstr>Part_AOS_C</vt:lpstr>
      <vt:lpstr>Part_patient</vt:lpstr>
      <vt:lpstr>Tarif_OPAS_A</vt:lpstr>
      <vt:lpstr>Tarif_OPAS_B</vt:lpstr>
      <vt:lpstr>Tarif_OPAS_C</vt:lpstr>
      <vt:lpstr>Décompte!Zone_d_impression</vt:lpstr>
      <vt:lpstr>Saisie_AOS!Zone_d_impression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Dembinski Antoine (DSES)</dc:creator>
  <cp:lastModifiedBy>Batista Marcela Tereza (DSES)</cp:lastModifiedBy>
  <cp:lastPrinted>2019-07-22T07:54:28Z</cp:lastPrinted>
  <dcterms:created xsi:type="dcterms:W3CDTF">2017-12-13T14:53:45Z</dcterms:created>
  <dcterms:modified xsi:type="dcterms:W3CDTF">2023-08-25T06:43:28Z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77607888</vt:i4>
  </property>
  <property fmtid="{D5CDD505-2E9C-101B-9397-08002B2CF9AE}" pid="3" name="_NewReviewCycle">
    <vt:lpwstr/>
  </property>
  <property fmtid="{D5CDD505-2E9C-101B-9397-08002B2CF9AE}" pid="4" name="_EmailSubject">
    <vt:lpwstr>Fiche fournisseurs</vt:lpwstr>
  </property>
  <property fmtid="{D5CDD505-2E9C-101B-9397-08002B2CF9AE}" pid="5" name="_AuthorEmail">
    <vt:lpwstr>newton.gaotoncar@etat.ge.ch</vt:lpwstr>
  </property>
  <property fmtid="{D5CDD505-2E9C-101B-9397-08002B2CF9AE}" pid="6" name="_AuthorEmailDisplayName">
    <vt:lpwstr>Gaotoncar Newton (DSM)</vt:lpwstr>
  </property>
  <property fmtid="{D5CDD505-2E9C-101B-9397-08002B2CF9AE}" pid="7" name="_ReviewingToolsShownOnce">
    <vt:lpwstr/>
  </property>
</Properties>
</file>