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7985" windowHeight="11580" activeTab="1"/>
  </bookViews>
  <sheets>
    <sheet name="Données de consommation" sheetId="1" r:id="rId1"/>
    <sheet name="Plan d'action" sheetId="2" r:id="rId2"/>
  </sheets>
  <definedNames>
    <definedName name="_xlfn.SUMIFS" hidden="1">#NAME?</definedName>
    <definedName name="solver_adj" localSheetId="0" hidden="1">'Données de consommation'!$AD$65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'Données de consommation'!$N$79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120</definedName>
    <definedName name="solver_ver" localSheetId="0" hidden="1">3</definedName>
    <definedName name="_xlnm.Print_Area" localSheetId="0">'Données de consommation'!$B$4:$N$117</definedName>
    <definedName name="_xlnm.Print_Area" localSheetId="1">'Plan d''action'!$B$10:$O$53</definedName>
  </definedNames>
  <calcPr fullCalcOnLoad="1"/>
</workbook>
</file>

<file path=xl/comments1.xml><?xml version="1.0" encoding="utf-8"?>
<comments xmlns="http://schemas.openxmlformats.org/spreadsheetml/2006/main">
  <authors>
    <author>Ubaud Cyril</author>
  </authors>
  <commentList>
    <comment ref="D15" authorId="0">
      <text>
        <r>
          <rPr>
            <b/>
            <sz val="8"/>
            <rFont val="Tahoma"/>
            <family val="2"/>
          </rPr>
          <t>OCEN :</t>
        </r>
        <r>
          <rPr>
            <sz val="8"/>
            <rFont val="Tahoma"/>
            <family val="2"/>
          </rPr>
          <t xml:space="preserve">
Année de départ à partir de laquelle la Convention prend effet
(Inscrire juste un nombre)</t>
        </r>
      </text>
    </comment>
  </commentList>
</comments>
</file>

<file path=xl/sharedStrings.xml><?xml version="1.0" encoding="utf-8"?>
<sst xmlns="http://schemas.openxmlformats.org/spreadsheetml/2006/main" count="262" uniqueCount="112">
  <si>
    <t>kWh</t>
  </si>
  <si>
    <t>Electricité</t>
  </si>
  <si>
    <t>Huile extra légère</t>
  </si>
  <si>
    <t>Huile moyenne ou lourde</t>
  </si>
  <si>
    <t>Gaz combustible (Gaz naturel, butane, propane, autres)</t>
  </si>
  <si>
    <t xml:space="preserve">Essence </t>
  </si>
  <si>
    <t>Carburant diesel</t>
  </si>
  <si>
    <t>Autre combustible fossile</t>
  </si>
  <si>
    <t>Charbon</t>
  </si>
  <si>
    <t>Chauffage à distance d'UIOM</t>
  </si>
  <si>
    <t>Carburant alternatif</t>
  </si>
  <si>
    <t>Combustible provenant de dechets</t>
  </si>
  <si>
    <t>Energies renouvelables</t>
  </si>
  <si>
    <t>Consommation prévisionelle pondérée</t>
  </si>
  <si>
    <t>Efficacité minimale (%)</t>
  </si>
  <si>
    <t>Cible d'efficacité (%)</t>
  </si>
  <si>
    <t>Consommation réelle pondérée</t>
  </si>
  <si>
    <t>Agent Energétique</t>
  </si>
  <si>
    <t>Société</t>
  </si>
  <si>
    <t>Date de création du fichier</t>
  </si>
  <si>
    <t>Nom :</t>
  </si>
  <si>
    <t>Telephone :</t>
  </si>
  <si>
    <t>E-Mail :</t>
  </si>
  <si>
    <t>Personne de contact dans la société</t>
  </si>
  <si>
    <t>Site(s) / bâtiment(s) de consommation concernés</t>
  </si>
  <si>
    <t>Spécialiste en énergie / bureau d'ingénieurs</t>
  </si>
  <si>
    <t>Adresse :</t>
  </si>
  <si>
    <t>A / Coordonées et contacts de la société</t>
  </si>
  <si>
    <t>Consommation totale réelle (kWh)</t>
  </si>
  <si>
    <t>Economie d'énergie pondérée réelle (kWh)</t>
  </si>
  <si>
    <t>Economie d'énergie pondérée cumulée réelle (kWh)</t>
  </si>
  <si>
    <t>Efficacité réelle (%)</t>
  </si>
  <si>
    <t>Efficacité prévisionelle (%)</t>
  </si>
  <si>
    <t>Economie d'énergie pondérée cumulée prévisionelle (kWh)</t>
  </si>
  <si>
    <t>Economie d'énergie pondérée prévisionelle (kWh)</t>
  </si>
  <si>
    <t>Consommation totale prévisionelle (kWh)</t>
  </si>
  <si>
    <t>Consommation totale pondérée prévisionelle (kWh)</t>
  </si>
  <si>
    <t>Consommation totale pondérée réelle (kWh)</t>
  </si>
  <si>
    <t>Signature:</t>
  </si>
  <si>
    <t>Lieu, Date :</t>
  </si>
  <si>
    <t>Situation réelle</t>
  </si>
  <si>
    <t>Economie d'énergie totale réelle (kWh)</t>
  </si>
  <si>
    <t>Economie d'énergie totale prévisionelle (kWh)</t>
  </si>
  <si>
    <r>
      <t xml:space="preserve">D / Courbe d'évolution de l'efficacité prévisionelle </t>
    </r>
    <r>
      <rPr>
        <b/>
        <u val="single"/>
        <sz val="11"/>
        <rFont val="Arial"/>
        <family val="2"/>
      </rPr>
      <t>(noir)</t>
    </r>
    <r>
      <rPr>
        <u val="single"/>
        <sz val="11"/>
        <rFont val="Arial"/>
        <family val="2"/>
      </rPr>
      <t xml:space="preserve"> et réelle </t>
    </r>
    <r>
      <rPr>
        <b/>
        <u val="single"/>
        <sz val="11"/>
        <color indexed="30"/>
        <rFont val="Arial"/>
        <family val="2"/>
      </rPr>
      <t>(bleu)</t>
    </r>
  </si>
  <si>
    <t>Consommations</t>
  </si>
  <si>
    <t>Economies</t>
  </si>
  <si>
    <t>Economies (DEE ou PMV)</t>
  </si>
  <si>
    <r>
      <t xml:space="preserve">B / Indication des consommations et des économies </t>
    </r>
    <r>
      <rPr>
        <b/>
        <u val="single"/>
        <sz val="11"/>
        <rFont val="Arial"/>
        <family val="2"/>
      </rPr>
      <t>prévisionelles</t>
    </r>
    <r>
      <rPr>
        <u val="single"/>
        <sz val="11"/>
        <rFont val="Arial"/>
        <family val="2"/>
      </rPr>
      <t xml:space="preserve"> par agent énergétique</t>
    </r>
  </si>
  <si>
    <r>
      <t xml:space="preserve">C / Indication des consommations et des économies </t>
    </r>
    <r>
      <rPr>
        <b/>
        <u val="single"/>
        <sz val="11"/>
        <color indexed="30"/>
        <rFont val="Arial"/>
        <family val="2"/>
      </rPr>
      <t>réelles</t>
    </r>
    <r>
      <rPr>
        <u val="single"/>
        <sz val="11"/>
        <rFont val="Arial"/>
        <family val="2"/>
      </rPr>
      <t xml:space="preserve"> par agents énergétiques</t>
    </r>
  </si>
  <si>
    <t>Situation prévisionelle</t>
  </si>
  <si>
    <t>m³</t>
  </si>
  <si>
    <t>Consommations d'eau</t>
  </si>
  <si>
    <t>Energie équivalente liée à la consommation d'eau</t>
  </si>
  <si>
    <t>Economies d'eau</t>
  </si>
  <si>
    <t>Catégorie d'APE.</t>
  </si>
  <si>
    <t>-</t>
  </si>
  <si>
    <t>Type</t>
  </si>
  <si>
    <t>Système chaud - amélioration ou remplacement d'équipements</t>
  </si>
  <si>
    <t>Système chaud - optimisation d'utilisation</t>
  </si>
  <si>
    <t>Système chaud - remplacement et substitution d'agent énergétique</t>
  </si>
  <si>
    <t>Système froid - amélioration ou remplacement d'équipements</t>
  </si>
  <si>
    <t>Système froid - optimisation d'utilisation</t>
  </si>
  <si>
    <t>Système froid - remplacement et substitution d'agent énergétique</t>
  </si>
  <si>
    <t>Ventilation - amélioration ou remplacement d'équipements</t>
  </si>
  <si>
    <t>Ventilation - optimisation d'utilisation</t>
  </si>
  <si>
    <t>Ventilation - remplacement et substitution d'agent énergétique</t>
  </si>
  <si>
    <t>Optimisation MCR</t>
  </si>
  <si>
    <t>Enveloppe thermique</t>
  </si>
  <si>
    <t>Éclairage</t>
  </si>
  <si>
    <t>Autre équipement électrique</t>
  </si>
  <si>
    <t>Procédés</t>
  </si>
  <si>
    <t xml:space="preserve">Monitoring / Management de l'énergie </t>
  </si>
  <si>
    <t>Sensibilisation / Comportemental</t>
  </si>
  <si>
    <t>Eau</t>
  </si>
  <si>
    <t>Autre</t>
  </si>
  <si>
    <t>Consommation d'eau m³/an</t>
  </si>
  <si>
    <t>Présence</t>
  </si>
  <si>
    <t>ECONOMIES PREVUES</t>
  </si>
  <si>
    <t>ECONOMIES REELLES</t>
  </si>
  <si>
    <t>N° de GC</t>
  </si>
  <si>
    <t>n°APE</t>
  </si>
  <si>
    <t>Concatener</t>
  </si>
  <si>
    <t>Catégorie d'APE</t>
  </si>
  <si>
    <t>Description APE</t>
  </si>
  <si>
    <t>Intitulé de l'APE</t>
  </si>
  <si>
    <t>Agent énergétique 1</t>
  </si>
  <si>
    <t>Economie 1 
PREVUE
(kWh)</t>
  </si>
  <si>
    <t>Economie 1 
REELLE
(kWh)</t>
  </si>
  <si>
    <t>Agent énergétique 2</t>
  </si>
  <si>
    <t>Economie 2 
PREVUE
(kWh)</t>
  </si>
  <si>
    <t>Economie 2 
REELLE
(kWh)</t>
  </si>
  <si>
    <t>Economie de frais
(CHF/an)</t>
  </si>
  <si>
    <t>Investissement
(CHF)</t>
  </si>
  <si>
    <t>Temps de retour
(an)</t>
  </si>
  <si>
    <t>Certification
(PMV/DEE)</t>
  </si>
  <si>
    <t>Identifiée chez negawatt ?
(OUI/NON)</t>
  </si>
  <si>
    <t>Variante (Audit/COC/COU)</t>
  </si>
  <si>
    <t>Délai pour réalisation
(date)</t>
  </si>
  <si>
    <t>Date de réalisation
(date)</t>
  </si>
  <si>
    <t>Certifications reçus ?
(OUI/NON)</t>
  </si>
  <si>
    <t>N°</t>
  </si>
  <si>
    <t>#</t>
  </si>
  <si>
    <t>COC</t>
  </si>
  <si>
    <t>SITUATION PREVISIONELLE</t>
  </si>
  <si>
    <t>SITUATION REELLE</t>
  </si>
  <si>
    <t>Économie d'énergie 1</t>
  </si>
  <si>
    <t>Économie d'énergie 2</t>
  </si>
  <si>
    <t>Année de mise en œuvre</t>
  </si>
  <si>
    <r>
      <t>kWh/an</t>
    </r>
    <r>
      <rPr>
        <sz val="11"/>
        <rFont val="Arial"/>
        <family val="2"/>
      </rPr>
      <t xml:space="preserve"> 
(sauf eau)</t>
    </r>
  </si>
  <si>
    <r>
      <t xml:space="preserve">Descriptif de l'APE.
</t>
    </r>
    <r>
      <rPr>
        <sz val="11"/>
        <rFont val="Arial"/>
        <family val="2"/>
      </rPr>
      <t>(Cas echéant, iscrire numéro APE-TECH de Negawatt)</t>
    </r>
  </si>
  <si>
    <t>DEE/PMV</t>
  </si>
  <si>
    <t>Arbitrage Certification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</si>
</sst>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Année &quot;yyyy"/>
    <numFmt numFmtId="171" formatCode="&quot;Année &quot;####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\ mmmm\ 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##,###,###"/>
    <numFmt numFmtId="182" formatCode="#,##0.0"/>
    <numFmt numFmtId="183" formatCode="###.0&quot; an(s)&quot;"/>
    <numFmt numFmtId="184" formatCode="&quot;n° GC : &quot;####"/>
    <numFmt numFmtId="185" formatCode="&quot;1ère analyse du : &quot;dd/mm/yyyy"/>
    <numFmt numFmtId="186" formatCode="&quot;#&quot;##"/>
    <numFmt numFmtId="187" formatCode="&quot;2ème analyse du : &quot;dd/mm/yyyy"/>
    <numFmt numFmtId="188" formatCode="&quot;3ème analyse du : &quot;dd/mm/yyyy"/>
    <numFmt numFmtId="189" formatCode="&quot;Analyste 1 OCEN : &quot;####"/>
    <numFmt numFmtId="190" formatCode="&quot;Analyste 2 OCEN : &quot;####"/>
    <numFmt numFmtId="191" formatCode="[$-100C]dddd\ d\ mmmm\ yyyy"/>
  </numFmts>
  <fonts count="61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u val="single"/>
      <sz val="11"/>
      <color indexed="30"/>
      <name val="Arial"/>
      <family val="2"/>
    </font>
    <font>
      <sz val="11"/>
      <color indexed="8"/>
      <name val="Arial"/>
      <family val="2"/>
    </font>
    <font>
      <sz val="9.25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1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8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32" borderId="5" applyBorder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3" borderId="10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171" fontId="2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0" fillId="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left"/>
      <protection/>
    </xf>
    <xf numFmtId="171" fontId="2" fillId="0" borderId="22" xfId="0" applyNumberFormat="1" applyFont="1" applyBorder="1" applyAlignment="1" applyProtection="1">
      <alignment horizontal="center"/>
      <protection/>
    </xf>
    <xf numFmtId="171" fontId="2" fillId="0" borderId="23" xfId="0" applyNumberFormat="1" applyFont="1" applyBorder="1" applyAlignment="1" applyProtection="1">
      <alignment horizontal="center"/>
      <protection/>
    </xf>
    <xf numFmtId="171" fontId="2" fillId="0" borderId="24" xfId="0" applyNumberFormat="1" applyFont="1" applyBorder="1" applyAlignment="1" applyProtection="1">
      <alignment horizontal="center"/>
      <protection/>
    </xf>
    <xf numFmtId="171" fontId="2" fillId="0" borderId="25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34" borderId="15" xfId="0" applyNumberFormat="1" applyFont="1" applyFill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horizontal="right" vertical="center"/>
      <protection/>
    </xf>
    <xf numFmtId="49" fontId="8" fillId="0" borderId="5" xfId="0" applyNumberFormat="1" applyFont="1" applyFill="1" applyBorder="1" applyAlignment="1" applyProtection="1">
      <alignment horizontal="right" vertical="center"/>
      <protection/>
    </xf>
    <xf numFmtId="49" fontId="6" fillId="0" borderId="27" xfId="0" applyNumberFormat="1" applyFont="1" applyBorder="1" applyAlignment="1" applyProtection="1">
      <alignment horizontal="right" vertical="center"/>
      <protection/>
    </xf>
    <xf numFmtId="49" fontId="2" fillId="34" borderId="16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Border="1" applyAlignment="1" applyProtection="1">
      <alignment horizontal="right" vertical="center"/>
      <protection/>
    </xf>
    <xf numFmtId="49" fontId="8" fillId="35" borderId="5" xfId="0" applyNumberFormat="1" applyFont="1" applyFill="1" applyBorder="1" applyAlignment="1" applyProtection="1">
      <alignment horizontal="right" vertical="center"/>
      <protection/>
    </xf>
    <xf numFmtId="49" fontId="2" fillId="34" borderId="17" xfId="0" applyNumberFormat="1" applyFont="1" applyFill="1" applyBorder="1" applyAlignment="1" applyProtection="1">
      <alignment vertical="center" wrapText="1"/>
      <protection/>
    </xf>
    <xf numFmtId="171" fontId="2" fillId="4" borderId="2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4" borderId="28" xfId="0" applyNumberFormat="1" applyFont="1" applyFill="1" applyBorder="1" applyAlignment="1" applyProtection="1">
      <alignment/>
      <protection locked="0"/>
    </xf>
    <xf numFmtId="49" fontId="13" fillId="4" borderId="28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2" fillId="0" borderId="27" xfId="0" applyFont="1" applyBorder="1" applyAlignment="1" applyProtection="1">
      <alignment horizontal="left" wrapText="1"/>
      <protection/>
    </xf>
    <xf numFmtId="171" fontId="2" fillId="0" borderId="29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2" fillId="0" borderId="15" xfId="0" applyFont="1" applyBorder="1" applyAlignment="1" applyProtection="1">
      <alignment horizontal="left" wrapText="1"/>
      <protection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Border="1" applyAlignment="1" applyProtection="1">
      <alignment horizontal="left" wrapText="1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181" fontId="0" fillId="4" borderId="29" xfId="0" applyNumberFormat="1" applyFill="1" applyBorder="1" applyAlignment="1" applyProtection="1">
      <alignment horizontal="right"/>
      <protection locked="0"/>
    </xf>
    <xf numFmtId="181" fontId="0" fillId="4" borderId="35" xfId="0" applyNumberFormat="1" applyFill="1" applyBorder="1" applyAlignment="1" applyProtection="1">
      <alignment horizontal="right"/>
      <protection locked="0"/>
    </xf>
    <xf numFmtId="181" fontId="0" fillId="4" borderId="36" xfId="0" applyNumberFormat="1" applyFill="1" applyBorder="1" applyAlignment="1" applyProtection="1">
      <alignment horizontal="right"/>
      <protection locked="0"/>
    </xf>
    <xf numFmtId="181" fontId="0" fillId="4" borderId="11" xfId="0" applyNumberFormat="1" applyFill="1" applyBorder="1" applyAlignment="1" applyProtection="1">
      <alignment horizontal="right"/>
      <protection locked="0"/>
    </xf>
    <xf numFmtId="181" fontId="0" fillId="4" borderId="37" xfId="0" applyNumberFormat="1" applyFill="1" applyBorder="1" applyAlignment="1" applyProtection="1">
      <alignment horizontal="right"/>
      <protection locked="0"/>
    </xf>
    <xf numFmtId="181" fontId="0" fillId="0" borderId="21" xfId="0" applyNumberFormat="1" applyBorder="1" applyAlignment="1" applyProtection="1">
      <alignment horizontal="right"/>
      <protection/>
    </xf>
    <xf numFmtId="181" fontId="0" fillId="0" borderId="22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12" xfId="0" applyNumberFormat="1" applyBorder="1" applyAlignment="1" applyProtection="1">
      <alignment horizontal="right"/>
      <protection/>
    </xf>
    <xf numFmtId="181" fontId="0" fillId="0" borderId="13" xfId="0" applyNumberFormat="1" applyBorder="1" applyAlignment="1" applyProtection="1">
      <alignment horizontal="right"/>
      <protection/>
    </xf>
    <xf numFmtId="181" fontId="0" fillId="0" borderId="14" xfId="0" applyNumberFormat="1" applyBorder="1" applyAlignment="1" applyProtection="1">
      <alignment horizontal="right"/>
      <protection/>
    </xf>
    <xf numFmtId="181" fontId="0" fillId="0" borderId="36" xfId="0" applyNumberFormat="1" applyFill="1" applyBorder="1" applyAlignment="1" applyProtection="1">
      <alignment horizontal="right"/>
      <protection/>
    </xf>
    <xf numFmtId="181" fontId="0" fillId="4" borderId="38" xfId="0" applyNumberFormat="1" applyFill="1" applyBorder="1" applyAlignment="1" applyProtection="1">
      <alignment horizontal="right"/>
      <protection locked="0"/>
    </xf>
    <xf numFmtId="181" fontId="0" fillId="0" borderId="39" xfId="0" applyNumberFormat="1" applyBorder="1" applyAlignment="1" applyProtection="1">
      <alignment horizontal="right"/>
      <protection/>
    </xf>
    <xf numFmtId="181" fontId="0" fillId="0" borderId="11" xfId="0" applyNumberFormat="1" applyBorder="1" applyAlignment="1" applyProtection="1">
      <alignment horizontal="right"/>
      <protection/>
    </xf>
    <xf numFmtId="181" fontId="0" fillId="0" borderId="37" xfId="0" applyNumberFormat="1" applyBorder="1" applyAlignment="1" applyProtection="1">
      <alignment horizontal="right"/>
      <protection/>
    </xf>
    <xf numFmtId="181" fontId="0" fillId="4" borderId="30" xfId="0" applyNumberFormat="1" applyFill="1" applyBorder="1" applyAlignment="1" applyProtection="1">
      <alignment horizontal="right"/>
      <protection locked="0"/>
    </xf>
    <xf numFmtId="181" fontId="0" fillId="4" borderId="13" xfId="0" applyNumberFormat="1" applyFill="1" applyBorder="1" applyAlignment="1" applyProtection="1">
      <alignment horizontal="right"/>
      <protection locked="0"/>
    </xf>
    <xf numFmtId="181" fontId="0" fillId="4" borderId="14" xfId="0" applyNumberFormat="1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/>
      <protection locked="0"/>
    </xf>
    <xf numFmtId="181" fontId="0" fillId="4" borderId="41" xfId="0" applyNumberFormat="1" applyFill="1" applyBorder="1" applyAlignment="1" applyProtection="1">
      <alignment horizontal="right"/>
      <protection locked="0"/>
    </xf>
    <xf numFmtId="181" fontId="0" fillId="4" borderId="42" xfId="0" applyNumberFormat="1" applyFill="1" applyBorder="1" applyAlignment="1" applyProtection="1">
      <alignment horizontal="right"/>
      <protection locked="0"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/>
      <protection locked="0"/>
    </xf>
    <xf numFmtId="181" fontId="0" fillId="0" borderId="46" xfId="0" applyNumberFormat="1" applyFill="1" applyBorder="1" applyAlignment="1" applyProtection="1">
      <alignment horizontal="right"/>
      <protection/>
    </xf>
    <xf numFmtId="181" fontId="0" fillId="0" borderId="47" xfId="0" applyNumberFormat="1" applyFill="1" applyBorder="1" applyAlignment="1" applyProtection="1">
      <alignment horizontal="right"/>
      <protection/>
    </xf>
    <xf numFmtId="181" fontId="0" fillId="0" borderId="48" xfId="0" applyNumberFormat="1" applyFill="1" applyBorder="1" applyAlignment="1" applyProtection="1">
      <alignment horizontal="right"/>
      <protection/>
    </xf>
    <xf numFmtId="0" fontId="0" fillId="0" borderId="49" xfId="0" applyFont="1" applyFill="1" applyBorder="1" applyAlignment="1" applyProtection="1">
      <alignment/>
      <protection/>
    </xf>
    <xf numFmtId="2" fontId="2" fillId="0" borderId="50" xfId="0" applyNumberFormat="1" applyFont="1" applyBorder="1" applyAlignment="1" applyProtection="1">
      <alignment horizontal="left"/>
      <protection/>
    </xf>
    <xf numFmtId="2" fontId="2" fillId="0" borderId="44" xfId="0" applyNumberFormat="1" applyFont="1" applyBorder="1" applyAlignment="1" applyProtection="1">
      <alignment horizontal="left"/>
      <protection/>
    </xf>
    <xf numFmtId="2" fontId="2" fillId="0" borderId="45" xfId="0" applyNumberFormat="1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6" fontId="2" fillId="0" borderId="50" xfId="0" applyNumberFormat="1" applyFont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 quotePrefix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182" fontId="0" fillId="0" borderId="24" xfId="0" applyNumberFormat="1" applyFont="1" applyFill="1" applyBorder="1" applyAlignment="1" applyProtection="1">
      <alignment vertical="center" wrapText="1"/>
      <protection/>
    </xf>
    <xf numFmtId="0" fontId="51" fillId="0" borderId="0" xfId="57" applyFont="1" applyProtection="1">
      <alignment/>
      <protection/>
    </xf>
    <xf numFmtId="0" fontId="2" fillId="34" borderId="3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3" fontId="0" fillId="4" borderId="24" xfId="0" applyNumberFormat="1" applyFont="1" applyFill="1" applyBorder="1" applyAlignment="1" applyProtection="1">
      <alignment vertical="center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181" fontId="0" fillId="4" borderId="42" xfId="0" applyNumberFormat="1" applyFont="1" applyFill="1" applyBorder="1" applyAlignment="1" applyProtection="1">
      <alignment horizontal="right"/>
      <protection locked="0"/>
    </xf>
    <xf numFmtId="181" fontId="0" fillId="0" borderId="29" xfId="0" applyNumberFormat="1" applyFill="1" applyBorder="1" applyAlignment="1" applyProtection="1">
      <alignment horizontal="right"/>
      <protection/>
    </xf>
    <xf numFmtId="181" fontId="0" fillId="0" borderId="30" xfId="0" applyNumberFormat="1" applyFill="1" applyBorder="1" applyAlignment="1" applyProtection="1">
      <alignment horizontal="right"/>
      <protection/>
    </xf>
    <xf numFmtId="3" fontId="0" fillId="4" borderId="24" xfId="0" applyNumberFormat="1" applyFont="1" applyFill="1" applyBorder="1" applyAlignment="1" applyProtection="1">
      <alignment vertical="center" wrapText="1"/>
      <protection locked="0"/>
    </xf>
    <xf numFmtId="0" fontId="0" fillId="4" borderId="24" xfId="0" applyFont="1" applyFill="1" applyBorder="1" applyAlignment="1" applyProtection="1">
      <alignment vertical="center" wrapText="1"/>
      <protection locked="0"/>
    </xf>
    <xf numFmtId="0" fontId="0" fillId="4" borderId="29" xfId="0" applyFont="1" applyFill="1" applyBorder="1" applyAlignment="1" applyProtection="1">
      <alignment vertical="center" wrapText="1"/>
      <protection locked="0"/>
    </xf>
    <xf numFmtId="0" fontId="0" fillId="4" borderId="54" xfId="0" applyFont="1" applyFill="1" applyBorder="1" applyAlignment="1" applyProtection="1">
      <alignment vertical="center" wrapText="1"/>
      <protection locked="0"/>
    </xf>
    <xf numFmtId="0" fontId="0" fillId="4" borderId="36" xfId="0" applyFont="1" applyFill="1" applyBorder="1" applyAlignment="1" applyProtection="1">
      <alignment vertical="center" wrapText="1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0" fontId="0" fillId="4" borderId="41" xfId="0" applyFont="1" applyFill="1" applyBorder="1" applyAlignment="1" applyProtection="1">
      <alignment vertical="center" wrapText="1"/>
      <protection locked="0"/>
    </xf>
    <xf numFmtId="0" fontId="0" fillId="4" borderId="55" xfId="0" applyFont="1" applyFill="1" applyBorder="1" applyAlignment="1" applyProtection="1">
      <alignment vertical="center" wrapText="1"/>
      <protection locked="0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right" vertical="center" wrapText="1"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 quotePrefix="1">
      <alignment horizontal="center" vertical="center"/>
      <protection/>
    </xf>
    <xf numFmtId="0" fontId="0" fillId="4" borderId="56" xfId="0" applyFont="1" applyFill="1" applyBorder="1" applyAlignment="1" applyProtection="1">
      <alignment vertical="center" wrapText="1"/>
      <protection locked="0"/>
    </xf>
    <xf numFmtId="3" fontId="0" fillId="4" borderId="25" xfId="0" applyNumberFormat="1" applyFont="1" applyFill="1" applyBorder="1" applyAlignment="1" applyProtection="1">
      <alignment vertical="center"/>
      <protection locked="0"/>
    </xf>
    <xf numFmtId="0" fontId="0" fillId="4" borderId="50" xfId="0" applyFont="1" applyFill="1" applyBorder="1" applyAlignment="1" applyProtection="1">
      <alignment vertical="center" wrapText="1"/>
      <protection locked="0"/>
    </xf>
    <xf numFmtId="182" fontId="0" fillId="0" borderId="44" xfId="0" applyNumberFormat="1" applyFont="1" applyFill="1" applyBorder="1" applyAlignment="1" applyProtection="1">
      <alignment vertical="center" wrapText="1"/>
      <protection/>
    </xf>
    <xf numFmtId="3" fontId="0" fillId="4" borderId="44" xfId="0" applyNumberFormat="1" applyFont="1" applyFill="1" applyBorder="1" applyAlignment="1" applyProtection="1">
      <alignment vertical="center"/>
      <protection locked="0"/>
    </xf>
    <xf numFmtId="3" fontId="0" fillId="4" borderId="45" xfId="0" applyNumberFormat="1" applyFont="1" applyFill="1" applyBorder="1" applyAlignment="1" applyProtection="1">
      <alignment vertical="center"/>
      <protection locked="0"/>
    </xf>
    <xf numFmtId="3" fontId="0" fillId="4" borderId="25" xfId="0" applyNumberFormat="1" applyFont="1" applyFill="1" applyBorder="1" applyAlignment="1" applyProtection="1">
      <alignment vertical="center" wrapText="1"/>
      <protection locked="0"/>
    </xf>
    <xf numFmtId="0" fontId="0" fillId="4" borderId="44" xfId="0" applyFont="1" applyFill="1" applyBorder="1" applyAlignment="1" applyProtection="1">
      <alignment vertical="center" wrapText="1"/>
      <protection locked="0"/>
    </xf>
    <xf numFmtId="3" fontId="0" fillId="4" borderId="44" xfId="0" applyNumberFormat="1" applyFont="1" applyFill="1" applyBorder="1" applyAlignment="1" applyProtection="1">
      <alignment vertical="center" wrapText="1"/>
      <protection locked="0"/>
    </xf>
    <xf numFmtId="3" fontId="0" fillId="4" borderId="45" xfId="0" applyNumberFormat="1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7" xfId="0" applyFill="1" applyBorder="1" applyAlignment="1" applyProtection="1">
      <alignment horizontal="left"/>
      <protection locked="0"/>
    </xf>
    <xf numFmtId="0" fontId="0" fillId="4" borderId="58" xfId="0" applyFill="1" applyBorder="1" applyAlignment="1" applyProtection="1">
      <alignment horizontal="left"/>
      <protection locked="0"/>
    </xf>
    <xf numFmtId="49" fontId="8" fillId="4" borderId="57" xfId="0" applyNumberFormat="1" applyFont="1" applyFill="1" applyBorder="1" applyAlignment="1" applyProtection="1">
      <alignment horizontal="left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0" fontId="9" fillId="4" borderId="57" xfId="0" applyFont="1" applyFill="1" applyBorder="1" applyAlignment="1" applyProtection="1">
      <alignment horizontal="left"/>
      <protection locked="0"/>
    </xf>
    <xf numFmtId="0" fontId="9" fillId="4" borderId="36" xfId="0" applyFont="1" applyFill="1" applyBorder="1" applyAlignment="1" applyProtection="1">
      <alignment horizontal="left"/>
      <protection locked="0"/>
    </xf>
    <xf numFmtId="0" fontId="9" fillId="4" borderId="58" xfId="0" applyFont="1" applyFill="1" applyBorder="1" applyAlignment="1" applyProtection="1">
      <alignment horizontal="left"/>
      <protection locked="0"/>
    </xf>
    <xf numFmtId="49" fontId="5" fillId="4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9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9" xfId="0" applyFill="1" applyBorder="1" applyAlignment="1" applyProtection="1">
      <alignment horizontal="left"/>
      <protection locked="0"/>
    </xf>
    <xf numFmtId="0" fontId="0" fillId="4" borderId="60" xfId="0" applyFill="1" applyBorder="1" applyAlignment="1" applyProtection="1">
      <alignment horizontal="left"/>
      <protection locked="0"/>
    </xf>
    <xf numFmtId="49" fontId="6" fillId="4" borderId="5" xfId="0" applyNumberFormat="1" applyFont="1" applyFill="1" applyBorder="1" applyAlignment="1" applyProtection="1">
      <alignment horizontal="left" vertical="center"/>
      <protection locked="0"/>
    </xf>
    <xf numFmtId="49" fontId="6" fillId="4" borderId="57" xfId="0" applyNumberFormat="1" applyFont="1" applyFill="1" applyBorder="1" applyAlignment="1" applyProtection="1">
      <alignment horizontal="left" vertical="center"/>
      <protection locked="0"/>
    </xf>
    <xf numFmtId="49" fontId="6" fillId="4" borderId="58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60" xfId="0" applyFont="1" applyFill="1" applyBorder="1" applyAlignment="1" applyProtection="1">
      <alignment horizontal="left"/>
      <protection/>
    </xf>
    <xf numFmtId="0" fontId="2" fillId="0" borderId="61" xfId="0" applyFont="1" applyBorder="1" applyAlignment="1" applyProtection="1">
      <alignment horizontal="center" vertical="center" textRotation="90"/>
      <protection/>
    </xf>
    <xf numFmtId="0" fontId="2" fillId="0" borderId="62" xfId="0" applyFont="1" applyBorder="1" applyAlignment="1" applyProtection="1">
      <alignment horizontal="center" vertical="center" textRotation="90"/>
      <protection/>
    </xf>
    <xf numFmtId="0" fontId="2" fillId="0" borderId="63" xfId="0" applyFont="1" applyBorder="1" applyAlignment="1" applyProtection="1">
      <alignment horizontal="center" vertical="center" textRotation="90"/>
      <protection/>
    </xf>
    <xf numFmtId="0" fontId="2" fillId="0" borderId="34" xfId="0" applyFont="1" applyBorder="1" applyAlignment="1" applyProtection="1">
      <alignment horizontal="center" vertical="center" textRotation="90"/>
      <protection/>
    </xf>
    <xf numFmtId="0" fontId="10" fillId="34" borderId="64" xfId="0" applyFont="1" applyFill="1" applyBorder="1" applyAlignment="1" applyProtection="1">
      <alignment horizontal="center"/>
      <protection/>
    </xf>
    <xf numFmtId="0" fontId="10" fillId="34" borderId="65" xfId="0" applyFont="1" applyFill="1" applyBorder="1" applyAlignment="1" applyProtection="1">
      <alignment horizontal="center"/>
      <protection/>
    </xf>
    <xf numFmtId="0" fontId="10" fillId="34" borderId="66" xfId="0" applyFont="1" applyFill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 textRotation="90"/>
      <protection/>
    </xf>
    <xf numFmtId="0" fontId="2" fillId="0" borderId="64" xfId="0" applyFont="1" applyBorder="1" applyAlignment="1" applyProtection="1">
      <alignment horizontal="left" wrapText="1"/>
      <protection/>
    </xf>
    <xf numFmtId="0" fontId="2" fillId="0" borderId="65" xfId="0" applyFont="1" applyBorder="1" applyAlignment="1" applyProtection="1">
      <alignment horizontal="left" wrapText="1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70" xfId="0" applyFont="1" applyFill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52" xfId="0" applyFont="1" applyFill="1" applyBorder="1" applyAlignment="1" applyProtection="1">
      <alignment horizontal="center" vertical="center" wrapText="1"/>
      <protection/>
    </xf>
    <xf numFmtId="0" fontId="10" fillId="34" borderId="64" xfId="0" applyFont="1" applyFill="1" applyBorder="1" applyAlignment="1" applyProtection="1">
      <alignment horizontal="center" vertical="center"/>
      <protection/>
    </xf>
    <xf numFmtId="0" fontId="10" fillId="34" borderId="65" xfId="0" applyFont="1" applyFill="1" applyBorder="1" applyAlignment="1" applyProtection="1">
      <alignment horizontal="center" vertical="center"/>
      <protection/>
    </xf>
    <xf numFmtId="0" fontId="10" fillId="34" borderId="66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/>
      <protection/>
    </xf>
    <xf numFmtId="184" fontId="17" fillId="10" borderId="49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Monétaire 2" xfId="51"/>
    <cellStyle name="Neutre" xfId="52"/>
    <cellStyle name="Normal 2" xfId="53"/>
    <cellStyle name="Normal 3" xfId="54"/>
    <cellStyle name="Normal 3 2" xfId="55"/>
    <cellStyle name="Normal 3 3" xfId="56"/>
    <cellStyle name="Normal 4" xfId="57"/>
    <cellStyle name="Percent" xfId="58"/>
    <cellStyle name="Satisfaisant" xfId="59"/>
    <cellStyle name="Sortie" xfId="60"/>
    <cellStyle name="Tabellenüberschrift BF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l'efficacité prévisionelle et effective</a:t>
            </a:r>
          </a:p>
        </c:rich>
      </c:tx>
      <c:layout>
        <c:manualLayout>
          <c:xMode val="factor"/>
          <c:yMode val="factor"/>
          <c:x val="0.02475"/>
          <c:y val="0.04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0475"/>
          <c:w val="0.908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v>Efficacité prévisionelle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consommation'!$D$44:$N$44</c:f>
              <c:numCache/>
            </c:numRef>
          </c:yVal>
          <c:smooth val="1"/>
        </c:ser>
        <c:ser>
          <c:idx val="1"/>
          <c:order val="1"/>
          <c:tx>
            <c:v>Cible 120%</c:v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consommation'!$D$81:$N$81</c:f>
              <c:numCache/>
            </c:numRef>
          </c:yVal>
          <c:smooth val="1"/>
        </c:ser>
        <c:ser>
          <c:idx val="2"/>
          <c:order val="2"/>
          <c:tx>
            <c:v>Efficacité minimale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consommation'!$D$80:$N$80</c:f>
              <c:numCache/>
            </c:numRef>
          </c:yVal>
          <c:smooth val="1"/>
        </c:ser>
        <c:ser>
          <c:idx val="3"/>
          <c:order val="3"/>
          <c:tx>
            <c:v>Efficacité réèlle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consommation'!$D$79:$N$79</c:f>
              <c:numCache/>
            </c:numRef>
          </c:yVal>
          <c:smooth val="1"/>
        </c:ser>
        <c:axId val="42301838"/>
        <c:axId val="45172223"/>
      </c:scatterChart>
      <c:valAx>
        <c:axId val="4230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(an)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2223"/>
        <c:crosses val="autoZero"/>
        <c:crossBetween val="midCat"/>
        <c:dispUnits/>
        <c:majorUnit val="1"/>
      </c:valAx>
      <c:valAx>
        <c:axId val="45172223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Efficacité (%)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1838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025"/>
          <c:y val="0.9575"/>
          <c:w val="0.63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2143125</xdr:colOff>
      <xdr:row>82</xdr:row>
      <xdr:rowOff>171450</xdr:rowOff>
    </xdr:from>
    <xdr:to>
      <xdr:col>11</xdr:col>
      <xdr:colOff>742950</xdr:colOff>
      <xdr:row>115</xdr:row>
      <xdr:rowOff>95250</xdr:rowOff>
    </xdr:to>
    <xdr:graphicFrame>
      <xdr:nvGraphicFramePr>
        <xdr:cNvPr id="1" name="Graphique 3"/>
        <xdr:cNvGraphicFramePr/>
      </xdr:nvGraphicFramePr>
      <xdr:xfrm>
        <a:off x="2600325" y="15735300"/>
        <a:ext cx="97536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647700</xdr:colOff>
      <xdr:row>44</xdr:row>
      <xdr:rowOff>38100</xdr:rowOff>
    </xdr:from>
    <xdr:to>
      <xdr:col>5</xdr:col>
      <xdr:colOff>447675</xdr:colOff>
      <xdr:row>47</xdr:row>
      <xdr:rowOff>161925</xdr:rowOff>
    </xdr:to>
    <xdr:pic>
      <xdr:nvPicPr>
        <xdr:cNvPr id="2" name="Image 5" descr="green, alert, warning, exclamation, attention, error, mistake, notice, button,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841057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44</xdr:row>
      <xdr:rowOff>38100</xdr:rowOff>
    </xdr:from>
    <xdr:to>
      <xdr:col>13</xdr:col>
      <xdr:colOff>742950</xdr:colOff>
      <xdr:row>47</xdr:row>
      <xdr:rowOff>152400</xdr:rowOff>
    </xdr:to>
    <xdr:pic>
      <xdr:nvPicPr>
        <xdr:cNvPr id="3" name="Image 6" descr="green, alert, warning, exclamation, attention, error, mistake, notice, button, 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84105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44</xdr:row>
      <xdr:rowOff>85725</xdr:rowOff>
    </xdr:from>
    <xdr:to>
      <xdr:col>13</xdr:col>
      <xdr:colOff>142875</xdr:colOff>
      <xdr:row>47</xdr:row>
      <xdr:rowOff>66675</xdr:rowOff>
    </xdr:to>
    <xdr:sp>
      <xdr:nvSpPr>
        <xdr:cNvPr id="4" name="ZoneTexte 1"/>
        <xdr:cNvSpPr txBox="1">
          <a:spLocks noChangeArrowheads="1"/>
        </xdr:cNvSpPr>
      </xdr:nvSpPr>
      <xdr:spPr>
        <a:xfrm>
          <a:off x="6648450" y="8458200"/>
          <a:ext cx="6877050" cy="552450"/>
        </a:xfrm>
        <a:prstGeom prst="rect">
          <a:avLst/>
        </a:prstGeom>
        <a:solidFill>
          <a:srgbClr val="EBF1DE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Toute économie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renseignée dans le tableau ci-dessous doit faire l'objet d'une déclaration d'économie d'énergie (DEE) ou d'un plan de mesure et de vérification (PMV) selon IPMVP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120"/>
  <sheetViews>
    <sheetView view="pageBreakPreview" zoomScale="85" zoomScaleNormal="85" zoomScaleSheetLayoutView="85" zoomScalePageLayoutView="55" workbookViewId="0" topLeftCell="A1">
      <selection activeCell="C17" sqref="C17"/>
    </sheetView>
  </sheetViews>
  <sheetFormatPr defaultColWidth="11.00390625" defaultRowHeight="14.25" outlineLevelCol="1"/>
  <cols>
    <col min="1" max="2" width="3.00390625" style="1" customWidth="1"/>
    <col min="3" max="3" width="53.375" style="1" customWidth="1"/>
    <col min="4" max="14" width="11.625" style="1" customWidth="1"/>
    <col min="15" max="15" width="11.00390625" style="1" customWidth="1"/>
    <col min="16" max="16" width="47.25390625" style="1" hidden="1" customWidth="1" outlineLevel="1"/>
    <col min="17" max="18" width="11.00390625" style="1" hidden="1" customWidth="1" outlineLevel="1"/>
    <col min="19" max="19" width="14.125" style="1" hidden="1" customWidth="1" outlineLevel="1"/>
    <col min="20" max="29" width="13.625" style="1" hidden="1" customWidth="1" outlineLevel="1"/>
    <col min="30" max="30" width="11.00390625" style="1" customWidth="1" collapsed="1"/>
    <col min="31" max="31" width="11.00390625" style="1" customWidth="1"/>
    <col min="32" max="42" width="11.00390625" style="8" customWidth="1"/>
    <col min="43" max="16384" width="11.00390625" style="1" customWidth="1"/>
  </cols>
  <sheetData>
    <row r="1" ht="12.75" customHeight="1"/>
    <row r="2" ht="12.75" customHeight="1"/>
    <row r="3" ht="12.75" customHeight="1"/>
    <row r="4" ht="12.75" customHeight="1"/>
    <row r="5" ht="15.75" customHeight="1" thickBot="1">
      <c r="C5" s="51" t="s">
        <v>27</v>
      </c>
    </row>
    <row r="6" spans="3:14" ht="15">
      <c r="C6" s="27" t="s">
        <v>18</v>
      </c>
      <c r="D6" s="147"/>
      <c r="E6" s="148"/>
      <c r="F6" s="149"/>
      <c r="G6" s="28" t="s">
        <v>26</v>
      </c>
      <c r="H6" s="150"/>
      <c r="I6" s="150"/>
      <c r="J6" s="150"/>
      <c r="K6" s="150"/>
      <c r="L6" s="150"/>
      <c r="M6" s="150"/>
      <c r="N6" s="151"/>
    </row>
    <row r="7" spans="3:14" ht="14.25">
      <c r="C7" s="29" t="s">
        <v>23</v>
      </c>
      <c r="D7" s="30" t="s">
        <v>20</v>
      </c>
      <c r="E7" s="142"/>
      <c r="F7" s="143"/>
      <c r="G7" s="30" t="s">
        <v>21</v>
      </c>
      <c r="H7" s="144"/>
      <c r="I7" s="144"/>
      <c r="J7" s="145"/>
      <c r="K7" s="30" t="s">
        <v>22</v>
      </c>
      <c r="L7" s="144"/>
      <c r="M7" s="144"/>
      <c r="N7" s="146"/>
    </row>
    <row r="8" spans="3:14" ht="14.25">
      <c r="C8" s="31" t="s">
        <v>24</v>
      </c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4"/>
    </row>
    <row r="9" spans="3:14" ht="14.25" customHeight="1">
      <c r="C9" s="32" t="s">
        <v>25</v>
      </c>
      <c r="D9" s="137"/>
      <c r="E9" s="138"/>
      <c r="F9" s="139"/>
      <c r="G9" s="33" t="s">
        <v>26</v>
      </c>
      <c r="H9" s="140"/>
      <c r="I9" s="140"/>
      <c r="J9" s="140"/>
      <c r="K9" s="140"/>
      <c r="L9" s="140"/>
      <c r="M9" s="140"/>
      <c r="N9" s="141"/>
    </row>
    <row r="10" spans="3:14" ht="14.25" customHeight="1">
      <c r="C10" s="29" t="s">
        <v>23</v>
      </c>
      <c r="D10" s="30" t="s">
        <v>20</v>
      </c>
      <c r="E10" s="142"/>
      <c r="F10" s="143"/>
      <c r="G10" s="30" t="s">
        <v>21</v>
      </c>
      <c r="H10" s="144"/>
      <c r="I10" s="144"/>
      <c r="J10" s="145"/>
      <c r="K10" s="34" t="s">
        <v>22</v>
      </c>
      <c r="L10" s="144"/>
      <c r="M10" s="144"/>
      <c r="N10" s="146"/>
    </row>
    <row r="11" spans="3:14" ht="14.25" customHeight="1" thickBot="1">
      <c r="C11" s="35" t="s">
        <v>19</v>
      </c>
      <c r="D11" s="88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ht="14.25"/>
    <row r="13" ht="15.75" thickBot="1">
      <c r="C13" s="37" t="s">
        <v>47</v>
      </c>
    </row>
    <row r="14" spans="2:29" ht="18.75" thickBot="1">
      <c r="B14" s="162" t="s">
        <v>49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P14" s="4" t="s">
        <v>1</v>
      </c>
      <c r="Q14" s="4">
        <v>2</v>
      </c>
      <c r="S14" s="155" t="s">
        <v>13</v>
      </c>
      <c r="T14" s="155"/>
      <c r="U14" s="155"/>
      <c r="V14" s="155"/>
      <c r="W14" s="155"/>
      <c r="X14" s="155"/>
      <c r="Y14" s="155"/>
      <c r="Z14" s="155"/>
      <c r="AA14" s="155"/>
      <c r="AB14" s="155"/>
      <c r="AC14" s="155"/>
    </row>
    <row r="15" spans="2:29" ht="15">
      <c r="B15" s="165" t="s">
        <v>17</v>
      </c>
      <c r="C15" s="166"/>
      <c r="D15" s="36">
        <v>2014</v>
      </c>
      <c r="E15" s="21">
        <f>D15+1</f>
        <v>2015</v>
      </c>
      <c r="F15" s="21">
        <f aca="true" t="shared" si="0" ref="F15:N15">E15+1</f>
        <v>2016</v>
      </c>
      <c r="G15" s="21">
        <f t="shared" si="0"/>
        <v>2017</v>
      </c>
      <c r="H15" s="21">
        <f t="shared" si="0"/>
        <v>2018</v>
      </c>
      <c r="I15" s="21">
        <f t="shared" si="0"/>
        <v>2019</v>
      </c>
      <c r="J15" s="21">
        <f t="shared" si="0"/>
        <v>2020</v>
      </c>
      <c r="K15" s="21">
        <f t="shared" si="0"/>
        <v>2021</v>
      </c>
      <c r="L15" s="21">
        <f t="shared" si="0"/>
        <v>2022</v>
      </c>
      <c r="M15" s="21">
        <f t="shared" si="0"/>
        <v>2023</v>
      </c>
      <c r="N15" s="22">
        <f t="shared" si="0"/>
        <v>2024</v>
      </c>
      <c r="P15" s="4" t="s">
        <v>2</v>
      </c>
      <c r="Q15" s="4">
        <v>1</v>
      </c>
      <c r="S15" s="3">
        <v>2010</v>
      </c>
      <c r="T15" s="3">
        <v>2011</v>
      </c>
      <c r="U15" s="3">
        <v>2012</v>
      </c>
      <c r="V15" s="3">
        <v>2013</v>
      </c>
      <c r="W15" s="3">
        <v>2014</v>
      </c>
      <c r="X15" s="3">
        <v>2015</v>
      </c>
      <c r="Y15" s="3">
        <v>2016</v>
      </c>
      <c r="Z15" s="3">
        <v>2017</v>
      </c>
      <c r="AA15" s="3">
        <v>2018</v>
      </c>
      <c r="AB15" s="3">
        <v>2019</v>
      </c>
      <c r="AC15" s="3">
        <v>2020</v>
      </c>
    </row>
    <row r="16" spans="2:29" ht="15.75" thickBot="1">
      <c r="B16" s="167"/>
      <c r="C16" s="168"/>
      <c r="D16" s="5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7" t="s">
        <v>0</v>
      </c>
      <c r="P16" s="4" t="s">
        <v>3</v>
      </c>
      <c r="Q16" s="4">
        <v>1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</row>
    <row r="17" spans="2:29" ht="14.25" customHeight="1">
      <c r="B17" s="158" t="s">
        <v>44</v>
      </c>
      <c r="C17" s="77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P17" s="4" t="s">
        <v>4</v>
      </c>
      <c r="Q17" s="4">
        <v>1</v>
      </c>
      <c r="S17" s="4">
        <f aca="true" t="shared" si="1" ref="S17:AC24">IF($C17="","",D17*VLOOKUP($C17,$P$14:$Q$27,2,FALSE))</f>
      </c>
      <c r="T17" s="4">
        <f t="shared" si="1"/>
      </c>
      <c r="U17" s="4">
        <f t="shared" si="1"/>
      </c>
      <c r="V17" s="4">
        <f t="shared" si="1"/>
      </c>
      <c r="W17" s="4">
        <f t="shared" si="1"/>
      </c>
      <c r="X17" s="4">
        <f t="shared" si="1"/>
      </c>
      <c r="Y17" s="4">
        <f t="shared" si="1"/>
      </c>
      <c r="Z17" s="4">
        <f t="shared" si="1"/>
      </c>
      <c r="AA17" s="4">
        <f t="shared" si="1"/>
      </c>
      <c r="AB17" s="4">
        <f t="shared" si="1"/>
      </c>
      <c r="AC17" s="4">
        <f t="shared" si="1"/>
      </c>
    </row>
    <row r="18" spans="2:29" ht="14.25">
      <c r="B18" s="159"/>
      <c r="C18" s="1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P18" s="4" t="s">
        <v>5</v>
      </c>
      <c r="Q18" s="4">
        <v>1</v>
      </c>
      <c r="S18" s="4">
        <f t="shared" si="1"/>
      </c>
      <c r="T18" s="4">
        <f t="shared" si="1"/>
      </c>
      <c r="U18" s="4">
        <f t="shared" si="1"/>
      </c>
      <c r="V18" s="4">
        <f t="shared" si="1"/>
      </c>
      <c r="W18" s="4">
        <f t="shared" si="1"/>
      </c>
      <c r="X18" s="4">
        <f t="shared" si="1"/>
      </c>
      <c r="Y18" s="4">
        <f t="shared" si="1"/>
      </c>
      <c r="Z18" s="4">
        <f t="shared" si="1"/>
      </c>
      <c r="AA18" s="4">
        <f t="shared" si="1"/>
      </c>
      <c r="AB18" s="4">
        <f t="shared" si="1"/>
      </c>
      <c r="AC18" s="4">
        <f t="shared" si="1"/>
      </c>
    </row>
    <row r="19" spans="2:29" ht="14.25">
      <c r="B19" s="159"/>
      <c r="C19" s="1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P19" s="4" t="s">
        <v>6</v>
      </c>
      <c r="Q19" s="4">
        <v>1</v>
      </c>
      <c r="S19" s="4">
        <f t="shared" si="1"/>
      </c>
      <c r="T19" s="4">
        <f t="shared" si="1"/>
      </c>
      <c r="U19" s="4">
        <f t="shared" si="1"/>
      </c>
      <c r="V19" s="4">
        <f t="shared" si="1"/>
      </c>
      <c r="W19" s="4">
        <f t="shared" si="1"/>
      </c>
      <c r="X19" s="4">
        <f t="shared" si="1"/>
      </c>
      <c r="Y19" s="4">
        <f t="shared" si="1"/>
      </c>
      <c r="Z19" s="4">
        <f t="shared" si="1"/>
      </c>
      <c r="AA19" s="4">
        <f t="shared" si="1"/>
      </c>
      <c r="AB19" s="4">
        <f t="shared" si="1"/>
      </c>
      <c r="AC19" s="4">
        <f t="shared" si="1"/>
      </c>
    </row>
    <row r="20" spans="2:29" ht="14.25">
      <c r="B20" s="159"/>
      <c r="C20" s="12"/>
      <c r="D20" s="54"/>
      <c r="E20" s="52"/>
      <c r="F20" s="52"/>
      <c r="G20" s="52"/>
      <c r="H20" s="52"/>
      <c r="I20" s="52"/>
      <c r="J20" s="52"/>
      <c r="K20" s="52"/>
      <c r="L20" s="52"/>
      <c r="M20" s="52"/>
      <c r="N20" s="52"/>
      <c r="P20" s="4" t="s">
        <v>7</v>
      </c>
      <c r="Q20" s="4">
        <v>1</v>
      </c>
      <c r="S20" s="4">
        <f t="shared" si="1"/>
      </c>
      <c r="T20" s="4">
        <f t="shared" si="1"/>
      </c>
      <c r="U20" s="4">
        <f t="shared" si="1"/>
      </c>
      <c r="V20" s="4">
        <f t="shared" si="1"/>
      </c>
      <c r="W20" s="4">
        <f t="shared" si="1"/>
      </c>
      <c r="X20" s="4">
        <f t="shared" si="1"/>
      </c>
      <c r="Y20" s="4">
        <f t="shared" si="1"/>
      </c>
      <c r="Z20" s="4">
        <f t="shared" si="1"/>
      </c>
      <c r="AA20" s="4">
        <f t="shared" si="1"/>
      </c>
      <c r="AB20" s="4">
        <f t="shared" si="1"/>
      </c>
      <c r="AC20" s="4">
        <f t="shared" si="1"/>
      </c>
    </row>
    <row r="21" spans="2:29" ht="14.25">
      <c r="B21" s="159"/>
      <c r="C21" s="12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6"/>
      <c r="P21" s="4" t="s">
        <v>8</v>
      </c>
      <c r="Q21" s="4">
        <v>1.4</v>
      </c>
      <c r="S21" s="4">
        <f t="shared" si="1"/>
      </c>
      <c r="T21" s="4">
        <f t="shared" si="1"/>
      </c>
      <c r="U21" s="4">
        <f t="shared" si="1"/>
      </c>
      <c r="V21" s="4">
        <f t="shared" si="1"/>
      </c>
      <c r="W21" s="4">
        <f t="shared" si="1"/>
      </c>
      <c r="X21" s="4">
        <f t="shared" si="1"/>
      </c>
      <c r="Y21" s="4">
        <f t="shared" si="1"/>
      </c>
      <c r="Z21" s="4">
        <f t="shared" si="1"/>
      </c>
      <c r="AA21" s="4">
        <f t="shared" si="1"/>
      </c>
      <c r="AB21" s="4">
        <f t="shared" si="1"/>
      </c>
      <c r="AC21" s="4">
        <f t="shared" si="1"/>
      </c>
    </row>
    <row r="22" spans="2:29" ht="14.25">
      <c r="B22" s="159"/>
      <c r="C22" s="12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6"/>
      <c r="P22" s="4" t="s">
        <v>9</v>
      </c>
      <c r="Q22" s="4">
        <v>0.5</v>
      </c>
      <c r="S22" s="4">
        <f t="shared" si="1"/>
      </c>
      <c r="T22" s="4">
        <f t="shared" si="1"/>
      </c>
      <c r="U22" s="4">
        <f t="shared" si="1"/>
      </c>
      <c r="V22" s="4">
        <f t="shared" si="1"/>
      </c>
      <c r="W22" s="4">
        <f t="shared" si="1"/>
      </c>
      <c r="X22" s="4">
        <f t="shared" si="1"/>
      </c>
      <c r="Y22" s="4">
        <f t="shared" si="1"/>
      </c>
      <c r="Z22" s="4">
        <f t="shared" si="1"/>
      </c>
      <c r="AA22" s="4">
        <f t="shared" si="1"/>
      </c>
      <c r="AB22" s="4">
        <f t="shared" si="1"/>
      </c>
      <c r="AC22" s="4">
        <f t="shared" si="1"/>
      </c>
    </row>
    <row r="23" spans="2:29" ht="14.25">
      <c r="B23" s="159"/>
      <c r="C23" s="12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/>
      <c r="P23" s="4" t="s">
        <v>10</v>
      </c>
      <c r="Q23" s="4">
        <v>0.1</v>
      </c>
      <c r="S23" s="4">
        <f t="shared" si="1"/>
      </c>
      <c r="T23" s="4">
        <f t="shared" si="1"/>
      </c>
      <c r="U23" s="4">
        <f t="shared" si="1"/>
      </c>
      <c r="V23" s="4">
        <f t="shared" si="1"/>
      </c>
      <c r="W23" s="4">
        <f t="shared" si="1"/>
      </c>
      <c r="X23" s="4">
        <f t="shared" si="1"/>
      </c>
      <c r="Y23" s="4">
        <f t="shared" si="1"/>
      </c>
      <c r="Z23" s="4">
        <f t="shared" si="1"/>
      </c>
      <c r="AA23" s="4">
        <f t="shared" si="1"/>
      </c>
      <c r="AB23" s="4">
        <f t="shared" si="1"/>
      </c>
      <c r="AC23" s="4">
        <f t="shared" si="1"/>
      </c>
    </row>
    <row r="24" spans="2:29" ht="15" thickBot="1">
      <c r="B24" s="159"/>
      <c r="C24" s="71"/>
      <c r="D24" s="72"/>
      <c r="E24" s="64"/>
      <c r="F24" s="64"/>
      <c r="G24" s="64"/>
      <c r="H24" s="64"/>
      <c r="I24" s="64"/>
      <c r="J24" s="64"/>
      <c r="K24" s="64"/>
      <c r="L24" s="64"/>
      <c r="M24" s="64"/>
      <c r="N24" s="64"/>
      <c r="P24" s="4" t="s">
        <v>11</v>
      </c>
      <c r="Q24" s="4">
        <v>0.1</v>
      </c>
      <c r="S24" s="4">
        <f t="shared" si="1"/>
      </c>
      <c r="T24" s="4">
        <f t="shared" si="1"/>
      </c>
      <c r="U24" s="4">
        <f t="shared" si="1"/>
      </c>
      <c r="V24" s="4">
        <f t="shared" si="1"/>
      </c>
      <c r="W24" s="4">
        <f t="shared" si="1"/>
      </c>
      <c r="X24" s="4">
        <f t="shared" si="1"/>
      </c>
      <c r="Y24" s="4">
        <f t="shared" si="1"/>
      </c>
      <c r="Z24" s="4">
        <f t="shared" si="1"/>
      </c>
      <c r="AA24" s="4">
        <f t="shared" si="1"/>
      </c>
      <c r="AB24" s="4">
        <f t="shared" si="1"/>
      </c>
      <c r="AC24" s="4">
        <f t="shared" si="1"/>
      </c>
    </row>
    <row r="25" spans="2:29" ht="15" thickBot="1">
      <c r="B25" s="159"/>
      <c r="C25" s="81" t="s">
        <v>52</v>
      </c>
      <c r="D25" s="78">
        <f>1.1*D27</f>
        <v>0</v>
      </c>
      <c r="E25" s="79">
        <f>1.1*E27</f>
        <v>0</v>
      </c>
      <c r="F25" s="79">
        <f aca="true" t="shared" si="2" ref="F25:N25">1.1*F27</f>
        <v>0</v>
      </c>
      <c r="G25" s="79">
        <f t="shared" si="2"/>
        <v>0</v>
      </c>
      <c r="H25" s="79">
        <f t="shared" si="2"/>
        <v>0</v>
      </c>
      <c r="I25" s="79">
        <f t="shared" si="2"/>
        <v>0</v>
      </c>
      <c r="J25" s="79">
        <f t="shared" si="2"/>
        <v>0</v>
      </c>
      <c r="K25" s="79">
        <f t="shared" si="2"/>
        <v>0</v>
      </c>
      <c r="L25" s="79">
        <f t="shared" si="2"/>
        <v>0</v>
      </c>
      <c r="M25" s="79">
        <f t="shared" si="2"/>
        <v>0</v>
      </c>
      <c r="N25" s="79">
        <f t="shared" si="2"/>
        <v>0</v>
      </c>
      <c r="P25" s="4" t="s">
        <v>12</v>
      </c>
      <c r="Q25" s="4">
        <v>0.1</v>
      </c>
      <c r="S25" s="4">
        <f>IF($C25="","",D25*VLOOKUP($C25,$P$14:$Q$26,2,FALSE))</f>
        <v>0</v>
      </c>
      <c r="T25" s="4">
        <f aca="true" t="shared" si="3" ref="T25:AC25">IF($C25="","",E25*VLOOKUP($C25,$P$14:$Q$26,2,FALSE))</f>
        <v>0</v>
      </c>
      <c r="U25" s="4">
        <f t="shared" si="3"/>
        <v>0</v>
      </c>
      <c r="V25" s="4">
        <f t="shared" si="3"/>
        <v>0</v>
      </c>
      <c r="W25" s="4">
        <f t="shared" si="3"/>
        <v>0</v>
      </c>
      <c r="X25" s="4">
        <f t="shared" si="3"/>
        <v>0</v>
      </c>
      <c r="Y25" s="4">
        <f t="shared" si="3"/>
        <v>0</v>
      </c>
      <c r="Z25" s="4">
        <f>IF($C25="","",K25*VLOOKUP($C25,$P$14:$Q$26,2,FALSE))</f>
        <v>0</v>
      </c>
      <c r="AA25" s="4">
        <f t="shared" si="3"/>
        <v>0</v>
      </c>
      <c r="AB25" s="4">
        <f t="shared" si="3"/>
        <v>0</v>
      </c>
      <c r="AC25" s="4">
        <f t="shared" si="3"/>
        <v>0</v>
      </c>
    </row>
    <row r="26" spans="2:29" ht="15.75" thickBot="1">
      <c r="B26" s="160"/>
      <c r="C26" s="172" t="s">
        <v>51</v>
      </c>
      <c r="D26" s="74" t="s">
        <v>50</v>
      </c>
      <c r="E26" s="75" t="s">
        <v>50</v>
      </c>
      <c r="F26" s="75" t="s">
        <v>50</v>
      </c>
      <c r="G26" s="75" t="s">
        <v>50</v>
      </c>
      <c r="H26" s="75" t="s">
        <v>50</v>
      </c>
      <c r="I26" s="75" t="s">
        <v>50</v>
      </c>
      <c r="J26" s="75" t="s">
        <v>50</v>
      </c>
      <c r="K26" s="75" t="s">
        <v>50</v>
      </c>
      <c r="L26" s="75" t="s">
        <v>50</v>
      </c>
      <c r="M26" s="75" t="s">
        <v>50</v>
      </c>
      <c r="N26" s="76" t="s">
        <v>50</v>
      </c>
      <c r="P26" s="85" t="s">
        <v>52</v>
      </c>
      <c r="Q26" s="86">
        <v>1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29" ht="15" thickBot="1">
      <c r="B27" s="160"/>
      <c r="C27" s="173"/>
      <c r="D27" s="73"/>
      <c r="E27" s="106"/>
      <c r="F27" s="73"/>
      <c r="G27" s="73"/>
      <c r="H27" s="73"/>
      <c r="I27" s="73"/>
      <c r="J27" s="73"/>
      <c r="K27" s="73"/>
      <c r="L27" s="73"/>
      <c r="M27" s="73"/>
      <c r="N27" s="73"/>
      <c r="P27" s="4"/>
      <c r="Q27" s="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2:29" ht="15">
      <c r="B28" s="160"/>
      <c r="C28" s="9" t="s">
        <v>35</v>
      </c>
      <c r="D28" s="57">
        <f>SUM(D17:D25)</f>
        <v>0</v>
      </c>
      <c r="E28" s="58">
        <f>SUM(E17:E25)</f>
        <v>0</v>
      </c>
      <c r="F28" s="58">
        <f aca="true" t="shared" si="4" ref="F28:M28">SUM(F17:F25)</f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9">
        <f>SUM(N17:N25)</f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29" ht="30.75" thickBot="1">
      <c r="B29" s="161"/>
      <c r="C29" s="11" t="s">
        <v>36</v>
      </c>
      <c r="D29" s="60">
        <f>SUM(S17:S25)</f>
        <v>0</v>
      </c>
      <c r="E29" s="61">
        <f aca="true" t="shared" si="5" ref="E29:N29">SUM(T17:T25)</f>
        <v>0</v>
      </c>
      <c r="F29" s="61">
        <f t="shared" si="5"/>
        <v>0</v>
      </c>
      <c r="G29" s="61">
        <f t="shared" si="5"/>
        <v>0</v>
      </c>
      <c r="H29" s="61">
        <f t="shared" si="5"/>
        <v>0</v>
      </c>
      <c r="I29" s="61">
        <f t="shared" si="5"/>
        <v>0</v>
      </c>
      <c r="J29" s="61">
        <f t="shared" si="5"/>
        <v>0</v>
      </c>
      <c r="K29" s="61">
        <f t="shared" si="5"/>
        <v>0</v>
      </c>
      <c r="L29" s="61">
        <f t="shared" si="5"/>
        <v>0</v>
      </c>
      <c r="M29" s="61">
        <f t="shared" si="5"/>
        <v>0</v>
      </c>
      <c r="N29" s="62">
        <f t="shared" si="5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ht="14.25">
      <c r="B30" s="169" t="s">
        <v>45</v>
      </c>
      <c r="C30" s="49">
        <f>IF(ISNA('Plan d''action'!R29),"",'Plan d''action'!R29)</f>
      </c>
      <c r="D30" s="107"/>
      <c r="E30" s="107">
        <f>IF(C30="","",'Plan d''action'!S29)</f>
      </c>
      <c r="F30" s="107">
        <f>IF(C30="","",'Plan d''action'!T29)</f>
      </c>
      <c r="G30" s="107">
        <f>IF(C30="","",'Plan d''action'!U29)</f>
      </c>
      <c r="H30" s="107">
        <f>IF(C30="","",'Plan d''action'!V29)</f>
      </c>
      <c r="I30" s="107">
        <f>IF(C30="","",'Plan d''action'!W29)</f>
      </c>
      <c r="J30" s="107">
        <f>IF(C30="","",'Plan d''action'!X29)</f>
      </c>
      <c r="K30" s="107">
        <f>IF(C30="","",'Plan d''action'!Y29)</f>
      </c>
      <c r="L30" s="107">
        <f>IF(C30="","",'Plan d''action'!Z29)</f>
      </c>
      <c r="M30" s="107">
        <f>IF(C30="","",'Plan d''action'!AA29)</f>
      </c>
      <c r="N30" s="107">
        <f>IF(C30="","",'Plan d''action'!AB29)</f>
      </c>
      <c r="S30" s="4">
        <f aca="true" t="shared" si="6" ref="S30:AC37">IF($C30="","",D30*VLOOKUP($C30,$P$14:$Q$27,2,FALSE))</f>
      </c>
      <c r="T30" s="4">
        <f t="shared" si="6"/>
      </c>
      <c r="U30" s="4">
        <f t="shared" si="6"/>
      </c>
      <c r="V30" s="4">
        <f t="shared" si="6"/>
      </c>
      <c r="W30" s="4">
        <f t="shared" si="6"/>
      </c>
      <c r="X30" s="4">
        <f t="shared" si="6"/>
      </c>
      <c r="Y30" s="4">
        <f t="shared" si="6"/>
      </c>
      <c r="Z30" s="4">
        <f t="shared" si="6"/>
      </c>
      <c r="AA30" s="4">
        <f t="shared" si="6"/>
      </c>
      <c r="AB30" s="4">
        <f t="shared" si="6"/>
      </c>
      <c r="AC30" s="4">
        <f t="shared" si="6"/>
      </c>
    </row>
    <row r="31" spans="2:29" ht="14.25">
      <c r="B31" s="160"/>
      <c r="C31" s="102">
        <f>IF(ISNA('Plan d''action'!R30),"",'Plan d''action'!R30)</f>
      </c>
      <c r="D31" s="107"/>
      <c r="E31" s="107">
        <f>IF(C31="","",'Plan d''action'!S30)</f>
      </c>
      <c r="F31" s="107">
        <f>IF(C31="","",'Plan d''action'!T30)</f>
      </c>
      <c r="G31" s="107">
        <f>IF(C31="","",'Plan d''action'!U30)</f>
      </c>
      <c r="H31" s="107">
        <f>IF(C31="","",'Plan d''action'!V30)</f>
      </c>
      <c r="I31" s="107">
        <f>IF(C31="","",'Plan d''action'!W30)</f>
      </c>
      <c r="J31" s="107">
        <f>IF(C31="","",'Plan d''action'!X30)</f>
      </c>
      <c r="K31" s="107">
        <f>IF(C31="","",'Plan d''action'!Y30)</f>
      </c>
      <c r="L31" s="107">
        <f>IF(C31="","",'Plan d''action'!Z30)</f>
      </c>
      <c r="M31" s="107">
        <f>IF(C31="","",'Plan d''action'!AA30)</f>
      </c>
      <c r="N31" s="107">
        <f>IF(C31="","",'Plan d''action'!AB30)</f>
      </c>
      <c r="S31" s="4">
        <f t="shared" si="6"/>
      </c>
      <c r="T31" s="4">
        <f t="shared" si="6"/>
      </c>
      <c r="U31" s="4">
        <f t="shared" si="6"/>
      </c>
      <c r="V31" s="4">
        <f t="shared" si="6"/>
      </c>
      <c r="W31" s="4">
        <f t="shared" si="6"/>
      </c>
      <c r="X31" s="4">
        <f t="shared" si="6"/>
      </c>
      <c r="Y31" s="4">
        <f t="shared" si="6"/>
      </c>
      <c r="Z31" s="4">
        <f t="shared" si="6"/>
      </c>
      <c r="AA31" s="4">
        <f t="shared" si="6"/>
      </c>
      <c r="AB31" s="4">
        <f t="shared" si="6"/>
      </c>
      <c r="AC31" s="4">
        <f t="shared" si="6"/>
      </c>
    </row>
    <row r="32" spans="2:29" ht="14.25">
      <c r="B32" s="160"/>
      <c r="C32" s="102">
        <f>IF(ISNA('Plan d''action'!R31),"",'Plan d''action'!R31)</f>
      </c>
      <c r="D32" s="107"/>
      <c r="E32" s="107">
        <f>IF(C32="","",'Plan d''action'!S31)</f>
      </c>
      <c r="F32" s="107">
        <f>IF(C32="","",'Plan d''action'!T31)</f>
      </c>
      <c r="G32" s="107">
        <f>IF(C32="","",'Plan d''action'!U31)</f>
      </c>
      <c r="H32" s="107">
        <f>IF(C32="","",'Plan d''action'!V31)</f>
      </c>
      <c r="I32" s="107">
        <f>IF(C32="","",'Plan d''action'!W31)</f>
      </c>
      <c r="J32" s="107">
        <f>IF(C32="","",'Plan d''action'!X31)</f>
      </c>
      <c r="K32" s="107">
        <f>IF(C32="","",'Plan d''action'!Y31)</f>
      </c>
      <c r="L32" s="107">
        <f>IF(C32="","",'Plan d''action'!Z31)</f>
      </c>
      <c r="M32" s="107">
        <f>IF(C32="","",'Plan d''action'!AA31)</f>
      </c>
      <c r="N32" s="107">
        <f>IF(C32="","",'Plan d''action'!AB31)</f>
      </c>
      <c r="P32" s="8"/>
      <c r="Q32" s="8"/>
      <c r="S32" s="4">
        <f t="shared" si="6"/>
      </c>
      <c r="T32" s="4">
        <f t="shared" si="6"/>
      </c>
      <c r="U32" s="4">
        <f t="shared" si="6"/>
      </c>
      <c r="V32" s="4">
        <f t="shared" si="6"/>
      </c>
      <c r="W32" s="4">
        <f t="shared" si="6"/>
      </c>
      <c r="X32" s="4">
        <f t="shared" si="6"/>
      </c>
      <c r="Y32" s="4">
        <f t="shared" si="6"/>
      </c>
      <c r="Z32" s="4">
        <f t="shared" si="6"/>
      </c>
      <c r="AA32" s="4">
        <f t="shared" si="6"/>
      </c>
      <c r="AB32" s="4">
        <f t="shared" si="6"/>
      </c>
      <c r="AC32" s="4">
        <f t="shared" si="6"/>
      </c>
    </row>
    <row r="33" spans="2:29" ht="14.25">
      <c r="B33" s="160"/>
      <c r="C33" s="102">
        <f>IF(ISNA('Plan d''action'!R32),"",'Plan d''action'!R32)</f>
      </c>
      <c r="D33" s="107"/>
      <c r="E33" s="107">
        <f>IF(C33="","",'Plan d''action'!S32)</f>
      </c>
      <c r="F33" s="107">
        <f>IF(C33="","",'Plan d''action'!T32)</f>
      </c>
      <c r="G33" s="107">
        <f>IF(C33="","",'Plan d''action'!U32)</f>
      </c>
      <c r="H33" s="107">
        <f>IF(C33="","",'Plan d''action'!V32)</f>
      </c>
      <c r="I33" s="107">
        <f>IF(C33="","",'Plan d''action'!W32)</f>
      </c>
      <c r="J33" s="107">
        <f>IF(C33="","",'Plan d''action'!X32)</f>
      </c>
      <c r="K33" s="107">
        <f>IF(C33="","",'Plan d''action'!Y32)</f>
      </c>
      <c r="L33" s="107">
        <f>IF(C33="","",'Plan d''action'!Z32)</f>
      </c>
      <c r="M33" s="107">
        <f>IF(C33="","",'Plan d''action'!AA32)</f>
      </c>
      <c r="N33" s="107">
        <f>IF(C33="","",'Plan d''action'!AB32)</f>
      </c>
      <c r="P33" s="8"/>
      <c r="Q33" s="8"/>
      <c r="S33" s="4">
        <f t="shared" si="6"/>
      </c>
      <c r="T33" s="4">
        <f t="shared" si="6"/>
      </c>
      <c r="U33" s="4">
        <f t="shared" si="6"/>
      </c>
      <c r="V33" s="4">
        <f t="shared" si="6"/>
      </c>
      <c r="W33" s="4">
        <f t="shared" si="6"/>
      </c>
      <c r="X33" s="4">
        <f t="shared" si="6"/>
      </c>
      <c r="Y33" s="4">
        <f t="shared" si="6"/>
      </c>
      <c r="Z33" s="4">
        <f t="shared" si="6"/>
      </c>
      <c r="AA33" s="4">
        <f t="shared" si="6"/>
      </c>
      <c r="AB33" s="4">
        <f t="shared" si="6"/>
      </c>
      <c r="AC33" s="4">
        <f t="shared" si="6"/>
      </c>
    </row>
    <row r="34" spans="2:29" ht="14.25">
      <c r="B34" s="160"/>
      <c r="C34" s="102">
        <f>IF(ISNA('Plan d''action'!R33),"",'Plan d''action'!R33)</f>
      </c>
      <c r="D34" s="107"/>
      <c r="E34" s="107">
        <f>IF(C34="","",'Plan d''action'!S33)</f>
      </c>
      <c r="F34" s="107">
        <f>IF(C34="","",'Plan d''action'!T33)</f>
      </c>
      <c r="G34" s="107">
        <f>IF(C34="","",'Plan d''action'!U33)</f>
      </c>
      <c r="H34" s="107">
        <f>IF(C34="","",'Plan d''action'!V33)</f>
      </c>
      <c r="I34" s="107">
        <f>IF(C34="","",'Plan d''action'!W33)</f>
      </c>
      <c r="J34" s="107">
        <f>IF(C34="","",'Plan d''action'!X33)</f>
      </c>
      <c r="K34" s="107">
        <f>IF(C34="","",'Plan d''action'!Y33)</f>
      </c>
      <c r="L34" s="107">
        <f>IF(C34="","",'Plan d''action'!Z33)</f>
      </c>
      <c r="M34" s="107">
        <f>IF(C34="","",'Plan d''action'!AA33)</f>
      </c>
      <c r="N34" s="107">
        <f>IF(C34="","",'Plan d''action'!AB33)</f>
      </c>
      <c r="P34" s="8"/>
      <c r="Q34" s="8"/>
      <c r="S34" s="4">
        <f t="shared" si="6"/>
      </c>
      <c r="T34" s="4">
        <f t="shared" si="6"/>
      </c>
      <c r="U34" s="4">
        <f t="shared" si="6"/>
      </c>
      <c r="V34" s="4">
        <f t="shared" si="6"/>
      </c>
      <c r="W34" s="4">
        <f t="shared" si="6"/>
      </c>
      <c r="X34" s="4">
        <f t="shared" si="6"/>
      </c>
      <c r="Y34" s="4">
        <f t="shared" si="6"/>
      </c>
      <c r="Z34" s="4">
        <f t="shared" si="6"/>
      </c>
      <c r="AA34" s="4">
        <f t="shared" si="6"/>
      </c>
      <c r="AB34" s="4">
        <f t="shared" si="6"/>
      </c>
      <c r="AC34" s="4">
        <f t="shared" si="6"/>
      </c>
    </row>
    <row r="35" spans="2:29" ht="14.25">
      <c r="B35" s="160"/>
      <c r="C35" s="102">
        <f>IF(ISNA('Plan d''action'!R34),"",'Plan d''action'!R34)</f>
      </c>
      <c r="D35" s="107"/>
      <c r="E35" s="107">
        <f>IF(C35="","",'Plan d''action'!S34)</f>
      </c>
      <c r="F35" s="107">
        <f>IF(C35="","",'Plan d''action'!T34)</f>
      </c>
      <c r="G35" s="107">
        <f>IF(C35="","",'Plan d''action'!U34)</f>
      </c>
      <c r="H35" s="107">
        <f>IF(C35="","",'Plan d''action'!V34)</f>
      </c>
      <c r="I35" s="107">
        <f>IF(C35="","",'Plan d''action'!W34)</f>
      </c>
      <c r="J35" s="107">
        <f>IF(C35="","",'Plan d''action'!X34)</f>
      </c>
      <c r="K35" s="107">
        <f>IF(C35="","",'Plan d''action'!Y34)</f>
      </c>
      <c r="L35" s="107">
        <f>IF(C35="","",'Plan d''action'!Z34)</f>
      </c>
      <c r="M35" s="107">
        <f>IF(C35="","",'Plan d''action'!AA34)</f>
      </c>
      <c r="N35" s="107">
        <f>IF(C35="","",'Plan d''action'!AB34)</f>
      </c>
      <c r="P35" s="8"/>
      <c r="Q35" s="8"/>
      <c r="S35" s="4">
        <f t="shared" si="6"/>
      </c>
      <c r="T35" s="4">
        <f t="shared" si="6"/>
      </c>
      <c r="U35" s="4">
        <f t="shared" si="6"/>
      </c>
      <c r="V35" s="4">
        <f t="shared" si="6"/>
      </c>
      <c r="W35" s="4">
        <f t="shared" si="6"/>
      </c>
      <c r="X35" s="4">
        <f t="shared" si="6"/>
      </c>
      <c r="Y35" s="4">
        <f t="shared" si="6"/>
      </c>
      <c r="Z35" s="4">
        <f t="shared" si="6"/>
      </c>
      <c r="AA35" s="4">
        <f t="shared" si="6"/>
      </c>
      <c r="AB35" s="4">
        <f t="shared" si="6"/>
      </c>
      <c r="AC35" s="4">
        <f t="shared" si="6"/>
      </c>
    </row>
    <row r="36" spans="2:29" ht="14.25">
      <c r="B36" s="160"/>
      <c r="C36" s="102">
        <f>IF(ISNA('Plan d''action'!R35),"",'Plan d''action'!R35)</f>
      </c>
      <c r="D36" s="107"/>
      <c r="E36" s="107">
        <f>IF(C36="","",'Plan d''action'!S35)</f>
      </c>
      <c r="F36" s="107">
        <f>IF(C36="","",'Plan d''action'!T35)</f>
      </c>
      <c r="G36" s="107">
        <f>IF(C36="","",'Plan d''action'!U35)</f>
      </c>
      <c r="H36" s="107">
        <f>IF(C36="","",'Plan d''action'!V35)</f>
      </c>
      <c r="I36" s="107">
        <f>IF(C36="","",'Plan d''action'!W35)</f>
      </c>
      <c r="J36" s="107">
        <f>IF(C36="","",'Plan d''action'!X35)</f>
      </c>
      <c r="K36" s="107">
        <f>IF(C36="","",'Plan d''action'!Y35)</f>
      </c>
      <c r="L36" s="107">
        <f>IF(C36="","",'Plan d''action'!Z35)</f>
      </c>
      <c r="M36" s="107">
        <f>IF(C36="","",'Plan d''action'!AA35)</f>
      </c>
      <c r="N36" s="107">
        <f>IF(C36="","",'Plan d''action'!AB35)</f>
      </c>
      <c r="P36" s="8"/>
      <c r="Q36" s="8"/>
      <c r="S36" s="4">
        <f t="shared" si="6"/>
      </c>
      <c r="T36" s="4">
        <f t="shared" si="6"/>
      </c>
      <c r="U36" s="4">
        <f t="shared" si="6"/>
      </c>
      <c r="V36" s="4">
        <f t="shared" si="6"/>
      </c>
      <c r="W36" s="4">
        <f t="shared" si="6"/>
      </c>
      <c r="X36" s="4">
        <f t="shared" si="6"/>
      </c>
      <c r="Y36" s="4">
        <f t="shared" si="6"/>
      </c>
      <c r="Z36" s="4">
        <f t="shared" si="6"/>
      </c>
      <c r="AA36" s="4">
        <f t="shared" si="6"/>
      </c>
      <c r="AB36" s="4">
        <f t="shared" si="6"/>
      </c>
      <c r="AC36" s="4">
        <f t="shared" si="6"/>
      </c>
    </row>
    <row r="37" spans="2:29" ht="15" thickBot="1">
      <c r="B37" s="160"/>
      <c r="C37" s="103">
        <f>IF(ISNA('Plan d''action'!R36),"",'Plan d''action'!R36)</f>
      </c>
      <c r="D37" s="107"/>
      <c r="E37" s="107">
        <f>IF(C37="","",'Plan d''action'!S36)</f>
      </c>
      <c r="F37" s="107">
        <f>IF(C37="","",'Plan d''action'!T36)</f>
      </c>
      <c r="G37" s="107">
        <f>IF(C37="","",'Plan d''action'!U36)</f>
      </c>
      <c r="H37" s="107">
        <f>IF(C37="","",'Plan d''action'!V36)</f>
      </c>
      <c r="I37" s="107">
        <f>IF(C37="","",'Plan d''action'!W36)</f>
      </c>
      <c r="J37" s="107">
        <f>IF(C37="","",'Plan d''action'!X36)</f>
      </c>
      <c r="K37" s="107">
        <f>IF(C37="","",'Plan d''action'!Y36)</f>
      </c>
      <c r="L37" s="107">
        <f>IF(C37="","",'Plan d''action'!Z36)</f>
      </c>
      <c r="M37" s="107">
        <f>IF(C37="","",'Plan d''action'!AA36)</f>
      </c>
      <c r="N37" s="107">
        <f>IF(C37="","",'Plan d''action'!AB36)</f>
      </c>
      <c r="P37" s="8"/>
      <c r="Q37" s="8"/>
      <c r="S37" s="4">
        <f t="shared" si="6"/>
      </c>
      <c r="T37" s="4">
        <f t="shared" si="6"/>
      </c>
      <c r="U37" s="4">
        <f t="shared" si="6"/>
      </c>
      <c r="V37" s="4">
        <f t="shared" si="6"/>
      </c>
      <c r="W37" s="4">
        <f t="shared" si="6"/>
      </c>
      <c r="X37" s="4">
        <f t="shared" si="6"/>
      </c>
      <c r="Y37" s="4">
        <f t="shared" si="6"/>
      </c>
      <c r="Z37" s="4">
        <f t="shared" si="6"/>
      </c>
      <c r="AA37" s="4">
        <f t="shared" si="6"/>
      </c>
      <c r="AB37" s="4">
        <f t="shared" si="6"/>
      </c>
      <c r="AC37" s="4">
        <f t="shared" si="6"/>
      </c>
    </row>
    <row r="38" spans="2:29" ht="15" thickBot="1">
      <c r="B38" s="160"/>
      <c r="C38" s="81" t="s">
        <v>52</v>
      </c>
      <c r="D38" s="78"/>
      <c r="E38" s="78">
        <f>IF(E40="","",1.1*E40)</f>
      </c>
      <c r="F38" s="78">
        <f aca="true" t="shared" si="7" ref="F38:N38">IF(F40="","",1.1*F40)</f>
      </c>
      <c r="G38" s="78">
        <f t="shared" si="7"/>
      </c>
      <c r="H38" s="78">
        <f t="shared" si="7"/>
      </c>
      <c r="I38" s="78">
        <f t="shared" si="7"/>
      </c>
      <c r="J38" s="78">
        <f t="shared" si="7"/>
      </c>
      <c r="K38" s="78">
        <f t="shared" si="7"/>
      </c>
      <c r="L38" s="78">
        <f t="shared" si="7"/>
      </c>
      <c r="M38" s="78">
        <f t="shared" si="7"/>
      </c>
      <c r="N38" s="78">
        <f t="shared" si="7"/>
      </c>
      <c r="P38" s="8"/>
      <c r="Q38" s="8"/>
      <c r="S38" s="4">
        <f aca="true" t="shared" si="8" ref="S38:AC38">IF(D38="","",D38*VLOOKUP($C38,$P$14:$Q$27,2,FALSE))</f>
      </c>
      <c r="T38" s="4">
        <f t="shared" si="8"/>
      </c>
      <c r="U38" s="4">
        <f t="shared" si="8"/>
      </c>
      <c r="V38" s="4">
        <f t="shared" si="8"/>
      </c>
      <c r="W38" s="4">
        <f t="shared" si="8"/>
      </c>
      <c r="X38" s="4">
        <f t="shared" si="8"/>
      </c>
      <c r="Y38" s="4">
        <f t="shared" si="8"/>
      </c>
      <c r="Z38" s="4">
        <f t="shared" si="8"/>
      </c>
      <c r="AA38" s="4">
        <f t="shared" si="8"/>
      </c>
      <c r="AB38" s="4">
        <f t="shared" si="8"/>
      </c>
      <c r="AC38" s="4">
        <f t="shared" si="8"/>
      </c>
    </row>
    <row r="39" spans="2:29" ht="15.75" thickBot="1">
      <c r="B39" s="160"/>
      <c r="C39" s="172" t="s">
        <v>53</v>
      </c>
      <c r="D39" s="74" t="s">
        <v>50</v>
      </c>
      <c r="E39" s="75" t="s">
        <v>50</v>
      </c>
      <c r="F39" s="75" t="s">
        <v>50</v>
      </c>
      <c r="G39" s="75" t="s">
        <v>50</v>
      </c>
      <c r="H39" s="75" t="s">
        <v>50</v>
      </c>
      <c r="I39" s="75" t="s">
        <v>50</v>
      </c>
      <c r="J39" s="75" t="s">
        <v>50</v>
      </c>
      <c r="K39" s="75" t="s">
        <v>50</v>
      </c>
      <c r="L39" s="75" t="s">
        <v>50</v>
      </c>
      <c r="M39" s="75" t="s">
        <v>50</v>
      </c>
      <c r="N39" s="76" t="s">
        <v>50</v>
      </c>
      <c r="P39" s="8"/>
      <c r="Q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ht="15" thickBot="1">
      <c r="B40" s="160"/>
      <c r="C40" s="173"/>
      <c r="D40" s="63"/>
      <c r="E40" s="63">
        <f>IF('Plan d''action'!Q42,'Plan d''action'!S42,"")</f>
      </c>
      <c r="F40" s="63">
        <f>IF('Plan d''action'!Q42,'Plan d''action'!T42,"")</f>
      </c>
      <c r="G40" s="63">
        <f>IF('Plan d''action'!Q42,'Plan d''action'!U42,"")</f>
      </c>
      <c r="H40" s="63">
        <f>IF('Plan d''action'!Q42,'Plan d''action'!V42,"")</f>
      </c>
      <c r="I40" s="63">
        <f>IF('Plan d''action'!Q42,'Plan d''action'!W42,"")</f>
      </c>
      <c r="J40" s="63">
        <f>IF('Plan d''action'!Q42,'Plan d''action'!X42,"")</f>
      </c>
      <c r="K40" s="63">
        <f>IF('Plan d''action'!Q42,'Plan d''action'!Y42,"")</f>
      </c>
      <c r="L40" s="63">
        <f>IF('Plan d''action'!Q42,'Plan d''action'!Z42,"")</f>
      </c>
      <c r="M40" s="63">
        <f>IF('Plan d''action'!Q42,'Plan d''action'!AA42,"")</f>
      </c>
      <c r="N40" s="63">
        <f>IF('Plan d''action'!Q42,'Plan d''action'!AB42,"")</f>
      </c>
      <c r="P40" s="8"/>
      <c r="Q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14" ht="15" customHeight="1">
      <c r="B41" s="160"/>
      <c r="C41" s="46" t="s">
        <v>42</v>
      </c>
      <c r="D41" s="57">
        <f aca="true" t="shared" si="9" ref="D41:N41">SUM(D30:D38)</f>
        <v>0</v>
      </c>
      <c r="E41" s="58">
        <f t="shared" si="9"/>
        <v>0</v>
      </c>
      <c r="F41" s="58">
        <f t="shared" si="9"/>
        <v>0</v>
      </c>
      <c r="G41" s="58">
        <f t="shared" si="9"/>
        <v>0</v>
      </c>
      <c r="H41" s="58">
        <f t="shared" si="9"/>
        <v>0</v>
      </c>
      <c r="I41" s="58">
        <f t="shared" si="9"/>
        <v>0</v>
      </c>
      <c r="J41" s="58">
        <f t="shared" si="9"/>
        <v>0</v>
      </c>
      <c r="K41" s="58">
        <f t="shared" si="9"/>
        <v>0</v>
      </c>
      <c r="L41" s="58">
        <f t="shared" si="9"/>
        <v>0</v>
      </c>
      <c r="M41" s="58">
        <f t="shared" si="9"/>
        <v>0</v>
      </c>
      <c r="N41" s="59">
        <f t="shared" si="9"/>
        <v>0</v>
      </c>
    </row>
    <row r="42" spans="2:14" ht="15" customHeight="1">
      <c r="B42" s="160"/>
      <c r="C42" s="10" t="s">
        <v>34</v>
      </c>
      <c r="D42" s="65">
        <f>SUM(S30:S38)</f>
        <v>0</v>
      </c>
      <c r="E42" s="66">
        <f>SUM(T30:T38)</f>
        <v>0</v>
      </c>
      <c r="F42" s="66">
        <f aca="true" t="shared" si="10" ref="F42:N42">SUM(U30:U38)</f>
        <v>0</v>
      </c>
      <c r="G42" s="66">
        <f t="shared" si="10"/>
        <v>0</v>
      </c>
      <c r="H42" s="66">
        <f t="shared" si="10"/>
        <v>0</v>
      </c>
      <c r="I42" s="66">
        <f t="shared" si="10"/>
        <v>0</v>
      </c>
      <c r="J42" s="66">
        <f t="shared" si="10"/>
        <v>0</v>
      </c>
      <c r="K42" s="66">
        <f t="shared" si="10"/>
        <v>0</v>
      </c>
      <c r="L42" s="66">
        <f t="shared" si="10"/>
        <v>0</v>
      </c>
      <c r="M42" s="66">
        <f t="shared" si="10"/>
        <v>0</v>
      </c>
      <c r="N42" s="67">
        <f t="shared" si="10"/>
        <v>0</v>
      </c>
    </row>
    <row r="43" spans="2:14" ht="15" customHeight="1" thickBot="1">
      <c r="B43" s="161"/>
      <c r="C43" s="11" t="s">
        <v>33</v>
      </c>
      <c r="D43" s="60">
        <f>D42</f>
        <v>0</v>
      </c>
      <c r="E43" s="61">
        <f>E42+D43</f>
        <v>0</v>
      </c>
      <c r="F43" s="61">
        <f>F42+E43</f>
        <v>0</v>
      </c>
      <c r="G43" s="61">
        <f aca="true" t="shared" si="11" ref="G43:N43">G42+F43</f>
        <v>0</v>
      </c>
      <c r="H43" s="61">
        <f t="shared" si="11"/>
        <v>0</v>
      </c>
      <c r="I43" s="61">
        <f t="shared" si="11"/>
        <v>0</v>
      </c>
      <c r="J43" s="61">
        <f t="shared" si="11"/>
        <v>0</v>
      </c>
      <c r="K43" s="61">
        <f t="shared" si="11"/>
        <v>0</v>
      </c>
      <c r="L43" s="61">
        <f t="shared" si="11"/>
        <v>0</v>
      </c>
      <c r="M43" s="61">
        <f t="shared" si="11"/>
        <v>0</v>
      </c>
      <c r="N43" s="62">
        <f t="shared" si="11"/>
        <v>0</v>
      </c>
    </row>
    <row r="44" spans="2:14" ht="15" customHeight="1" thickBot="1">
      <c r="B44" s="170" t="s">
        <v>32</v>
      </c>
      <c r="C44" s="171"/>
      <c r="D44" s="82" t="e">
        <f>IF(D29=0,NA(),(D29+D43)/D29*100)</f>
        <v>#N/A</v>
      </c>
      <c r="E44" s="83" t="e">
        <f>IF(E29=0,NA(),(E29+E43)/E29*100)</f>
        <v>#N/A</v>
      </c>
      <c r="F44" s="83" t="e">
        <f aca="true" t="shared" si="12" ref="F44:N44">IF(F29=0,NA(),(F29+F43)/F29*100)</f>
        <v>#N/A</v>
      </c>
      <c r="G44" s="83" t="e">
        <f t="shared" si="12"/>
        <v>#N/A</v>
      </c>
      <c r="H44" s="83" t="e">
        <f t="shared" si="12"/>
        <v>#N/A</v>
      </c>
      <c r="I44" s="83" t="e">
        <f t="shared" si="12"/>
        <v>#N/A</v>
      </c>
      <c r="J44" s="83" t="e">
        <f t="shared" si="12"/>
        <v>#N/A</v>
      </c>
      <c r="K44" s="83" t="e">
        <f t="shared" si="12"/>
        <v>#N/A</v>
      </c>
      <c r="L44" s="83" t="e">
        <f t="shared" si="12"/>
        <v>#N/A</v>
      </c>
      <c r="M44" s="83" t="e">
        <f t="shared" si="12"/>
        <v>#N/A</v>
      </c>
      <c r="N44" s="84" t="e">
        <f t="shared" si="12"/>
        <v>#N/A</v>
      </c>
    </row>
    <row r="45" ht="15" customHeight="1"/>
    <row r="46" ht="15" customHeight="1"/>
    <row r="47" spans="3:14" s="8" customFormat="1" ht="15"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3:14" s="8" customFormat="1" ht="15.75" thickBot="1">
      <c r="C48" s="37" t="s">
        <v>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29" ht="18.75" thickBot="1">
      <c r="B49" s="162" t="s">
        <v>40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4"/>
      <c r="S49" s="155" t="s">
        <v>16</v>
      </c>
      <c r="T49" s="155"/>
      <c r="U49" s="155"/>
      <c r="V49" s="155"/>
      <c r="W49" s="155"/>
      <c r="X49" s="155"/>
      <c r="Y49" s="155"/>
      <c r="Z49" s="155"/>
      <c r="AA49" s="155"/>
      <c r="AB49" s="155"/>
      <c r="AC49" s="155"/>
    </row>
    <row r="50" spans="2:29" ht="15">
      <c r="B50" s="165" t="s">
        <v>17</v>
      </c>
      <c r="C50" s="166"/>
      <c r="D50" s="43">
        <f aca="true" t="shared" si="13" ref="D50:N50">D15</f>
        <v>2014</v>
      </c>
      <c r="E50" s="23">
        <f t="shared" si="13"/>
        <v>2015</v>
      </c>
      <c r="F50" s="23">
        <f t="shared" si="13"/>
        <v>2016</v>
      </c>
      <c r="G50" s="23">
        <f t="shared" si="13"/>
        <v>2017</v>
      </c>
      <c r="H50" s="23">
        <f t="shared" si="13"/>
        <v>2018</v>
      </c>
      <c r="I50" s="23">
        <f t="shared" si="13"/>
        <v>2019</v>
      </c>
      <c r="J50" s="23">
        <f t="shared" si="13"/>
        <v>2020</v>
      </c>
      <c r="K50" s="23">
        <f t="shared" si="13"/>
        <v>2021</v>
      </c>
      <c r="L50" s="23">
        <f t="shared" si="13"/>
        <v>2022</v>
      </c>
      <c r="M50" s="23">
        <f t="shared" si="13"/>
        <v>2023</v>
      </c>
      <c r="N50" s="24">
        <f t="shared" si="13"/>
        <v>2024</v>
      </c>
      <c r="S50" s="3">
        <v>2010</v>
      </c>
      <c r="T50" s="3">
        <v>2011</v>
      </c>
      <c r="U50" s="3">
        <v>2012</v>
      </c>
      <c r="V50" s="3">
        <v>2013</v>
      </c>
      <c r="W50" s="3">
        <v>2014</v>
      </c>
      <c r="X50" s="3">
        <v>2015</v>
      </c>
      <c r="Y50" s="3">
        <v>2016</v>
      </c>
      <c r="Z50" s="3">
        <v>2017</v>
      </c>
      <c r="AA50" s="3">
        <v>2018</v>
      </c>
      <c r="AB50" s="3">
        <v>2019</v>
      </c>
      <c r="AC50" s="3">
        <v>2020</v>
      </c>
    </row>
    <row r="51" spans="2:29" ht="15.75" thickBot="1">
      <c r="B51" s="167"/>
      <c r="C51" s="168"/>
      <c r="D51" s="44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7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</row>
    <row r="52" spans="2:29" ht="14.25">
      <c r="B52" s="169" t="s">
        <v>44</v>
      </c>
      <c r="C52" s="1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S52" s="4">
        <f aca="true" t="shared" si="14" ref="S52:AC58">IF($C52="","",D52*VLOOKUP($C52,$P$14:$Q$27,2,FALSE))</f>
      </c>
      <c r="T52" s="4">
        <f t="shared" si="14"/>
      </c>
      <c r="U52" s="4">
        <f t="shared" si="14"/>
      </c>
      <c r="V52" s="4">
        <f t="shared" si="14"/>
      </c>
      <c r="W52" s="4">
        <f t="shared" si="14"/>
      </c>
      <c r="X52" s="4">
        <f t="shared" si="14"/>
      </c>
      <c r="Y52" s="4">
        <f t="shared" si="14"/>
      </c>
      <c r="Z52" s="4">
        <f t="shared" si="14"/>
      </c>
      <c r="AA52" s="4">
        <f t="shared" si="14"/>
      </c>
      <c r="AB52" s="4">
        <f t="shared" si="14"/>
      </c>
      <c r="AC52" s="4">
        <f t="shared" si="14"/>
      </c>
    </row>
    <row r="53" spans="2:29" ht="14.25">
      <c r="B53" s="160"/>
      <c r="C53" s="1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S53" s="4">
        <f t="shared" si="14"/>
      </c>
      <c r="T53" s="4">
        <f t="shared" si="14"/>
      </c>
      <c r="U53" s="4">
        <f t="shared" si="14"/>
      </c>
      <c r="V53" s="4">
        <f t="shared" si="14"/>
      </c>
      <c r="W53" s="4">
        <f t="shared" si="14"/>
      </c>
      <c r="X53" s="4">
        <f t="shared" si="14"/>
      </c>
      <c r="Y53" s="4">
        <f t="shared" si="14"/>
      </c>
      <c r="Z53" s="4">
        <f t="shared" si="14"/>
      </c>
      <c r="AA53" s="4">
        <f t="shared" si="14"/>
      </c>
      <c r="AB53" s="4">
        <f t="shared" si="14"/>
      </c>
      <c r="AC53" s="4">
        <f t="shared" si="14"/>
      </c>
    </row>
    <row r="54" spans="2:29" ht="14.25">
      <c r="B54" s="160"/>
      <c r="C54" s="1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S54" s="4">
        <f t="shared" si="14"/>
      </c>
      <c r="T54" s="4">
        <f t="shared" si="14"/>
      </c>
      <c r="U54" s="4">
        <f t="shared" si="14"/>
      </c>
      <c r="V54" s="4">
        <f t="shared" si="14"/>
      </c>
      <c r="W54" s="4">
        <f t="shared" si="14"/>
      </c>
      <c r="X54" s="4">
        <f t="shared" si="14"/>
      </c>
      <c r="Y54" s="4">
        <f t="shared" si="14"/>
      </c>
      <c r="Z54" s="4">
        <f t="shared" si="14"/>
      </c>
      <c r="AA54" s="4">
        <f t="shared" si="14"/>
      </c>
      <c r="AB54" s="4">
        <f t="shared" si="14"/>
      </c>
      <c r="AC54" s="4">
        <f t="shared" si="14"/>
      </c>
    </row>
    <row r="55" spans="2:29" ht="14.25">
      <c r="B55" s="160"/>
      <c r="C55" s="12"/>
      <c r="D55" s="54"/>
      <c r="E55" s="52"/>
      <c r="F55" s="52"/>
      <c r="G55" s="52"/>
      <c r="H55" s="52"/>
      <c r="I55" s="52"/>
      <c r="J55" s="52"/>
      <c r="K55" s="52"/>
      <c r="L55" s="52"/>
      <c r="M55" s="52"/>
      <c r="N55" s="52"/>
      <c r="S55" s="4">
        <f t="shared" si="14"/>
      </c>
      <c r="T55" s="4">
        <f t="shared" si="14"/>
      </c>
      <c r="U55" s="4">
        <f t="shared" si="14"/>
      </c>
      <c r="V55" s="4">
        <f t="shared" si="14"/>
      </c>
      <c r="W55" s="4">
        <f t="shared" si="14"/>
      </c>
      <c r="X55" s="4">
        <f t="shared" si="14"/>
      </c>
      <c r="Y55" s="4">
        <f t="shared" si="14"/>
      </c>
      <c r="Z55" s="4">
        <f t="shared" si="14"/>
      </c>
      <c r="AA55" s="4">
        <f t="shared" si="14"/>
      </c>
      <c r="AB55" s="4">
        <f t="shared" si="14"/>
      </c>
      <c r="AC55" s="4">
        <f t="shared" si="14"/>
      </c>
    </row>
    <row r="56" spans="2:29" ht="14.25">
      <c r="B56" s="160"/>
      <c r="C56" s="12"/>
      <c r="D56" s="54"/>
      <c r="E56" s="55"/>
      <c r="F56" s="52"/>
      <c r="G56" s="52"/>
      <c r="H56" s="52"/>
      <c r="I56" s="52"/>
      <c r="J56" s="52"/>
      <c r="K56" s="52"/>
      <c r="L56" s="52"/>
      <c r="M56" s="52"/>
      <c r="N56" s="53"/>
      <c r="S56" s="4">
        <f t="shared" si="14"/>
      </c>
      <c r="T56" s="4">
        <f t="shared" si="14"/>
      </c>
      <c r="U56" s="4">
        <f t="shared" si="14"/>
      </c>
      <c r="V56" s="4">
        <f t="shared" si="14"/>
      </c>
      <c r="W56" s="4">
        <f t="shared" si="14"/>
      </c>
      <c r="X56" s="4">
        <f t="shared" si="14"/>
      </c>
      <c r="Y56" s="4">
        <f t="shared" si="14"/>
      </c>
      <c r="Z56" s="4">
        <f t="shared" si="14"/>
      </c>
      <c r="AA56" s="4">
        <f t="shared" si="14"/>
      </c>
      <c r="AB56" s="4">
        <f t="shared" si="14"/>
      </c>
      <c r="AC56" s="4">
        <f t="shared" si="14"/>
      </c>
    </row>
    <row r="57" spans="2:29" ht="14.25">
      <c r="B57" s="160"/>
      <c r="C57" s="12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6"/>
      <c r="S57" s="4">
        <f t="shared" si="14"/>
      </c>
      <c r="T57" s="4">
        <f t="shared" si="14"/>
      </c>
      <c r="U57" s="4">
        <f t="shared" si="14"/>
      </c>
      <c r="V57" s="4">
        <f t="shared" si="14"/>
      </c>
      <c r="W57" s="4">
        <f t="shared" si="14"/>
      </c>
      <c r="X57" s="4">
        <f t="shared" si="14"/>
      </c>
      <c r="Y57" s="4">
        <f t="shared" si="14"/>
      </c>
      <c r="Z57" s="4">
        <f t="shared" si="14"/>
      </c>
      <c r="AA57" s="4">
        <f t="shared" si="14"/>
      </c>
      <c r="AB57" s="4">
        <f t="shared" si="14"/>
      </c>
      <c r="AC57" s="4">
        <f t="shared" si="14"/>
      </c>
    </row>
    <row r="58" spans="2:29" ht="14.25">
      <c r="B58" s="160"/>
      <c r="C58" s="12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6"/>
      <c r="S58" s="4">
        <f t="shared" si="14"/>
      </c>
      <c r="T58" s="4">
        <f t="shared" si="14"/>
      </c>
      <c r="U58" s="4">
        <f t="shared" si="14"/>
      </c>
      <c r="V58" s="4">
        <f t="shared" si="14"/>
      </c>
      <c r="W58" s="4">
        <f t="shared" si="14"/>
      </c>
      <c r="X58" s="4">
        <f t="shared" si="14"/>
      </c>
      <c r="Y58" s="4">
        <f t="shared" si="14"/>
      </c>
      <c r="Z58" s="4">
        <f t="shared" si="14"/>
      </c>
      <c r="AA58" s="4">
        <f t="shared" si="14"/>
      </c>
      <c r="AB58" s="4">
        <f t="shared" si="14"/>
      </c>
      <c r="AC58" s="4">
        <f t="shared" si="14"/>
      </c>
    </row>
    <row r="59" spans="2:29" ht="15" thickBot="1">
      <c r="B59" s="160"/>
      <c r="C59" s="12"/>
      <c r="D59" s="68"/>
      <c r="E59" s="69"/>
      <c r="F59" s="69"/>
      <c r="G59" s="69"/>
      <c r="H59" s="69"/>
      <c r="I59" s="69"/>
      <c r="J59" s="69"/>
      <c r="K59" s="69"/>
      <c r="L59" s="69"/>
      <c r="M59" s="69"/>
      <c r="N59" s="70"/>
      <c r="S59" s="4">
        <f>IF($C59="","",D59*VLOOKUP($C59,$P$14:$Q$27,2,FALSE))</f>
      </c>
      <c r="T59" s="4">
        <f aca="true" t="shared" si="15" ref="T59:AC60">IF($C59="","",E59*VLOOKUP($C59,$P$14:$Q$27,2,FALSE))</f>
      </c>
      <c r="U59" s="4">
        <f t="shared" si="15"/>
      </c>
      <c r="V59" s="4">
        <f t="shared" si="15"/>
      </c>
      <c r="W59" s="4">
        <f t="shared" si="15"/>
      </c>
      <c r="X59" s="4">
        <f t="shared" si="15"/>
      </c>
      <c r="Y59" s="4">
        <f t="shared" si="15"/>
      </c>
      <c r="Z59" s="4">
        <f t="shared" si="15"/>
      </c>
      <c r="AA59" s="4">
        <f t="shared" si="15"/>
      </c>
      <c r="AB59" s="4">
        <f t="shared" si="15"/>
      </c>
      <c r="AC59" s="4">
        <f t="shared" si="15"/>
      </c>
    </row>
    <row r="60" spans="2:29" ht="15" thickBot="1">
      <c r="B60" s="160"/>
      <c r="C60" s="81" t="s">
        <v>52</v>
      </c>
      <c r="D60" s="78">
        <f>1.1*D62</f>
        <v>0</v>
      </c>
      <c r="E60" s="79">
        <f>1.1*E62</f>
        <v>0</v>
      </c>
      <c r="F60" s="79">
        <f aca="true" t="shared" si="16" ref="F60:N60">1.1*F62</f>
        <v>0</v>
      </c>
      <c r="G60" s="79">
        <f t="shared" si="16"/>
        <v>0</v>
      </c>
      <c r="H60" s="79">
        <f t="shared" si="16"/>
        <v>0</v>
      </c>
      <c r="I60" s="79">
        <f t="shared" si="16"/>
        <v>0</v>
      </c>
      <c r="J60" s="79">
        <f t="shared" si="16"/>
        <v>0</v>
      </c>
      <c r="K60" s="79">
        <f t="shared" si="16"/>
        <v>0</v>
      </c>
      <c r="L60" s="79">
        <f t="shared" si="16"/>
        <v>0</v>
      </c>
      <c r="M60" s="79">
        <f t="shared" si="16"/>
        <v>0</v>
      </c>
      <c r="N60" s="80">
        <f t="shared" si="16"/>
        <v>0</v>
      </c>
      <c r="S60" s="4">
        <f>IF($C60="","",D60*VLOOKUP($C60,$P$14:$Q$27,2,FALSE))</f>
        <v>0</v>
      </c>
      <c r="T60" s="4">
        <f t="shared" si="15"/>
        <v>0</v>
      </c>
      <c r="U60" s="4">
        <f t="shared" si="15"/>
        <v>0</v>
      </c>
      <c r="V60" s="4">
        <f t="shared" si="15"/>
        <v>0</v>
      </c>
      <c r="W60" s="4">
        <f t="shared" si="15"/>
        <v>0</v>
      </c>
      <c r="X60" s="4">
        <f t="shared" si="15"/>
        <v>0</v>
      </c>
      <c r="Y60" s="4">
        <f t="shared" si="15"/>
        <v>0</v>
      </c>
      <c r="Z60" s="4">
        <f t="shared" si="15"/>
        <v>0</v>
      </c>
      <c r="AA60" s="4">
        <f t="shared" si="15"/>
        <v>0</v>
      </c>
      <c r="AB60" s="4">
        <f t="shared" si="15"/>
        <v>0</v>
      </c>
      <c r="AC60" s="4">
        <f t="shared" si="15"/>
        <v>0</v>
      </c>
    </row>
    <row r="61" spans="2:29" ht="15.75" thickBot="1">
      <c r="B61" s="160"/>
      <c r="C61" s="172" t="s">
        <v>51</v>
      </c>
      <c r="D61" s="74" t="s">
        <v>50</v>
      </c>
      <c r="E61" s="75" t="s">
        <v>50</v>
      </c>
      <c r="F61" s="75" t="s">
        <v>50</v>
      </c>
      <c r="G61" s="75" t="s">
        <v>50</v>
      </c>
      <c r="H61" s="75" t="s">
        <v>50</v>
      </c>
      <c r="I61" s="75" t="s">
        <v>50</v>
      </c>
      <c r="J61" s="75" t="s">
        <v>50</v>
      </c>
      <c r="K61" s="75" t="s">
        <v>50</v>
      </c>
      <c r="L61" s="75" t="s">
        <v>50</v>
      </c>
      <c r="M61" s="75" t="s">
        <v>50</v>
      </c>
      <c r="N61" s="76" t="s">
        <v>50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2:29" ht="15" thickBot="1">
      <c r="B62" s="160"/>
      <c r="C62" s="1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2:14" ht="15" customHeight="1">
      <c r="B63" s="160"/>
      <c r="C63" s="48" t="s">
        <v>28</v>
      </c>
      <c r="D63" s="57">
        <f>SUM(D52:D60)</f>
        <v>0</v>
      </c>
      <c r="E63" s="58">
        <f aca="true" t="shared" si="17" ref="E63:N63">SUM(E52:E60)</f>
        <v>0</v>
      </c>
      <c r="F63" s="58">
        <f t="shared" si="17"/>
        <v>0</v>
      </c>
      <c r="G63" s="58">
        <f t="shared" si="17"/>
        <v>0</v>
      </c>
      <c r="H63" s="58">
        <f t="shared" si="17"/>
        <v>0</v>
      </c>
      <c r="I63" s="58">
        <f t="shared" si="17"/>
        <v>0</v>
      </c>
      <c r="J63" s="58">
        <f t="shared" si="17"/>
        <v>0</v>
      </c>
      <c r="K63" s="58">
        <f t="shared" si="17"/>
        <v>0</v>
      </c>
      <c r="L63" s="58">
        <f t="shared" si="17"/>
        <v>0</v>
      </c>
      <c r="M63" s="58">
        <f t="shared" si="17"/>
        <v>0</v>
      </c>
      <c r="N63" s="59">
        <f t="shared" si="17"/>
        <v>0</v>
      </c>
    </row>
    <row r="64" spans="2:14" ht="15" customHeight="1" thickBot="1">
      <c r="B64" s="161"/>
      <c r="C64" s="42" t="s">
        <v>37</v>
      </c>
      <c r="D64" s="60">
        <f>SUM(S52:S60)</f>
        <v>0</v>
      </c>
      <c r="E64" s="61">
        <f aca="true" t="shared" si="18" ref="E64:N64">SUM(T52:T60)</f>
        <v>0</v>
      </c>
      <c r="F64" s="61">
        <f t="shared" si="18"/>
        <v>0</v>
      </c>
      <c r="G64" s="61">
        <f t="shared" si="18"/>
        <v>0</v>
      </c>
      <c r="H64" s="61">
        <f t="shared" si="18"/>
        <v>0</v>
      </c>
      <c r="I64" s="61">
        <f t="shared" si="18"/>
        <v>0</v>
      </c>
      <c r="J64" s="61">
        <f t="shared" si="18"/>
        <v>0</v>
      </c>
      <c r="K64" s="61">
        <f t="shared" si="18"/>
        <v>0</v>
      </c>
      <c r="L64" s="61">
        <f t="shared" si="18"/>
        <v>0</v>
      </c>
      <c r="M64" s="61">
        <f t="shared" si="18"/>
        <v>0</v>
      </c>
      <c r="N64" s="62">
        <f t="shared" si="18"/>
        <v>0</v>
      </c>
    </row>
    <row r="65" spans="2:29" ht="14.25">
      <c r="B65" s="169" t="s">
        <v>46</v>
      </c>
      <c r="C65" s="49">
        <f>IF(ISNA('Plan d''action'!R45),"",'Plan d''action'!R45)</f>
      </c>
      <c r="D65" s="107"/>
      <c r="E65" s="107">
        <f>IF(C65="","",'Plan d''action'!S45)</f>
      </c>
      <c r="F65" s="107">
        <f>IF(C65="","",'Plan d''action'!T45)</f>
      </c>
      <c r="G65" s="107">
        <f>IF(C65="","",'Plan d''action'!U45)</f>
      </c>
      <c r="H65" s="107">
        <f>IF(C65="","",'Plan d''action'!V45)</f>
      </c>
      <c r="I65" s="107">
        <f>IF(C65="","",'Plan d''action'!W45)</f>
      </c>
      <c r="J65" s="107">
        <f>IF(C65="","",'Plan d''action'!X45)</f>
      </c>
      <c r="K65" s="107">
        <f>IF(C65="","",'Plan d''action'!Y45)</f>
      </c>
      <c r="L65" s="107">
        <f>IF(C65="","",'Plan d''action'!Z45)</f>
      </c>
      <c r="M65" s="107">
        <f>IF(C65="","",'Plan d''action'!AA45)</f>
      </c>
      <c r="N65" s="107">
        <f>IF(C65="","",'Plan d''action'!AB45)</f>
      </c>
      <c r="S65" s="4">
        <f aca="true" t="shared" si="19" ref="S65:AC69">IF($C65="","",D65*VLOOKUP($C65,$P$14:$Q$27,2,FALSE))</f>
      </c>
      <c r="T65" s="4">
        <f t="shared" si="19"/>
      </c>
      <c r="U65" s="4">
        <f t="shared" si="19"/>
      </c>
      <c r="V65" s="4">
        <f t="shared" si="19"/>
      </c>
      <c r="W65" s="4">
        <f t="shared" si="19"/>
      </c>
      <c r="X65" s="4">
        <f t="shared" si="19"/>
      </c>
      <c r="Y65" s="4">
        <f t="shared" si="19"/>
      </c>
      <c r="Z65" s="4">
        <f t="shared" si="19"/>
      </c>
      <c r="AA65" s="4">
        <f t="shared" si="19"/>
      </c>
      <c r="AB65" s="4">
        <f t="shared" si="19"/>
      </c>
      <c r="AC65" s="4">
        <f t="shared" si="19"/>
      </c>
    </row>
    <row r="66" spans="2:29" ht="14.25">
      <c r="B66" s="160"/>
      <c r="C66" s="47">
        <f>IF(ISNA('Plan d''action'!R46),"",'Plan d''action'!R46)</f>
      </c>
      <c r="D66" s="63"/>
      <c r="E66" s="107">
        <f>IF(C66="","",'Plan d''action'!S46)</f>
      </c>
      <c r="F66" s="107">
        <f>IF(C66="","",'Plan d''action'!T46)</f>
      </c>
      <c r="G66" s="107">
        <f>IF(C66="","",'Plan d''action'!U46)</f>
      </c>
      <c r="H66" s="107">
        <f>IF(C66="","",'Plan d''action'!V46)</f>
      </c>
      <c r="I66" s="107">
        <f>IF(C66="","",'Plan d''action'!W46)</f>
      </c>
      <c r="J66" s="107">
        <f>IF(C66="","",'Plan d''action'!X46)</f>
      </c>
      <c r="K66" s="107">
        <f>IF(C66="","",'Plan d''action'!Y46)</f>
      </c>
      <c r="L66" s="107">
        <f>IF(C66="","",'Plan d''action'!Z46)</f>
      </c>
      <c r="M66" s="107">
        <f>IF(C66="","",'Plan d''action'!AA46)</f>
      </c>
      <c r="N66" s="107">
        <f>IF(C66="","",'Plan d''action'!AB46)</f>
      </c>
      <c r="S66" s="4">
        <f t="shared" si="19"/>
      </c>
      <c r="T66" s="4">
        <f t="shared" si="19"/>
      </c>
      <c r="U66" s="4">
        <f t="shared" si="19"/>
      </c>
      <c r="V66" s="4">
        <f t="shared" si="19"/>
      </c>
      <c r="W66" s="4">
        <f t="shared" si="19"/>
      </c>
      <c r="X66" s="4">
        <f t="shared" si="19"/>
      </c>
      <c r="Y66" s="4">
        <f t="shared" si="19"/>
      </c>
      <c r="Z66" s="4">
        <f t="shared" si="19"/>
      </c>
      <c r="AA66" s="4">
        <f t="shared" si="19"/>
      </c>
      <c r="AB66" s="4">
        <f t="shared" si="19"/>
      </c>
      <c r="AC66" s="4">
        <f t="shared" si="19"/>
      </c>
    </row>
    <row r="67" spans="2:29" ht="14.25">
      <c r="B67" s="160"/>
      <c r="C67" s="47">
        <f>IF(ISNA('Plan d''action'!R47),"",'Plan d''action'!R47)</f>
      </c>
      <c r="D67" s="63"/>
      <c r="E67" s="107">
        <f>IF(C67="","",'Plan d''action'!S47)</f>
      </c>
      <c r="F67" s="107">
        <f>IF(C67="","",'Plan d''action'!T47)</f>
      </c>
      <c r="G67" s="107">
        <f>IF(C67="","",'Plan d''action'!U47)</f>
      </c>
      <c r="H67" s="107">
        <f>IF(C67="","",'Plan d''action'!V47)</f>
      </c>
      <c r="I67" s="107">
        <f>IF(C67="","",'Plan d''action'!W47)</f>
      </c>
      <c r="J67" s="107">
        <f>IF(C67="","",'Plan d''action'!X47)</f>
      </c>
      <c r="K67" s="107">
        <f>IF(C67="","",'Plan d''action'!Y47)</f>
      </c>
      <c r="L67" s="107">
        <f>IF(C67="","",'Plan d''action'!Z47)</f>
      </c>
      <c r="M67" s="107">
        <f>IF(C67="","",'Plan d''action'!AA47)</f>
      </c>
      <c r="N67" s="107">
        <f>IF(C67="","",'Plan d''action'!AB47)</f>
      </c>
      <c r="S67" s="4">
        <f t="shared" si="19"/>
      </c>
      <c r="T67" s="4">
        <f t="shared" si="19"/>
      </c>
      <c r="U67" s="4">
        <f t="shared" si="19"/>
      </c>
      <c r="V67" s="4">
        <f t="shared" si="19"/>
      </c>
      <c r="W67" s="4">
        <f t="shared" si="19"/>
      </c>
      <c r="X67" s="4">
        <f t="shared" si="19"/>
      </c>
      <c r="Y67" s="4">
        <f t="shared" si="19"/>
      </c>
      <c r="Z67" s="4">
        <f t="shared" si="19"/>
      </c>
      <c r="AA67" s="4">
        <f t="shared" si="19"/>
      </c>
      <c r="AB67" s="4">
        <f t="shared" si="19"/>
      </c>
      <c r="AC67" s="4">
        <f t="shared" si="19"/>
      </c>
    </row>
    <row r="68" spans="2:29" ht="14.25">
      <c r="B68" s="160"/>
      <c r="C68" s="47">
        <f>IF(ISNA('Plan d''action'!R48),"",'Plan d''action'!R48)</f>
      </c>
      <c r="D68" s="63"/>
      <c r="E68" s="107">
        <f>IF(C68="","",'Plan d''action'!S48)</f>
      </c>
      <c r="F68" s="107">
        <f>IF(C68="","",'Plan d''action'!T48)</f>
      </c>
      <c r="G68" s="107">
        <f>IF(C68="","",'Plan d''action'!U48)</f>
      </c>
      <c r="H68" s="107">
        <f>IF(C68="","",'Plan d''action'!V48)</f>
      </c>
      <c r="I68" s="107">
        <f>IF(C68="","",'Plan d''action'!W48)</f>
      </c>
      <c r="J68" s="107">
        <f>IF(C68="","",'Plan d''action'!X48)</f>
      </c>
      <c r="K68" s="107">
        <f>IF(C68="","",'Plan d''action'!Y48)</f>
      </c>
      <c r="L68" s="107">
        <f>IF(C68="","",'Plan d''action'!Z48)</f>
      </c>
      <c r="M68" s="107">
        <f>IF(C68="","",'Plan d''action'!AA48)</f>
      </c>
      <c r="N68" s="107">
        <f>IF(C68="","",'Plan d''action'!AB48)</f>
      </c>
      <c r="S68" s="4">
        <f t="shared" si="19"/>
      </c>
      <c r="T68" s="4">
        <f t="shared" si="19"/>
      </c>
      <c r="U68" s="4">
        <f t="shared" si="19"/>
      </c>
      <c r="V68" s="4">
        <f t="shared" si="19"/>
      </c>
      <c r="W68" s="4">
        <f t="shared" si="19"/>
      </c>
      <c r="X68" s="4">
        <f t="shared" si="19"/>
      </c>
      <c r="Y68" s="4">
        <f t="shared" si="19"/>
      </c>
      <c r="Z68" s="4">
        <f t="shared" si="19"/>
      </c>
      <c r="AA68" s="4">
        <f t="shared" si="19"/>
      </c>
      <c r="AB68" s="4">
        <f t="shared" si="19"/>
      </c>
      <c r="AC68" s="4">
        <f t="shared" si="19"/>
      </c>
    </row>
    <row r="69" spans="2:29" ht="14.25">
      <c r="B69" s="160"/>
      <c r="C69" s="47">
        <f>IF(ISNA('Plan d''action'!R49),"",'Plan d''action'!R49)</f>
      </c>
      <c r="D69" s="63"/>
      <c r="E69" s="107">
        <f>IF(C69="","",'Plan d''action'!S49)</f>
      </c>
      <c r="F69" s="107">
        <f>IF(C69="","",'Plan d''action'!T49)</f>
      </c>
      <c r="G69" s="107">
        <f>IF(C69="","",'Plan d''action'!U49)</f>
      </c>
      <c r="H69" s="107">
        <f>IF(C69="","",'Plan d''action'!V49)</f>
      </c>
      <c r="I69" s="107">
        <f>IF(C69="","",'Plan d''action'!W49)</f>
      </c>
      <c r="J69" s="107">
        <f>IF(C69="","",'Plan d''action'!X49)</f>
      </c>
      <c r="K69" s="107">
        <f>IF(C69="","",'Plan d''action'!Y49)</f>
      </c>
      <c r="L69" s="107">
        <f>IF(C69="","",'Plan d''action'!Z49)</f>
      </c>
      <c r="M69" s="107">
        <f>IF(C69="","",'Plan d''action'!AA49)</f>
      </c>
      <c r="N69" s="107">
        <f>IF(C69="","",'Plan d''action'!AB49)</f>
      </c>
      <c r="S69" s="4">
        <f t="shared" si="19"/>
      </c>
      <c r="T69" s="4">
        <f t="shared" si="19"/>
      </c>
      <c r="U69" s="4">
        <f t="shared" si="19"/>
      </c>
      <c r="V69" s="4">
        <f t="shared" si="19"/>
      </c>
      <c r="W69" s="4">
        <f t="shared" si="19"/>
      </c>
      <c r="X69" s="4">
        <f t="shared" si="19"/>
      </c>
      <c r="Y69" s="4">
        <f t="shared" si="19"/>
      </c>
      <c r="Z69" s="4">
        <f t="shared" si="19"/>
      </c>
      <c r="AA69" s="4">
        <f t="shared" si="19"/>
      </c>
      <c r="AB69" s="4">
        <f t="shared" si="19"/>
      </c>
      <c r="AC69" s="4">
        <f t="shared" si="19"/>
      </c>
    </row>
    <row r="70" spans="2:29" ht="14.25">
      <c r="B70" s="160"/>
      <c r="C70" s="47">
        <f>IF(ISNA('Plan d''action'!R50),"",'Plan d''action'!R50)</f>
      </c>
      <c r="D70" s="63"/>
      <c r="E70" s="107">
        <f>IF(C70="","",'Plan d''action'!S50)</f>
      </c>
      <c r="F70" s="107">
        <f>IF(C70="","",'Plan d''action'!T50)</f>
      </c>
      <c r="G70" s="107">
        <f>IF(C70="","",'Plan d''action'!U50)</f>
      </c>
      <c r="H70" s="107">
        <f>IF(C70="","",'Plan d''action'!V50)</f>
      </c>
      <c r="I70" s="107">
        <f>IF(C70="","",'Plan d''action'!W50)</f>
      </c>
      <c r="J70" s="107">
        <f>IF(C70="","",'Plan d''action'!X50)</f>
      </c>
      <c r="K70" s="107">
        <f>IF(C70="","",'Plan d''action'!Y50)</f>
      </c>
      <c r="L70" s="107">
        <f>IF(C70="","",'Plan d''action'!Z50)</f>
      </c>
      <c r="M70" s="107">
        <f>IF(C70="","",'Plan d''action'!AA50)</f>
      </c>
      <c r="N70" s="107">
        <f>IF(C70="","",'Plan d''action'!AB50)</f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ht="14.25">
      <c r="B71" s="160"/>
      <c r="C71" s="47">
        <f>IF(ISNA('Plan d''action'!R51),"",'Plan d''action'!R51)</f>
      </c>
      <c r="D71" s="63"/>
      <c r="E71" s="107">
        <f>IF(C71="","",'Plan d''action'!S51)</f>
      </c>
      <c r="F71" s="107">
        <f>IF(C71="","",'Plan d''action'!T51)</f>
      </c>
      <c r="G71" s="107">
        <f>IF(C71="","",'Plan d''action'!U51)</f>
      </c>
      <c r="H71" s="107">
        <f>IF(C71="","",'Plan d''action'!V51)</f>
      </c>
      <c r="I71" s="107">
        <f>IF(C71="","",'Plan d''action'!W51)</f>
      </c>
      <c r="J71" s="107">
        <f>IF(C71="","",'Plan d''action'!X51)</f>
      </c>
      <c r="K71" s="107">
        <f>IF(C71="","",'Plan d''action'!Y51)</f>
      </c>
      <c r="L71" s="107">
        <f>IF(C71="","",'Plan d''action'!Z51)</f>
      </c>
      <c r="M71" s="107">
        <f>IF(C71="","",'Plan d''action'!AA51)</f>
      </c>
      <c r="N71" s="107">
        <f>IF(C71="","",'Plan d''action'!AB51)</f>
      </c>
      <c r="S71" s="4">
        <f aca="true" t="shared" si="20" ref="S71:AC71">IF($C71="","",D71*VLOOKUP($C71,$P$14:$Q$27,2,FALSE))</f>
      </c>
      <c r="T71" s="4">
        <f t="shared" si="20"/>
      </c>
      <c r="U71" s="4">
        <f t="shared" si="20"/>
      </c>
      <c r="V71" s="4">
        <f t="shared" si="20"/>
      </c>
      <c r="W71" s="4">
        <f t="shared" si="20"/>
      </c>
      <c r="X71" s="4">
        <f t="shared" si="20"/>
      </c>
      <c r="Y71" s="4">
        <f t="shared" si="20"/>
      </c>
      <c r="Z71" s="4">
        <f t="shared" si="20"/>
      </c>
      <c r="AA71" s="4">
        <f t="shared" si="20"/>
      </c>
      <c r="AB71" s="4">
        <f t="shared" si="20"/>
      </c>
      <c r="AC71" s="4">
        <f t="shared" si="20"/>
      </c>
    </row>
    <row r="72" spans="2:29" ht="15" thickBot="1">
      <c r="B72" s="160"/>
      <c r="C72" s="50">
        <f>IF(ISNA('Plan d''action'!R52),"",'Plan d''action'!R52)</f>
      </c>
      <c r="D72" s="108"/>
      <c r="E72" s="107">
        <f>IF(C72="","",'Plan d''action'!S52)</f>
      </c>
      <c r="F72" s="107">
        <f>IF(C72="","",'Plan d''action'!T52)</f>
      </c>
      <c r="G72" s="107">
        <f>IF(C72="","",'Plan d''action'!U52)</f>
      </c>
      <c r="H72" s="107">
        <f>IF(C72="","",'Plan d''action'!V52)</f>
      </c>
      <c r="I72" s="107">
        <f>IF(C72="","",'Plan d''action'!W52)</f>
      </c>
      <c r="J72" s="107">
        <f>IF(C72="","",'Plan d''action'!X52)</f>
      </c>
      <c r="K72" s="107">
        <f>IF(C72="","",'Plan d''action'!Y52)</f>
      </c>
      <c r="L72" s="107">
        <f>IF(C72="","",'Plan d''action'!Z52)</f>
      </c>
      <c r="M72" s="107">
        <f>IF(C72="","",'Plan d''action'!AA52)</f>
      </c>
      <c r="N72" s="107">
        <f>IF(C72="","",'Plan d''action'!AB52)</f>
      </c>
      <c r="S72" s="4">
        <f>IF($C72="","",D72*VLOOKUP($C72,$P$14:$Q$27,2,FALSE))</f>
      </c>
      <c r="T72" s="4">
        <f aca="true" t="shared" si="21" ref="T72:AC72">IF($C72="","",E72*VLOOKUP($C72,$P$14:$Q$27,2,FALSE))</f>
      </c>
      <c r="U72" s="4">
        <f t="shared" si="21"/>
      </c>
      <c r="V72" s="4">
        <f t="shared" si="21"/>
      </c>
      <c r="W72" s="4">
        <f t="shared" si="21"/>
      </c>
      <c r="X72" s="4">
        <f t="shared" si="21"/>
      </c>
      <c r="Y72" s="4">
        <f t="shared" si="21"/>
      </c>
      <c r="Z72" s="4">
        <f t="shared" si="21"/>
      </c>
      <c r="AA72" s="4">
        <f t="shared" si="21"/>
      </c>
      <c r="AB72" s="4">
        <f t="shared" si="21"/>
      </c>
      <c r="AC72" s="4">
        <f t="shared" si="21"/>
      </c>
    </row>
    <row r="73" spans="2:29" ht="15" thickBot="1">
      <c r="B73" s="160"/>
      <c r="C73" s="81" t="s">
        <v>52</v>
      </c>
      <c r="D73" s="78"/>
      <c r="E73" s="78">
        <f>IF(E75="","",1.1*E75)</f>
      </c>
      <c r="F73" s="78">
        <f aca="true" t="shared" si="22" ref="F73:N73">IF(F75="","",1.1*F75)</f>
      </c>
      <c r="G73" s="78">
        <f t="shared" si="22"/>
      </c>
      <c r="H73" s="78">
        <f t="shared" si="22"/>
      </c>
      <c r="I73" s="78">
        <f t="shared" si="22"/>
      </c>
      <c r="J73" s="78">
        <f t="shared" si="22"/>
      </c>
      <c r="K73" s="78">
        <f t="shared" si="22"/>
      </c>
      <c r="L73" s="78">
        <f t="shared" si="22"/>
      </c>
      <c r="M73" s="78">
        <f t="shared" si="22"/>
      </c>
      <c r="N73" s="78">
        <f t="shared" si="22"/>
      </c>
      <c r="S73" s="4">
        <f aca="true" t="shared" si="23" ref="S73:AC73">IF(D73="","",D73*VLOOKUP($C73,$P$14:$Q$27,2,FALSE))</f>
      </c>
      <c r="T73" s="4">
        <f t="shared" si="23"/>
      </c>
      <c r="U73" s="4">
        <f t="shared" si="23"/>
      </c>
      <c r="V73" s="4">
        <f t="shared" si="23"/>
      </c>
      <c r="W73" s="4">
        <f t="shared" si="23"/>
      </c>
      <c r="X73" s="4">
        <f t="shared" si="23"/>
      </c>
      <c r="Y73" s="4">
        <f t="shared" si="23"/>
      </c>
      <c r="Z73" s="4">
        <f t="shared" si="23"/>
      </c>
      <c r="AA73" s="4">
        <f t="shared" si="23"/>
      </c>
      <c r="AB73" s="4">
        <f t="shared" si="23"/>
      </c>
      <c r="AC73" s="4">
        <f t="shared" si="23"/>
      </c>
    </row>
    <row r="74" spans="2:29" ht="15.75" thickBot="1">
      <c r="B74" s="160"/>
      <c r="C74" s="172" t="s">
        <v>53</v>
      </c>
      <c r="D74" s="74" t="s">
        <v>50</v>
      </c>
      <c r="E74" s="75" t="s">
        <v>50</v>
      </c>
      <c r="F74" s="75" t="s">
        <v>50</v>
      </c>
      <c r="G74" s="75" t="s">
        <v>50</v>
      </c>
      <c r="H74" s="75" t="s">
        <v>50</v>
      </c>
      <c r="I74" s="75" t="s">
        <v>50</v>
      </c>
      <c r="J74" s="75" t="s">
        <v>50</v>
      </c>
      <c r="K74" s="75" t="s">
        <v>50</v>
      </c>
      <c r="L74" s="75" t="s">
        <v>50</v>
      </c>
      <c r="M74" s="75" t="s">
        <v>50</v>
      </c>
      <c r="N74" s="76" t="s">
        <v>50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2:29" ht="15" customHeight="1" thickBot="1">
      <c r="B75" s="160"/>
      <c r="C75" s="173"/>
      <c r="D75" s="63"/>
      <c r="E75" s="63">
        <f>IF('Plan d''action'!Q58,'Plan d''action'!S58,"")</f>
      </c>
      <c r="F75" s="63">
        <f>IF('Plan d''action'!Q58,'Plan d''action'!T58,"")</f>
      </c>
      <c r="G75" s="63">
        <f>IF('Plan d''action'!Q58,'Plan d''action'!U58,"")</f>
      </c>
      <c r="H75" s="63">
        <f>IF('Plan d''action'!Q58,'Plan d''action'!V58,"")</f>
      </c>
      <c r="I75" s="63">
        <f>IF('Plan d''action'!Q58,'Plan d''action'!W58,"")</f>
      </c>
      <c r="J75" s="63">
        <f>IF('Plan d''action'!Q58,'Plan d''action'!X58,"")</f>
      </c>
      <c r="K75" s="63">
        <f>IF('Plan d''action'!Q58,'Plan d''action'!Y58,"")</f>
      </c>
      <c r="L75" s="63">
        <f>IF('Plan d''action'!Q58,'Plan d''action'!Z58,"")</f>
      </c>
      <c r="M75" s="63">
        <f>IF('Plan d''action'!Q58,'Plan d''action'!AA58,"")</f>
      </c>
      <c r="N75" s="63">
        <f>IF('Plan d''action'!Q58,'Plan d''action'!AB58,"")</f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2:14" ht="15" customHeight="1">
      <c r="B76" s="160"/>
      <c r="C76" s="48" t="s">
        <v>41</v>
      </c>
      <c r="D76" s="57">
        <f>SUM(D65:D73)</f>
        <v>0</v>
      </c>
      <c r="E76" s="58">
        <f>SUM(E65:E73)</f>
        <v>0</v>
      </c>
      <c r="F76" s="58">
        <f aca="true" t="shared" si="24" ref="F76:N76">SUM(F65:F73)</f>
        <v>0</v>
      </c>
      <c r="G76" s="58">
        <f t="shared" si="24"/>
        <v>0</v>
      </c>
      <c r="H76" s="58">
        <f t="shared" si="24"/>
        <v>0</v>
      </c>
      <c r="I76" s="58">
        <f t="shared" si="24"/>
        <v>0</v>
      </c>
      <c r="J76" s="58">
        <f t="shared" si="24"/>
        <v>0</v>
      </c>
      <c r="K76" s="58">
        <f t="shared" si="24"/>
        <v>0</v>
      </c>
      <c r="L76" s="58">
        <f t="shared" si="24"/>
        <v>0</v>
      </c>
      <c r="M76" s="58">
        <f t="shared" si="24"/>
        <v>0</v>
      </c>
      <c r="N76" s="59">
        <f t="shared" si="24"/>
        <v>0</v>
      </c>
    </row>
    <row r="77" spans="2:14" ht="15" customHeight="1">
      <c r="B77" s="160"/>
      <c r="C77" s="10" t="s">
        <v>29</v>
      </c>
      <c r="D77" s="65">
        <f>SUM(S65:S73)</f>
        <v>0</v>
      </c>
      <c r="E77" s="66">
        <f>SUM(T65:T73)</f>
        <v>0</v>
      </c>
      <c r="F77" s="66">
        <f aca="true" t="shared" si="25" ref="F77:N77">SUM(U65:U73)</f>
        <v>0</v>
      </c>
      <c r="G77" s="66">
        <f t="shared" si="25"/>
        <v>0</v>
      </c>
      <c r="H77" s="66">
        <f t="shared" si="25"/>
        <v>0</v>
      </c>
      <c r="I77" s="66">
        <f t="shared" si="25"/>
        <v>0</v>
      </c>
      <c r="J77" s="66">
        <f t="shared" si="25"/>
        <v>0</v>
      </c>
      <c r="K77" s="66">
        <f t="shared" si="25"/>
        <v>0</v>
      </c>
      <c r="L77" s="66">
        <f t="shared" si="25"/>
        <v>0</v>
      </c>
      <c r="M77" s="66">
        <f t="shared" si="25"/>
        <v>0</v>
      </c>
      <c r="N77" s="67">
        <f t="shared" si="25"/>
        <v>0</v>
      </c>
    </row>
    <row r="78" spans="2:14" ht="15" customHeight="1" thickBot="1">
      <c r="B78" s="161"/>
      <c r="C78" s="11" t="s">
        <v>30</v>
      </c>
      <c r="D78" s="60">
        <f>D77</f>
        <v>0</v>
      </c>
      <c r="E78" s="61">
        <f>E77+D78</f>
        <v>0</v>
      </c>
      <c r="F78" s="61">
        <f aca="true" t="shared" si="26" ref="F78:N78">F77+E78</f>
        <v>0</v>
      </c>
      <c r="G78" s="61">
        <f t="shared" si="26"/>
        <v>0</v>
      </c>
      <c r="H78" s="61">
        <f t="shared" si="26"/>
        <v>0</v>
      </c>
      <c r="I78" s="61">
        <f t="shared" si="26"/>
        <v>0</v>
      </c>
      <c r="J78" s="61">
        <f t="shared" si="26"/>
        <v>0</v>
      </c>
      <c r="K78" s="61">
        <f t="shared" si="26"/>
        <v>0</v>
      </c>
      <c r="L78" s="61">
        <f t="shared" si="26"/>
        <v>0</v>
      </c>
      <c r="M78" s="61">
        <f t="shared" si="26"/>
        <v>0</v>
      </c>
      <c r="N78" s="62">
        <f t="shared" si="26"/>
        <v>0</v>
      </c>
    </row>
    <row r="79" spans="2:14" ht="15" customHeight="1" thickBot="1">
      <c r="B79" s="170" t="s">
        <v>31</v>
      </c>
      <c r="C79" s="176"/>
      <c r="D79" s="87" t="e">
        <f>IF(D64=0,NA(),(D64+D78)/D64*100)</f>
        <v>#N/A</v>
      </c>
      <c r="E79" s="83" t="e">
        <f aca="true" t="shared" si="27" ref="E79:N79">IF(E64=0,NA(),(E64+E78)/E64*100)</f>
        <v>#N/A</v>
      </c>
      <c r="F79" s="83" t="e">
        <f t="shared" si="27"/>
        <v>#N/A</v>
      </c>
      <c r="G79" s="83" t="e">
        <f t="shared" si="27"/>
        <v>#N/A</v>
      </c>
      <c r="H79" s="83" t="e">
        <f t="shared" si="27"/>
        <v>#N/A</v>
      </c>
      <c r="I79" s="83" t="e">
        <f t="shared" si="27"/>
        <v>#N/A</v>
      </c>
      <c r="J79" s="83" t="e">
        <f t="shared" si="27"/>
        <v>#N/A</v>
      </c>
      <c r="K79" s="83" t="e">
        <f t="shared" si="27"/>
        <v>#N/A</v>
      </c>
      <c r="L79" s="83" t="e">
        <f t="shared" si="27"/>
        <v>#N/A</v>
      </c>
      <c r="M79" s="83" t="e">
        <f t="shared" si="27"/>
        <v>#N/A</v>
      </c>
      <c r="N79" s="84" t="e">
        <f t="shared" si="27"/>
        <v>#N/A</v>
      </c>
    </row>
    <row r="80" spans="2:14" ht="15">
      <c r="B80" s="156" t="s">
        <v>14</v>
      </c>
      <c r="C80" s="157"/>
      <c r="D80" s="15">
        <f aca="true" t="shared" si="28" ref="D80:N80">20/100*(D15-$D$15)^2+100</f>
        <v>100</v>
      </c>
      <c r="E80" s="16">
        <f t="shared" si="28"/>
        <v>100.2</v>
      </c>
      <c r="F80" s="16">
        <f t="shared" si="28"/>
        <v>100.8</v>
      </c>
      <c r="G80" s="16">
        <f t="shared" si="28"/>
        <v>101.8</v>
      </c>
      <c r="H80" s="16">
        <f t="shared" si="28"/>
        <v>103.2</v>
      </c>
      <c r="I80" s="16">
        <f t="shared" si="28"/>
        <v>105</v>
      </c>
      <c r="J80" s="16">
        <f t="shared" si="28"/>
        <v>107.2</v>
      </c>
      <c r="K80" s="16">
        <f t="shared" si="28"/>
        <v>109.8</v>
      </c>
      <c r="L80" s="16">
        <f t="shared" si="28"/>
        <v>112.8</v>
      </c>
      <c r="M80" s="16">
        <f t="shared" si="28"/>
        <v>116.2</v>
      </c>
      <c r="N80" s="17">
        <f t="shared" si="28"/>
        <v>120</v>
      </c>
    </row>
    <row r="81" spans="2:14" ht="15.75" thickBot="1">
      <c r="B81" s="174" t="s">
        <v>15</v>
      </c>
      <c r="C81" s="175"/>
      <c r="D81" s="18">
        <v>120</v>
      </c>
      <c r="E81" s="19">
        <v>120</v>
      </c>
      <c r="F81" s="19">
        <v>120</v>
      </c>
      <c r="G81" s="19">
        <v>120</v>
      </c>
      <c r="H81" s="19">
        <v>120</v>
      </c>
      <c r="I81" s="19">
        <v>120</v>
      </c>
      <c r="J81" s="19">
        <v>120</v>
      </c>
      <c r="K81" s="19">
        <v>120</v>
      </c>
      <c r="L81" s="19">
        <v>120</v>
      </c>
      <c r="M81" s="19">
        <v>120</v>
      </c>
      <c r="N81" s="20">
        <v>120</v>
      </c>
    </row>
    <row r="82" ht="14.25"/>
    <row r="83" ht="15">
      <c r="C83" s="37" t="s">
        <v>43</v>
      </c>
    </row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spans="3:9" ht="14.25">
      <c r="C117" s="41" t="s">
        <v>39</v>
      </c>
      <c r="D117" s="39"/>
      <c r="E117" s="39"/>
      <c r="G117" s="38" t="s">
        <v>38</v>
      </c>
      <c r="H117" s="39"/>
      <c r="I117" s="40"/>
    </row>
    <row r="120" spans="4:12" ht="14.25">
      <c r="D120" s="45"/>
      <c r="E120" s="45"/>
      <c r="F120" s="45"/>
      <c r="G120" s="45"/>
      <c r="H120" s="45"/>
      <c r="I120" s="45"/>
      <c r="J120" s="45"/>
      <c r="K120" s="45"/>
      <c r="L120" s="45"/>
    </row>
  </sheetData>
  <sheetProtection password="D993" sheet="1" selectLockedCells="1"/>
  <protectedRanges>
    <protectedRange password="D993" sqref="D15 D50 C26 P26 C39 C17:N25 C61 C74:C75 C52:N60 C40:N40 C30:N38 C65:N73 D75:N75 C62:N62 C27:N27" name="Plage1"/>
  </protectedRanges>
  <mergeCells count="29">
    <mergeCell ref="C39:C40"/>
    <mergeCell ref="B81:C81"/>
    <mergeCell ref="B52:B64"/>
    <mergeCell ref="B50:C51"/>
    <mergeCell ref="B65:B78"/>
    <mergeCell ref="B49:N49"/>
    <mergeCell ref="B79:C79"/>
    <mergeCell ref="C61:C62"/>
    <mergeCell ref="C74:C75"/>
    <mergeCell ref="D8:N8"/>
    <mergeCell ref="S14:AC14"/>
    <mergeCell ref="S49:AC49"/>
    <mergeCell ref="B80:C80"/>
    <mergeCell ref="B17:B29"/>
    <mergeCell ref="B14:N14"/>
    <mergeCell ref="B15:C16"/>
    <mergeCell ref="B30:B43"/>
    <mergeCell ref="B44:C44"/>
    <mergeCell ref="C26:C27"/>
    <mergeCell ref="D9:F9"/>
    <mergeCell ref="H9:N9"/>
    <mergeCell ref="E10:F10"/>
    <mergeCell ref="H10:J10"/>
    <mergeCell ref="L10:N10"/>
    <mergeCell ref="D6:F6"/>
    <mergeCell ref="E7:F7"/>
    <mergeCell ref="H6:N6"/>
    <mergeCell ref="H7:J7"/>
    <mergeCell ref="L7:N7"/>
  </mergeCells>
  <dataValidations count="2">
    <dataValidation type="list" allowBlank="1" showInputMessage="1" showErrorMessage="1" sqref="C17:C24 C52:C59">
      <formula1>$P$14:$P$25</formula1>
    </dataValidation>
    <dataValidation type="decimal" operator="notEqual" allowBlank="1" showInputMessage="1" showErrorMessage="1" sqref="D17:N24 D27:N27 D52:N59 D62:N62">
      <formula1>10.001</formula1>
    </dataValidation>
  </dataValidations>
  <printOptions/>
  <pageMargins left="0.25" right="0.25" top="0.75" bottom="0.75" header="0.3" footer="0.3"/>
  <pageSetup fitToHeight="2" horizontalDpi="600" verticalDpi="600" orientation="portrait" paperSize="9" scale="44" r:id="rId5"/>
  <headerFooter alignWithMargins="0">
    <oddHeader>&amp;L&amp;G&amp;C&amp;14Fichier de suivi de l'efficacité énergétique pour les 
gros consommateurs du canton de Genève&amp;R&amp;14REPUBLIQUE ET CANTON DE GENEVE
Département de l'aménagement, du logement 
et de l'énergie
Office cantonal de l'énergie</oddHeader>
    <oddFooter>&amp;C&amp;D&amp;RPage &amp;P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1:AO108"/>
  <sheetViews>
    <sheetView tabSelected="1" view="pageBreakPreview" zoomScale="70" zoomScaleNormal="85" zoomScaleSheetLayoutView="70" zoomScalePageLayoutView="70" workbookViewId="0" topLeftCell="A1">
      <selection activeCell="C14" sqref="C14"/>
    </sheetView>
  </sheetViews>
  <sheetFormatPr defaultColWidth="11.00390625" defaultRowHeight="14.25" outlineLevelRow="1" outlineLevelCol="1"/>
  <cols>
    <col min="1" max="1" width="2.375" style="1" customWidth="1"/>
    <col min="2" max="2" width="3.125" style="96" bestFit="1" customWidth="1"/>
    <col min="3" max="3" width="38.75390625" style="1" customWidth="1"/>
    <col min="4" max="4" width="48.625" style="1" customWidth="1"/>
    <col min="5" max="5" width="13.50390625" style="1" customWidth="1"/>
    <col min="6" max="6" width="13.125" style="1" customWidth="1"/>
    <col min="7" max="7" width="18.375" style="1" customWidth="1"/>
    <col min="8" max="8" width="16.625" style="1" customWidth="1"/>
    <col min="9" max="9" width="18.375" style="1" customWidth="1"/>
    <col min="10" max="10" width="16.625" style="1" customWidth="1"/>
    <col min="11" max="11" width="13.50390625" style="1" customWidth="1"/>
    <col min="12" max="12" width="18.375" style="1" customWidth="1"/>
    <col min="13" max="13" width="16.625" style="1" customWidth="1"/>
    <col min="14" max="14" width="18.375" style="1" customWidth="1"/>
    <col min="15" max="15" width="16.625" style="1" customWidth="1"/>
    <col min="16" max="16" width="11.00390625" style="1" customWidth="1"/>
    <col min="17" max="17" width="11.00390625" style="1" hidden="1" customWidth="1" outlineLevel="1"/>
    <col min="18" max="18" width="46.875" style="1" hidden="1" customWidth="1" outlineLevel="1"/>
    <col min="19" max="19" width="15.00390625" style="1" hidden="1" customWidth="1" outlineLevel="1"/>
    <col min="20" max="22" width="11.00390625" style="1" hidden="1" customWidth="1" outlineLevel="1"/>
    <col min="23" max="23" width="12.125" style="1" hidden="1" customWidth="1" outlineLevel="1"/>
    <col min="24" max="28" width="11.00390625" style="1" hidden="1" customWidth="1" outlineLevel="1"/>
    <col min="29" max="29" width="11.00390625" style="1" customWidth="1" collapsed="1"/>
    <col min="30" max="39" width="11.00390625" style="1" customWidth="1"/>
    <col min="40" max="16384" width="11.00390625" style="1" customWidth="1"/>
  </cols>
  <sheetData>
    <row r="1" ht="18" customHeight="1"/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ht="24.75" customHeight="1" thickBot="1"/>
    <row r="11" spans="3:15" ht="21.75" customHeight="1" thickBot="1">
      <c r="C11" s="186">
        <v>0</v>
      </c>
      <c r="D11" s="37"/>
      <c r="E11" s="37"/>
      <c r="F11" s="182" t="s">
        <v>103</v>
      </c>
      <c r="G11" s="183"/>
      <c r="H11" s="183"/>
      <c r="I11" s="183"/>
      <c r="J11" s="184"/>
      <c r="K11" s="182" t="s">
        <v>104</v>
      </c>
      <c r="L11" s="183"/>
      <c r="M11" s="183"/>
      <c r="N11" s="183"/>
      <c r="O11" s="184"/>
    </row>
    <row r="12" spans="2:19" ht="30" customHeight="1">
      <c r="B12" s="105" t="s">
        <v>100</v>
      </c>
      <c r="C12" s="92" t="s">
        <v>54</v>
      </c>
      <c r="D12" s="89" t="s">
        <v>109</v>
      </c>
      <c r="E12" s="123" t="s">
        <v>111</v>
      </c>
      <c r="F12" s="124" t="s">
        <v>107</v>
      </c>
      <c r="G12" s="177" t="s">
        <v>105</v>
      </c>
      <c r="H12" s="177"/>
      <c r="I12" s="177" t="s">
        <v>106</v>
      </c>
      <c r="J12" s="178"/>
      <c r="K12" s="124" t="s">
        <v>107</v>
      </c>
      <c r="L12" s="180" t="s">
        <v>105</v>
      </c>
      <c r="M12" s="181"/>
      <c r="N12" s="177" t="s">
        <v>106</v>
      </c>
      <c r="O12" s="179"/>
      <c r="S12" s="97" t="s">
        <v>76</v>
      </c>
    </row>
    <row r="13" spans="2:19" ht="30" thickBot="1">
      <c r="B13" s="95" t="s">
        <v>101</v>
      </c>
      <c r="C13" s="95" t="s">
        <v>55</v>
      </c>
      <c r="D13" s="90" t="s">
        <v>55</v>
      </c>
      <c r="E13" s="90" t="s">
        <v>110</v>
      </c>
      <c r="F13" s="125" t="s">
        <v>55</v>
      </c>
      <c r="G13" s="91" t="s">
        <v>56</v>
      </c>
      <c r="H13" s="136" t="s">
        <v>108</v>
      </c>
      <c r="I13" s="91" t="s">
        <v>56</v>
      </c>
      <c r="J13" s="136" t="s">
        <v>108</v>
      </c>
      <c r="K13" s="125" t="s">
        <v>55</v>
      </c>
      <c r="L13" s="91" t="s">
        <v>56</v>
      </c>
      <c r="M13" s="136" t="s">
        <v>108</v>
      </c>
      <c r="N13" s="91" t="s">
        <v>56</v>
      </c>
      <c r="O13" s="136" t="s">
        <v>108</v>
      </c>
      <c r="R13" s="1" t="str">
        <f>'Plan d''action'!G68</f>
        <v>Electricité</v>
      </c>
      <c r="S13" s="98" t="b">
        <f>OR(NOT(ISERROR(MATCH(R13,G14:G53,0))),NOT(ISERROR(MATCH(R13,I14:I53,0))))</f>
        <v>0</v>
      </c>
    </row>
    <row r="14" spans="2:19" ht="14.25">
      <c r="B14" s="119">
        <v>1</v>
      </c>
      <c r="C14" s="111"/>
      <c r="D14" s="112"/>
      <c r="E14" s="112"/>
      <c r="F14" s="126"/>
      <c r="G14" s="110"/>
      <c r="H14" s="109"/>
      <c r="I14" s="110"/>
      <c r="J14" s="132"/>
      <c r="K14" s="126"/>
      <c r="L14" s="93">
        <f aca="true" t="shared" si="0" ref="L14:L53">IF(G14="","",G14)</f>
      </c>
      <c r="M14" s="104"/>
      <c r="N14" s="93">
        <f aca="true" t="shared" si="1" ref="N14:N53">IF(I14="","",I14)</f>
      </c>
      <c r="O14" s="127"/>
      <c r="R14" s="1" t="str">
        <f>'Plan d''action'!G69</f>
        <v>Huile extra légère</v>
      </c>
      <c r="S14" s="98" t="b">
        <f>OR(NOT(ISERROR(MATCH(R14,G14:G53,0))),NOT(ISERROR(MATCH(R14,I14:I53,0))))</f>
        <v>0</v>
      </c>
    </row>
    <row r="15" spans="2:19" ht="14.25">
      <c r="B15" s="120">
        <v>2</v>
      </c>
      <c r="C15" s="113"/>
      <c r="D15" s="114"/>
      <c r="E15" s="114"/>
      <c r="F15" s="126"/>
      <c r="G15" s="110"/>
      <c r="H15" s="109"/>
      <c r="I15" s="110"/>
      <c r="J15" s="132"/>
      <c r="K15" s="126"/>
      <c r="L15" s="93">
        <f t="shared" si="0"/>
      </c>
      <c r="M15" s="104"/>
      <c r="N15" s="93">
        <f t="shared" si="1"/>
      </c>
      <c r="O15" s="127"/>
      <c r="R15" s="1" t="str">
        <f>'Plan d''action'!G70</f>
        <v>Huile moyenne ou lourde</v>
      </c>
      <c r="S15" s="98" t="b">
        <f>OR(NOT(ISERROR(MATCH(R15,G14:G53,0))),NOT(ISERROR(MATCH(R15,I14:I53,0))))</f>
        <v>0</v>
      </c>
    </row>
    <row r="16" spans="2:19" ht="14.25">
      <c r="B16" s="119">
        <v>3</v>
      </c>
      <c r="C16" s="113"/>
      <c r="D16" s="114"/>
      <c r="E16" s="114"/>
      <c r="F16" s="126"/>
      <c r="G16" s="110"/>
      <c r="H16" s="109"/>
      <c r="I16" s="110"/>
      <c r="J16" s="132"/>
      <c r="K16" s="126"/>
      <c r="L16" s="93">
        <f>IF(G16="","",G16)</f>
      </c>
      <c r="M16" s="104"/>
      <c r="N16" s="93">
        <f t="shared" si="1"/>
      </c>
      <c r="O16" s="127"/>
      <c r="R16" s="1" t="str">
        <f>'Plan d''action'!G71</f>
        <v>Gaz combustible (Gaz naturel, butane, propane, autres)</v>
      </c>
      <c r="S16" s="98" t="b">
        <f>OR(NOT(ISERROR(MATCH(R16,G14:G53,0))),NOT(ISERROR(MATCH(R16,I14:I53,0))))</f>
        <v>0</v>
      </c>
    </row>
    <row r="17" spans="2:19" ht="14.25">
      <c r="B17" s="120">
        <v>4</v>
      </c>
      <c r="C17" s="113"/>
      <c r="D17" s="114"/>
      <c r="E17" s="114"/>
      <c r="F17" s="126"/>
      <c r="G17" s="110"/>
      <c r="H17" s="109"/>
      <c r="I17" s="110"/>
      <c r="J17" s="132"/>
      <c r="K17" s="126"/>
      <c r="L17" s="93">
        <f>IF(G17="","",G17)</f>
      </c>
      <c r="M17" s="104"/>
      <c r="N17" s="93">
        <f t="shared" si="1"/>
      </c>
      <c r="O17" s="127"/>
      <c r="R17" s="1" t="str">
        <f>'Plan d''action'!G72</f>
        <v>Essence </v>
      </c>
      <c r="S17" s="98" t="b">
        <f>OR(NOT(ISERROR(MATCH(R17,G14:G53,0))),NOT(ISERROR(MATCH(R17,I14:I53,0))))</f>
        <v>0</v>
      </c>
    </row>
    <row r="18" spans="2:19" ht="14.25">
      <c r="B18" s="119">
        <v>5</v>
      </c>
      <c r="C18" s="113"/>
      <c r="D18" s="114"/>
      <c r="E18" s="114"/>
      <c r="F18" s="126"/>
      <c r="G18" s="110"/>
      <c r="H18" s="109"/>
      <c r="I18" s="110"/>
      <c r="J18" s="132"/>
      <c r="K18" s="126"/>
      <c r="L18" s="93">
        <f t="shared" si="0"/>
      </c>
      <c r="M18" s="104"/>
      <c r="N18" s="93">
        <f t="shared" si="1"/>
      </c>
      <c r="O18" s="127"/>
      <c r="R18" s="1" t="str">
        <f>'Plan d''action'!G73</f>
        <v>Carburant diesel</v>
      </c>
      <c r="S18" s="98" t="b">
        <f>OR(NOT(ISERROR(MATCH(R18,G14:G53,0))),NOT(ISERROR(MATCH(R18,I14:I53,0))))</f>
        <v>0</v>
      </c>
    </row>
    <row r="19" spans="2:19" ht="14.25">
      <c r="B19" s="120">
        <v>6</v>
      </c>
      <c r="C19" s="113"/>
      <c r="D19" s="114"/>
      <c r="E19" s="114"/>
      <c r="F19" s="126"/>
      <c r="G19" s="110"/>
      <c r="H19" s="109"/>
      <c r="I19" s="110"/>
      <c r="J19" s="132"/>
      <c r="K19" s="126"/>
      <c r="L19" s="93">
        <f t="shared" si="0"/>
      </c>
      <c r="M19" s="104"/>
      <c r="N19" s="93">
        <f t="shared" si="1"/>
      </c>
      <c r="O19" s="127"/>
      <c r="R19" s="1" t="str">
        <f>'Plan d''action'!G74</f>
        <v>Autre combustible fossile</v>
      </c>
      <c r="S19" s="98" t="b">
        <f>OR(NOT(ISERROR(MATCH(R19,G14:G53,0))),NOT(ISERROR(MATCH(R19,I14:I53,0))))</f>
        <v>0</v>
      </c>
    </row>
    <row r="20" spans="2:19" ht="14.25">
      <c r="B20" s="119">
        <v>7</v>
      </c>
      <c r="C20" s="113"/>
      <c r="D20" s="114"/>
      <c r="E20" s="114"/>
      <c r="F20" s="126"/>
      <c r="G20" s="110"/>
      <c r="H20" s="109"/>
      <c r="I20" s="110"/>
      <c r="J20" s="132"/>
      <c r="K20" s="126"/>
      <c r="L20" s="93">
        <f t="shared" si="0"/>
      </c>
      <c r="M20" s="104"/>
      <c r="N20" s="93">
        <f t="shared" si="1"/>
      </c>
      <c r="O20" s="127"/>
      <c r="R20" s="1" t="str">
        <f>'Plan d''action'!G75</f>
        <v>Charbon</v>
      </c>
      <c r="S20" s="98" t="b">
        <f>OR(NOT(ISERROR(MATCH(R20,G14:G53,0))),NOT(ISERROR(MATCH(R20,I14:I53,0))))</f>
        <v>0</v>
      </c>
    </row>
    <row r="21" spans="2:19" ht="14.25">
      <c r="B21" s="120">
        <v>8</v>
      </c>
      <c r="C21" s="113"/>
      <c r="D21" s="114"/>
      <c r="E21" s="114"/>
      <c r="F21" s="126"/>
      <c r="G21" s="110"/>
      <c r="H21" s="109"/>
      <c r="I21" s="110"/>
      <c r="J21" s="132"/>
      <c r="K21" s="126"/>
      <c r="L21" s="93">
        <f t="shared" si="0"/>
      </c>
      <c r="M21" s="104"/>
      <c r="N21" s="93">
        <f t="shared" si="1"/>
      </c>
      <c r="O21" s="127"/>
      <c r="R21" s="1" t="str">
        <f>'Plan d''action'!G76</f>
        <v>Chauffage à distance d'UIOM</v>
      </c>
      <c r="S21" s="98" t="b">
        <f>OR(NOT(ISERROR(MATCH(R21,G14:G53,0))),NOT(ISERROR(MATCH(R21,I14:I53,0))))</f>
        <v>0</v>
      </c>
    </row>
    <row r="22" spans="2:19" ht="14.25">
      <c r="B22" s="119">
        <v>9</v>
      </c>
      <c r="C22" s="113"/>
      <c r="D22" s="114"/>
      <c r="E22" s="114"/>
      <c r="F22" s="126"/>
      <c r="G22" s="110"/>
      <c r="H22" s="109"/>
      <c r="I22" s="110"/>
      <c r="J22" s="132"/>
      <c r="K22" s="126"/>
      <c r="L22" s="93">
        <f t="shared" si="0"/>
      </c>
      <c r="M22" s="104"/>
      <c r="N22" s="93">
        <f t="shared" si="1"/>
      </c>
      <c r="O22" s="127"/>
      <c r="R22" s="1" t="str">
        <f>'Plan d''action'!G77</f>
        <v>Carburant alternatif</v>
      </c>
      <c r="S22" s="98" t="b">
        <f>OR(NOT(ISERROR(MATCH(R22,G14:G53,0))),NOT(ISERROR(MATCH(R22,I14:I53,0))))</f>
        <v>0</v>
      </c>
    </row>
    <row r="23" spans="2:19" ht="14.25">
      <c r="B23" s="120">
        <v>10</v>
      </c>
      <c r="C23" s="115"/>
      <c r="D23" s="116"/>
      <c r="E23" s="116"/>
      <c r="F23" s="126"/>
      <c r="G23" s="110"/>
      <c r="H23" s="109"/>
      <c r="I23" s="110"/>
      <c r="J23" s="132"/>
      <c r="K23" s="126"/>
      <c r="L23" s="93">
        <f t="shared" si="0"/>
      </c>
      <c r="M23" s="104"/>
      <c r="N23" s="93">
        <f t="shared" si="1"/>
      </c>
      <c r="O23" s="127"/>
      <c r="R23" s="1" t="str">
        <f>'Plan d''action'!G78</f>
        <v>Combustible provenant de dechets</v>
      </c>
      <c r="S23" s="98" t="b">
        <f>OR(NOT(ISERROR(MATCH(R23,G14:G53,0))),NOT(ISERROR(MATCH(R23,I14:I53,0))))</f>
        <v>0</v>
      </c>
    </row>
    <row r="24" spans="2:22" ht="14.25">
      <c r="B24" s="119">
        <v>11</v>
      </c>
      <c r="C24" s="115"/>
      <c r="D24" s="116"/>
      <c r="E24" s="116"/>
      <c r="F24" s="126"/>
      <c r="G24" s="110"/>
      <c r="H24" s="109"/>
      <c r="I24" s="110"/>
      <c r="J24" s="132"/>
      <c r="K24" s="126"/>
      <c r="L24" s="93">
        <f t="shared" si="0"/>
      </c>
      <c r="M24" s="104"/>
      <c r="N24" s="93">
        <f t="shared" si="1"/>
      </c>
      <c r="O24" s="127"/>
      <c r="R24" s="1" t="str">
        <f>'Plan d''action'!G79</f>
        <v>Energies renouvelables</v>
      </c>
      <c r="S24" s="98" t="b">
        <f>OR(NOT(ISERROR(MATCH(R24,G14:G53,0))),NOT(ISERROR(MATCH(R24,I14:I53,0))))</f>
        <v>0</v>
      </c>
      <c r="V24" s="100"/>
    </row>
    <row r="25" spans="2:15" ht="14.25">
      <c r="B25" s="120">
        <v>12</v>
      </c>
      <c r="C25" s="115"/>
      <c r="D25" s="116"/>
      <c r="E25" s="116"/>
      <c r="F25" s="126"/>
      <c r="G25" s="110"/>
      <c r="H25" s="109"/>
      <c r="I25" s="110"/>
      <c r="J25" s="132"/>
      <c r="K25" s="126"/>
      <c r="L25" s="93">
        <f t="shared" si="0"/>
      </c>
      <c r="M25" s="104"/>
      <c r="N25" s="93">
        <f t="shared" si="1"/>
      </c>
      <c r="O25" s="127"/>
    </row>
    <row r="26" spans="2:19" ht="14.25">
      <c r="B26" s="119">
        <v>13</v>
      </c>
      <c r="C26" s="115"/>
      <c r="D26" s="116"/>
      <c r="E26" s="116"/>
      <c r="F26" s="126"/>
      <c r="G26" s="110"/>
      <c r="H26" s="109"/>
      <c r="I26" s="110"/>
      <c r="J26" s="132"/>
      <c r="K26" s="126"/>
      <c r="L26" s="93">
        <f t="shared" si="0"/>
      </c>
      <c r="M26" s="104"/>
      <c r="N26" s="93">
        <f t="shared" si="1"/>
      </c>
      <c r="O26" s="127"/>
      <c r="R26" s="1" t="str">
        <f>'Plan d''action'!G80</f>
        <v>Consommation d'eau m³/an</v>
      </c>
      <c r="S26" s="98" t="b">
        <f>OR(NOT(ISERROR(MATCH(R26,G14:G53,0))),NOT(ISERROR(MATCH(R26,I14:I53,0))))</f>
        <v>0</v>
      </c>
    </row>
    <row r="27" spans="2:15" ht="14.25">
      <c r="B27" s="120">
        <v>14</v>
      </c>
      <c r="C27" s="115"/>
      <c r="D27" s="116"/>
      <c r="E27" s="116"/>
      <c r="F27" s="126"/>
      <c r="G27" s="110"/>
      <c r="H27" s="109"/>
      <c r="I27" s="110"/>
      <c r="J27" s="132"/>
      <c r="K27" s="126"/>
      <c r="L27" s="93">
        <f t="shared" si="0"/>
      </c>
      <c r="M27" s="104"/>
      <c r="N27" s="93">
        <f t="shared" si="1"/>
      </c>
      <c r="O27" s="127"/>
    </row>
    <row r="28" spans="2:28" ht="15">
      <c r="B28" s="119">
        <v>15</v>
      </c>
      <c r="C28" s="115"/>
      <c r="D28" s="116"/>
      <c r="E28" s="116"/>
      <c r="F28" s="126"/>
      <c r="G28" s="110"/>
      <c r="H28" s="109"/>
      <c r="I28" s="110"/>
      <c r="J28" s="132"/>
      <c r="K28" s="126"/>
      <c r="L28" s="93">
        <f t="shared" si="0"/>
      </c>
      <c r="M28" s="104"/>
      <c r="N28" s="93">
        <f t="shared" si="1"/>
      </c>
      <c r="O28" s="127"/>
      <c r="R28" s="99" t="s">
        <v>77</v>
      </c>
      <c r="S28" s="1">
        <f>'Données de consommation'!E15</f>
        <v>2015</v>
      </c>
      <c r="T28" s="1">
        <f>'Données de consommation'!F15</f>
        <v>2016</v>
      </c>
      <c r="U28" s="1">
        <f>'Données de consommation'!G15</f>
        <v>2017</v>
      </c>
      <c r="V28" s="1">
        <f>'Données de consommation'!H15</f>
        <v>2018</v>
      </c>
      <c r="W28" s="1">
        <f>'Données de consommation'!I15</f>
        <v>2019</v>
      </c>
      <c r="X28" s="1">
        <f>'Données de consommation'!J15</f>
        <v>2020</v>
      </c>
      <c r="Y28" s="1">
        <f>'Données de consommation'!K15</f>
        <v>2021</v>
      </c>
      <c r="Z28" s="1">
        <f>'Données de consommation'!L15</f>
        <v>2022</v>
      </c>
      <c r="AA28" s="1">
        <f>'Données de consommation'!M15</f>
        <v>2023</v>
      </c>
      <c r="AB28" s="1">
        <f>'Données de consommation'!N15</f>
        <v>2024</v>
      </c>
    </row>
    <row r="29" spans="2:28" ht="14.25">
      <c r="B29" s="120">
        <v>16</v>
      </c>
      <c r="C29" s="115"/>
      <c r="D29" s="116"/>
      <c r="E29" s="116"/>
      <c r="F29" s="126"/>
      <c r="G29" s="110"/>
      <c r="H29" s="109"/>
      <c r="I29" s="110"/>
      <c r="J29" s="132"/>
      <c r="K29" s="126"/>
      <c r="L29" s="93">
        <f t="shared" si="0"/>
      </c>
      <c r="M29" s="104"/>
      <c r="N29" s="93">
        <f t="shared" si="1"/>
      </c>
      <c r="O29" s="127"/>
      <c r="Q29" s="1" t="e">
        <f>MATCH(TRUE,S13:S24,0)</f>
        <v>#N/A</v>
      </c>
      <c r="R29" s="1" t="e">
        <f ca="1">OFFSET(R12,Q29,0)</f>
        <v>#N/A</v>
      </c>
      <c r="S29" s="100">
        <f>_xlfn.SUMIFS(J14:J53,I14:I53,R29,F14:F53,S28)+_xlfn.SUMIFS(H14:H53,G14:G53,R29,F14:F53,S28)</f>
        <v>0</v>
      </c>
      <c r="T29" s="100">
        <f>_xlfn.SUMIFS(J14:J53,I14:I53,R29,F14:F53,T28)+_xlfn.SUMIFS(H14:H53,G14:G53,R29,F14:F53,T28)</f>
        <v>0</v>
      </c>
      <c r="U29" s="100">
        <f>_xlfn.SUMIFS(J14:J53,I14:I53,R29,F14:F53,U28)+_xlfn.SUMIFS(H14:H53,G14:G53,R29,F14:F53,U28)</f>
        <v>0</v>
      </c>
      <c r="V29" s="100">
        <f>_xlfn.SUMIFS(J14:J53,I14:I53,R29,F14:F53,V28)+_xlfn.SUMIFS(H14:H53,G14:G53,R29,F14:F53,V28)</f>
        <v>0</v>
      </c>
      <c r="W29" s="100">
        <f>_xlfn.SUMIFS(J14:J53,I14:I53,R29,F14:F53,W28)+_xlfn.SUMIFS(H14:H53,G14:G53,R29,F14:F53,W28)</f>
        <v>0</v>
      </c>
      <c r="X29" s="100">
        <f>_xlfn.SUMIFS(J14:J53,I14:I53,R29,F14:F53,X28)+_xlfn.SUMIFS(H14:H53,G14:G53,R29,F14:F53,X28)</f>
        <v>0</v>
      </c>
      <c r="Y29" s="100">
        <f>_xlfn.SUMIFS(J14:J53,I14:I53,R29,F14:F53,Y28)+_xlfn.SUMIFS(H14:H53,G14:G53,R29,F14:F53,Y28)</f>
        <v>0</v>
      </c>
      <c r="Z29" s="100">
        <f>_xlfn.SUMIFS(J14:J53,I14:I53,R29,F14:F53,Z28)+_xlfn.SUMIFS(H14:H53,G14:G53,R29,F14:F53,Z28)</f>
        <v>0</v>
      </c>
      <c r="AA29" s="100">
        <f>_xlfn.SUMIFS(J14:J53,I14:I53,R29,F14:F53,AA28)+_xlfn.SUMIFS(H14:H53,G14:G53,R29,F14:F53,AA28)</f>
        <v>0</v>
      </c>
      <c r="AB29" s="100">
        <f>_xlfn.SUMIFS(J14:J53,I14:I53,R29,F14:F53,AB28)+_xlfn.SUMIFS(H14:H53,G14:G53,R29,F14:F53,AB28)</f>
        <v>0</v>
      </c>
    </row>
    <row r="30" spans="2:28" ht="14.25">
      <c r="B30" s="119">
        <v>17</v>
      </c>
      <c r="C30" s="115"/>
      <c r="D30" s="116"/>
      <c r="E30" s="116"/>
      <c r="F30" s="126"/>
      <c r="G30" s="110"/>
      <c r="H30" s="109"/>
      <c r="I30" s="110"/>
      <c r="J30" s="132"/>
      <c r="K30" s="126"/>
      <c r="L30" s="93">
        <f t="shared" si="0"/>
      </c>
      <c r="M30" s="104"/>
      <c r="N30" s="93">
        <f t="shared" si="1"/>
      </c>
      <c r="O30" s="127"/>
      <c r="Q30" s="1" t="e">
        <f ca="1">MATCH(TRUE,OFFSET(S13,Q29,0,13-Q29,1),0)+Q29</f>
        <v>#N/A</v>
      </c>
      <c r="R30" s="1" t="e">
        <f ca="1">OFFSET(R12,Q30,0)</f>
        <v>#N/A</v>
      </c>
      <c r="S30" s="100">
        <f>_xlfn.SUMIFS(J14:J53,I14:I53,R30,F14:F53,S28)+_xlfn.SUMIFS(H14:H53,G14:G53,R30,F14:F53,S28)</f>
        <v>0</v>
      </c>
      <c r="T30" s="100">
        <f>_xlfn.SUMIFS(J14:J53,I14:I53,R30,F14:F53,T28)+_xlfn.SUMIFS(H14:H53,G14:G53,R30,F14:F53,T28)</f>
        <v>0</v>
      </c>
      <c r="U30" s="100">
        <f>_xlfn.SUMIFS(J14:J53,I14:I53,R30,F14:F53,U28)+_xlfn.SUMIFS(H14:H53,G14:G53,R30,F14:F53,U28)</f>
        <v>0</v>
      </c>
      <c r="V30" s="100">
        <f>_xlfn.SUMIFS(J14:J53,I14:I53,R30,F14:F53,V28)+_xlfn.SUMIFS(H14:H53,G14:G53,R30,F14:F53,V28)</f>
        <v>0</v>
      </c>
      <c r="W30" s="100">
        <f>_xlfn.SUMIFS(J14:J53,I14:I53,R30,F14:F53,W28)+_xlfn.SUMIFS(H14:H53,G14:G53,R30,F14:F53,W28)</f>
        <v>0</v>
      </c>
      <c r="X30" s="100">
        <f>_xlfn.SUMIFS(J14:J53,I14:I53,R30,F14:F53,X28)+_xlfn.SUMIFS(H14:H53,G14:G53,R30,F14:F53,X28)</f>
        <v>0</v>
      </c>
      <c r="Y30" s="100">
        <f>_xlfn.SUMIFS(J14:J53,I14:I53,R30,F14:F53,Y28)+_xlfn.SUMIFS(H14:H53,G14:G53,R30,F14:F53,Y28)</f>
        <v>0</v>
      </c>
      <c r="Z30" s="100">
        <f>_xlfn.SUMIFS(J14:J53,I14:I53,R30,F14:F53,Z28)+_xlfn.SUMIFS(H14:H53,G14:G53,R30,F14:F53,Z28)</f>
        <v>0</v>
      </c>
      <c r="AA30" s="100">
        <f>_xlfn.SUMIFS(J14:J53,I14:I53,R30,F14:F53,AA28)+_xlfn.SUMIFS(H14:H53,G14:G53,R30,F14:F53,AA28)</f>
        <v>0</v>
      </c>
      <c r="AB30" s="100">
        <f>_xlfn.SUMIFS(J14:J53,I14:I53,R30,F14:F53,AB28)+_xlfn.SUMIFS(H14:H53,G14:G53,R30,F14:F53,AB28)</f>
        <v>0</v>
      </c>
    </row>
    <row r="31" spans="2:28" ht="14.25">
      <c r="B31" s="120">
        <v>18</v>
      </c>
      <c r="C31" s="115"/>
      <c r="D31" s="116"/>
      <c r="E31" s="116"/>
      <c r="F31" s="126"/>
      <c r="G31" s="110"/>
      <c r="H31" s="109"/>
      <c r="I31" s="110"/>
      <c r="J31" s="132"/>
      <c r="K31" s="126"/>
      <c r="L31" s="93">
        <f t="shared" si="0"/>
      </c>
      <c r="M31" s="104"/>
      <c r="N31" s="93">
        <f t="shared" si="1"/>
      </c>
      <c r="O31" s="127"/>
      <c r="Q31" s="1" t="e">
        <f ca="1">MATCH(TRUE,OFFSET(S13,Q30,0,13-Q30,1),0)+Q30</f>
        <v>#N/A</v>
      </c>
      <c r="R31" s="1" t="e">
        <f ca="1">OFFSET(R12,Q31,0)</f>
        <v>#N/A</v>
      </c>
      <c r="S31" s="100">
        <f>_xlfn.SUMIFS(J14:J53,I14:I53,R31,F14:F53,S28)+_xlfn.SUMIFS(H14:H53,G14:G53,R31,F14:F53,S28)</f>
        <v>0</v>
      </c>
      <c r="T31" s="100">
        <f>_xlfn.SUMIFS(J14:J53,I14:I53,R31,F14:F53,T28)+_xlfn.SUMIFS(H14:H53,G14:G53,R31,F14:F53,T28)</f>
        <v>0</v>
      </c>
      <c r="U31" s="100">
        <f>_xlfn.SUMIFS(J14:J53,I14:I53,R31,F14:F53,U28)+_xlfn.SUMIFS(H14:H53,G14:G53,R31,F14:F53,U28)</f>
        <v>0</v>
      </c>
      <c r="V31" s="100">
        <f>_xlfn.SUMIFS(J14:J53,I14:I53,R31,F14:F53,V28)+_xlfn.SUMIFS(H14:H53,G14:G53,R31,F14:F53,V28)</f>
        <v>0</v>
      </c>
      <c r="W31" s="100">
        <f>_xlfn.SUMIFS(J14:J53,I14:I53,R31,F14:F53,W28)+_xlfn.SUMIFS(H14:H53,G14:G53,R31,F14:F53,W28)</f>
        <v>0</v>
      </c>
      <c r="X31" s="100">
        <f>_xlfn.SUMIFS(J14:J53,I14:I53,R31,F14:F53,X28)+_xlfn.SUMIFS(H14:H53,G14:G53,R31,F14:F53,X28)</f>
        <v>0</v>
      </c>
      <c r="Y31" s="100">
        <f>_xlfn.SUMIFS(J14:J53,I14:I53,R31,F14:F53,Y28)+_xlfn.SUMIFS(H14:H53,G14:G53,R31,F14:F53,Y28)</f>
        <v>0</v>
      </c>
      <c r="Z31" s="100">
        <f>_xlfn.SUMIFS(J14:J53,I14:I53,R31,F14:F53,Z28)+_xlfn.SUMIFS(H14:H53,G14:G53,R31,F14:F53,Z28)</f>
        <v>0</v>
      </c>
      <c r="AA31" s="100">
        <f>_xlfn.SUMIFS(J14:J53,I14:I53,R31,F14:F53,AA28)+_xlfn.SUMIFS(H14:H53,G14:G53,R31,F14:F53,AA28)</f>
        <v>0</v>
      </c>
      <c r="AB31" s="100">
        <f>_xlfn.SUMIFS(J14:J53,I14:I53,R31,F14:F53,AB28)+_xlfn.SUMIFS(H14:H53,G14:G53,R31,F14:F53,AB28)</f>
        <v>0</v>
      </c>
    </row>
    <row r="32" spans="2:28" ht="14.25">
      <c r="B32" s="119">
        <v>19</v>
      </c>
      <c r="C32" s="115"/>
      <c r="D32" s="116"/>
      <c r="E32" s="116"/>
      <c r="F32" s="126"/>
      <c r="G32" s="110"/>
      <c r="H32" s="109"/>
      <c r="I32" s="110"/>
      <c r="J32" s="132"/>
      <c r="K32" s="126"/>
      <c r="L32" s="93">
        <f t="shared" si="0"/>
      </c>
      <c r="M32" s="104"/>
      <c r="N32" s="93">
        <f t="shared" si="1"/>
      </c>
      <c r="O32" s="127"/>
      <c r="Q32" s="1" t="e">
        <f ca="1">MATCH(TRUE,OFFSET(S13,Q31,0,13-Q31,1),0)+Q31</f>
        <v>#N/A</v>
      </c>
      <c r="R32" s="1" t="e">
        <f ca="1">OFFSET(R12,Q32,0)</f>
        <v>#N/A</v>
      </c>
      <c r="S32" s="100">
        <f>_xlfn.SUMIFS(J14:J53,I14:I53,R32,F14:F53,S28)+_xlfn.SUMIFS(H14:H53,G14:G53,R32,F14:F53,S28)</f>
        <v>0</v>
      </c>
      <c r="T32" s="100">
        <f>_xlfn.SUMIFS(J14:J53,I14:I53,R32,F14:F53,T28)+_xlfn.SUMIFS(H14:H53,G14:G53,R32,F14:F53,T28)</f>
        <v>0</v>
      </c>
      <c r="U32" s="100">
        <f>_xlfn.SUMIFS(J14:J53,I14:I53,R32,F14:F53,U28)+_xlfn.SUMIFS(H14:H53,G14:G53,R32,F14:F53,U28)</f>
        <v>0</v>
      </c>
      <c r="V32" s="100">
        <f>_xlfn.SUMIFS(J14:J53,I14:I53,R32,F14:F53,V28)+_xlfn.SUMIFS(H14:H53,G14:G53,R32,F14:F53,V28)</f>
        <v>0</v>
      </c>
      <c r="W32" s="100">
        <f>_xlfn.SUMIFS(J14:J53,I14:I53,R32,F14:F53,W28)+_xlfn.SUMIFS(H14:H53,G14:G53,R32,F14:F53,W28)</f>
        <v>0</v>
      </c>
      <c r="X32" s="100">
        <f>_xlfn.SUMIFS(J14:J53,I14:I53,R32,F14:F53,X28)+_xlfn.SUMIFS(H14:H53,G14:G53,R32,F14:F53,X28)</f>
        <v>0</v>
      </c>
      <c r="Y32" s="100">
        <f>_xlfn.SUMIFS(J14:J53,I14:I53,R32,F14:F53,Y28)+_xlfn.SUMIFS(H14:H53,G14:G53,R32,F14:F53,Y28)</f>
        <v>0</v>
      </c>
      <c r="Z32" s="100">
        <f>_xlfn.SUMIFS(J14:J53,I14:I53,R32,F14:F53,Z28)+_xlfn.SUMIFS(H14:H53,G14:G53,R32,F14:F53,Z28)</f>
        <v>0</v>
      </c>
      <c r="AA32" s="100">
        <f>_xlfn.SUMIFS(J14:J53,I14:I53,R32,F14:F53,AA28)+_xlfn.SUMIFS(H14:H53,G14:G53,R32,F14:F53,AA28)</f>
        <v>0</v>
      </c>
      <c r="AB32" s="100">
        <f>_xlfn.SUMIFS(J14:J53,I14:I53,R32,F14:F53,AB28)+_xlfn.SUMIFS(H14:H53,G14:G53,R32,F14:F53,AB28)</f>
        <v>0</v>
      </c>
    </row>
    <row r="33" spans="2:28" ht="14.25">
      <c r="B33" s="120">
        <v>20</v>
      </c>
      <c r="C33" s="115"/>
      <c r="D33" s="116"/>
      <c r="E33" s="116"/>
      <c r="F33" s="126"/>
      <c r="G33" s="110"/>
      <c r="H33" s="109"/>
      <c r="I33" s="110"/>
      <c r="J33" s="132"/>
      <c r="K33" s="126"/>
      <c r="L33" s="93">
        <f t="shared" si="0"/>
      </c>
      <c r="M33" s="104"/>
      <c r="N33" s="93">
        <f t="shared" si="1"/>
      </c>
      <c r="O33" s="127"/>
      <c r="Q33" s="1" t="e">
        <f ca="1">MATCH(TRUE,OFFSET(S13,Q32,0,13-Q32,1),0)+Q32</f>
        <v>#N/A</v>
      </c>
      <c r="R33" s="1" t="e">
        <f ca="1">OFFSET(R12,Q33,0)</f>
        <v>#N/A</v>
      </c>
      <c r="S33" s="100">
        <f>_xlfn.SUMIFS(J14:J53,I14:I53,R33,F14:F53,S28)+_xlfn.SUMIFS(H14:H53,G14:G53,R33,F14:F53,S28)</f>
        <v>0</v>
      </c>
      <c r="T33" s="100">
        <f>_xlfn.SUMIFS(J14:J53,I14:I53,R33,F14:F53,T28)+_xlfn.SUMIFS(H14:H53,G14:G53,R33,F14:F53,T28)</f>
        <v>0</v>
      </c>
      <c r="U33" s="100">
        <f>_xlfn.SUMIFS(J14:J53,I14:I53,R33,F14:F53,U28)+_xlfn.SUMIFS(H14:H53,G14:G53,R33,F14:F53,U28)</f>
        <v>0</v>
      </c>
      <c r="V33" s="100">
        <f>_xlfn.SUMIFS(J14:J53,I14:I53,R33,F14:F53,V28)+_xlfn.SUMIFS(H14:H53,G14:G53,R33,F14:F53,V28)</f>
        <v>0</v>
      </c>
      <c r="W33" s="100">
        <f>_xlfn.SUMIFS(J14:J53,I14:I53,R33,F14:F53,W28)+_xlfn.SUMIFS(H14:H53,G14:G53,R33,F14:F53,W28)</f>
        <v>0</v>
      </c>
      <c r="X33" s="100">
        <f>_xlfn.SUMIFS(J14:J53,I14:I53,R33,F14:F53,X28)+_xlfn.SUMIFS(H14:H53,G14:G53,R33,F14:F53,X28)</f>
        <v>0</v>
      </c>
      <c r="Y33" s="100">
        <f>_xlfn.SUMIFS(J14:J53,I14:I53,R33,F14:F53,Y28)+_xlfn.SUMIFS(H14:H53,G14:G53,R33,F14:F53,Y28)</f>
        <v>0</v>
      </c>
      <c r="Z33" s="100">
        <f>_xlfn.SUMIFS(J14:J53,I14:I53,R33,F14:F53,Z28)+_xlfn.SUMIFS(H14:H53,G14:G53,R33,F14:F53,Z28)</f>
        <v>0</v>
      </c>
      <c r="AA33" s="100">
        <f>_xlfn.SUMIFS(J14:J53,I14:I53,R33,F14:F53,AA28)+_xlfn.SUMIFS(H14:H53,G14:G53,R33,F14:F53,AA28)</f>
        <v>0</v>
      </c>
      <c r="AB33" s="100">
        <f>_xlfn.SUMIFS(J14:J53,I14:I53,R33,F14:F53,AB28)+_xlfn.SUMIFS(H14:H53,G14:G53,R33,F14:F53,AB28)</f>
        <v>0</v>
      </c>
    </row>
    <row r="34" spans="2:28" ht="14.25">
      <c r="B34" s="119">
        <v>21</v>
      </c>
      <c r="C34" s="115"/>
      <c r="D34" s="116"/>
      <c r="E34" s="116"/>
      <c r="F34" s="126"/>
      <c r="G34" s="110"/>
      <c r="H34" s="109"/>
      <c r="I34" s="110"/>
      <c r="J34" s="132"/>
      <c r="K34" s="126"/>
      <c r="L34" s="93">
        <f t="shared" si="0"/>
      </c>
      <c r="M34" s="104"/>
      <c r="N34" s="93">
        <f t="shared" si="1"/>
      </c>
      <c r="O34" s="127"/>
      <c r="Q34" s="1" t="e">
        <f ca="1">MATCH(TRUE,OFFSET(S13,Q33,0,13-Q33,1),0)+Q33</f>
        <v>#N/A</v>
      </c>
      <c r="R34" s="1" t="e">
        <f ca="1">OFFSET(R12,Q34,0)</f>
        <v>#N/A</v>
      </c>
      <c r="S34" s="100">
        <f>_xlfn.SUMIFS(J14:J53,I14:I53,R34,F14:F53,S28)+_xlfn.SUMIFS(H14:H53,G14:G53,R34,F14:F53,S28)</f>
        <v>0</v>
      </c>
      <c r="T34" s="100">
        <f>_xlfn.SUMIFS(J14:J53,I14:I53,R34,F14:F53,T28)+_xlfn.SUMIFS(H14:H53,G14:G53,R34,F14:F53,T28)</f>
        <v>0</v>
      </c>
      <c r="U34" s="100">
        <f>_xlfn.SUMIFS(J14:J53,I14:I53,R34,F14:F53,U28)+_xlfn.SUMIFS(H14:H53,G14:G53,R34,F14:F53,U28)</f>
        <v>0</v>
      </c>
      <c r="V34" s="100">
        <f>_xlfn.SUMIFS(J14:J53,I14:I53,R34,F14:F53,V28)+_xlfn.SUMIFS(H14:H53,G14:G53,R34,F14:F53,V28)</f>
        <v>0</v>
      </c>
      <c r="W34" s="100">
        <f>_xlfn.SUMIFS(J14:J53,I14:I53,R34,F14:F53,W28)+_xlfn.SUMIFS(H14:H53,G14:G53,R34,F14:F53,W28)</f>
        <v>0</v>
      </c>
      <c r="X34" s="100">
        <f>_xlfn.SUMIFS(J14:J53,I14:I53,R34,F14:F53,X28)+_xlfn.SUMIFS(H14:H53,G14:G53,R34,F14:F53,X28)</f>
        <v>0</v>
      </c>
      <c r="Y34" s="100">
        <f>_xlfn.SUMIFS(J14:J53,I14:I53,R34,F14:F53,Y28)+_xlfn.SUMIFS(H14:H53,G14:G53,R34,F14:F53,Y28)</f>
        <v>0</v>
      </c>
      <c r="Z34" s="100">
        <f>_xlfn.SUMIFS(J14:J53,I14:I53,R34,F14:F53,Z28)+_xlfn.SUMIFS(H14:H53,G14:G53,R34,F14:F53,Z28)</f>
        <v>0</v>
      </c>
      <c r="AA34" s="100">
        <f>_xlfn.SUMIFS(J14:J53,I14:I53,R34,F14:F53,AA28)+_xlfn.SUMIFS(H14:H53,G14:G53,R34,F14:F53,AA28)</f>
        <v>0</v>
      </c>
      <c r="AB34" s="100">
        <f>_xlfn.SUMIFS(J14:J53,I14:I53,R34,F14:F53,AB28)+_xlfn.SUMIFS(H14:H53,G14:G53,R34,F14:F53,AB28)</f>
        <v>0</v>
      </c>
    </row>
    <row r="35" spans="2:28" ht="14.25">
      <c r="B35" s="120">
        <v>22</v>
      </c>
      <c r="C35" s="115"/>
      <c r="D35" s="116"/>
      <c r="E35" s="116"/>
      <c r="F35" s="126"/>
      <c r="G35" s="110"/>
      <c r="H35" s="109"/>
      <c r="I35" s="110"/>
      <c r="J35" s="132"/>
      <c r="K35" s="126"/>
      <c r="L35" s="93">
        <f t="shared" si="0"/>
      </c>
      <c r="M35" s="104"/>
      <c r="N35" s="93">
        <f t="shared" si="1"/>
      </c>
      <c r="O35" s="127"/>
      <c r="Q35" s="1" t="e">
        <f ca="1">MATCH(TRUE,OFFSET(S13,Q34,0,13-Q34,1),0)+Q34</f>
        <v>#N/A</v>
      </c>
      <c r="R35" s="1" t="e">
        <f ca="1">OFFSET(R12,Q35,0)</f>
        <v>#N/A</v>
      </c>
      <c r="S35" s="100">
        <f>_xlfn.SUMIFS(J14:J53,I14:I53,R35,F14:F53,S28)+_xlfn.SUMIFS(H14:H53,G14:G53,R35,F14:F53,S28)</f>
        <v>0</v>
      </c>
      <c r="T35" s="100">
        <f>_xlfn.SUMIFS(J14:J53,I14:I53,R35,F14:F53,T28)+_xlfn.SUMIFS(H14:H53,G14:G53,R35,F14:F53,T28)</f>
        <v>0</v>
      </c>
      <c r="U35" s="100">
        <f>_xlfn.SUMIFS(J14:J53,I14:I53,R35,F14:F53,U28)+_xlfn.SUMIFS(H14:H53,G14:G53,R35,F14:F53,U28)</f>
        <v>0</v>
      </c>
      <c r="V35" s="100">
        <f>_xlfn.SUMIFS(J14:J53,I14:I53,R35,F14:F53,V28)+_xlfn.SUMIFS(H14:H53,G14:G53,R35,F14:F53,V28)</f>
        <v>0</v>
      </c>
      <c r="W35" s="100">
        <f>_xlfn.SUMIFS(J14:J53,I14:I53,R35,F14:F53,W28)+_xlfn.SUMIFS(H14:H53,G14:G53,R35,F14:F53,W28)</f>
        <v>0</v>
      </c>
      <c r="X35" s="100">
        <f>_xlfn.SUMIFS(J14:J53,I14:I53,R35,F14:F53,X28)+_xlfn.SUMIFS(H14:H53,G14:G53,R35,F14:F53,X28)</f>
        <v>0</v>
      </c>
      <c r="Y35" s="100">
        <f>_xlfn.SUMIFS(J14:J53,I14:I53,R35,F14:F53,Y28)+_xlfn.SUMIFS(H14:H53,G14:G53,R35,F14:F53,Y28)</f>
        <v>0</v>
      </c>
      <c r="Z35" s="100">
        <f>_xlfn.SUMIFS(J14:J53,I14:I53,R35,F14:F53,Z28)+_xlfn.SUMIFS(H14:H53,G14:G53,R35,F14:F53,Z28)</f>
        <v>0</v>
      </c>
      <c r="AA35" s="100">
        <f>_xlfn.SUMIFS(J14:J53,I14:I53,R35,F14:F53,AA28)+_xlfn.SUMIFS(H14:H53,G14:G53,R35,F14:F53,AA28)</f>
        <v>0</v>
      </c>
      <c r="AB35" s="100">
        <f>_xlfn.SUMIFS(J14:J53,I14:I53,R35,F14:F53,AB28)+_xlfn.SUMIFS(H14:H53,G14:G53,R35,F14:F53,AB28)</f>
        <v>0</v>
      </c>
    </row>
    <row r="36" spans="2:28" ht="14.25">
      <c r="B36" s="119">
        <v>23</v>
      </c>
      <c r="C36" s="115"/>
      <c r="D36" s="116"/>
      <c r="E36" s="116"/>
      <c r="F36" s="126"/>
      <c r="G36" s="110"/>
      <c r="H36" s="109"/>
      <c r="I36" s="110"/>
      <c r="J36" s="132"/>
      <c r="K36" s="126"/>
      <c r="L36" s="93">
        <f t="shared" si="0"/>
      </c>
      <c r="M36" s="104"/>
      <c r="N36" s="93">
        <f t="shared" si="1"/>
      </c>
      <c r="O36" s="127"/>
      <c r="Q36" s="1" t="e">
        <f ca="1">MATCH(TRUE,OFFSET(S13,Q35,0,13-Q35,1),0)+Q35</f>
        <v>#N/A</v>
      </c>
      <c r="R36" s="1" t="e">
        <f ca="1">OFFSET(R12,Q36,0)</f>
        <v>#N/A</v>
      </c>
      <c r="S36" s="100">
        <f>_xlfn.SUMIFS(J14:J53,I14:I53,R36,F14:F53,S28)+_xlfn.SUMIFS(H14:H53,G14:G53,R36,F14:F53,S28)</f>
        <v>0</v>
      </c>
      <c r="T36" s="100">
        <f>_xlfn.SUMIFS(J14:J53,I14:I53,R36,F14:F53,T28)+_xlfn.SUMIFS(H14:H53,G14:G53,R36,F14:F53,T28)</f>
        <v>0</v>
      </c>
      <c r="U36" s="100">
        <f>_xlfn.SUMIFS(J14:J53,I14:I53,R36,F14:F53,U28)+_xlfn.SUMIFS(H14:H53,G14:G53,R36,F14:F53,U28)</f>
        <v>0</v>
      </c>
      <c r="V36" s="100">
        <f>_xlfn.SUMIFS(J14:J53,I14:I53,R36,F14:F53,V28)+_xlfn.SUMIFS(H14:H53,G14:G53,R36,F14:F53,V28)</f>
        <v>0</v>
      </c>
      <c r="W36" s="100">
        <f>_xlfn.SUMIFS(J14:J53,I14:I53,R36,F14:F53,W28)+_xlfn.SUMIFS(H14:H53,G14:G53,R36,F14:F53,W28)</f>
        <v>0</v>
      </c>
      <c r="X36" s="100">
        <f>_xlfn.SUMIFS(J14:J53,I14:I53,R36,F14:F53,X28)+_xlfn.SUMIFS(H14:H53,G14:G53,R36,F14:F53,X28)</f>
        <v>0</v>
      </c>
      <c r="Y36" s="100">
        <f>_xlfn.SUMIFS(J14:J53,I14:I53,R36,F14:F53,Y28)+_xlfn.SUMIFS(H14:H53,G14:G53,R36,F14:F53,Y28)</f>
        <v>0</v>
      </c>
      <c r="Z36" s="100">
        <f>_xlfn.SUMIFS(J14:J53,I14:I53,R36,F14:F53,Z28)+_xlfn.SUMIFS(H14:H53,G14:G53,R36,F14:F53,Z28)</f>
        <v>0</v>
      </c>
      <c r="AA36" s="100">
        <f>_xlfn.SUMIFS(J14:J53,I14:I53,R36,F14:F53,AA28)+_xlfn.SUMIFS(H14:H53,G14:G53,R36,F14:F53,AA28)</f>
        <v>0</v>
      </c>
      <c r="AB36" s="100">
        <f>_xlfn.SUMIFS(J14:J53,I14:I53,R36,F14:F53,AB28)+_xlfn.SUMIFS(H14:H53,G14:G53,R36,F14:F53,AB28)</f>
        <v>0</v>
      </c>
    </row>
    <row r="37" spans="2:28" ht="14.25">
      <c r="B37" s="120">
        <v>24</v>
      </c>
      <c r="C37" s="115"/>
      <c r="D37" s="116"/>
      <c r="E37" s="116"/>
      <c r="F37" s="126"/>
      <c r="G37" s="110"/>
      <c r="H37" s="109"/>
      <c r="I37" s="110"/>
      <c r="J37" s="132"/>
      <c r="K37" s="126"/>
      <c r="L37" s="93">
        <f t="shared" si="0"/>
      </c>
      <c r="M37" s="104"/>
      <c r="N37" s="93">
        <f t="shared" si="1"/>
      </c>
      <c r="O37" s="127"/>
      <c r="Q37" s="1" t="e">
        <f ca="1">MATCH(TRUE,OFFSET(S13,Q36,0,13-Q36,1),0)+Q36</f>
        <v>#N/A</v>
      </c>
      <c r="R37" s="1" t="e">
        <f ca="1">OFFSET(R12,Q37,0)</f>
        <v>#N/A</v>
      </c>
      <c r="S37" s="100">
        <f>_xlfn.SUMIFS(J14:J53,I14:I53,R37,F14:F53,S28)+_xlfn.SUMIFS(H14:H53,G14:G53,R37,F14:F53,S28)</f>
        <v>0</v>
      </c>
      <c r="T37" s="100">
        <f>_xlfn.SUMIFS(J14:J53,I14:I53,R37,F14:F53,T28)+_xlfn.SUMIFS(H14:H53,G14:G53,R37,F14:F53,T28)</f>
        <v>0</v>
      </c>
      <c r="U37" s="100">
        <f>_xlfn.SUMIFS(J14:J53,I14:I53,R37,F14:F53,U28)+_xlfn.SUMIFS(H14:H53,G14:G53,R37,F14:F53,U28)</f>
        <v>0</v>
      </c>
      <c r="V37" s="100">
        <f>_xlfn.SUMIFS(J14:J53,I14:I53,R37,F14:F53,V28)+_xlfn.SUMIFS(H14:H53,G14:G53,R37,F14:F53,V28)</f>
        <v>0</v>
      </c>
      <c r="W37" s="100">
        <f>_xlfn.SUMIFS(J14:J53,I14:I53,R37,F14:F53,W28)+_xlfn.SUMIFS(H14:H53,G14:G53,R37,F14:F53,W28)</f>
        <v>0</v>
      </c>
      <c r="X37" s="100">
        <f>_xlfn.SUMIFS(J14:J53,I14:I53,R37,F14:F53,X28)+_xlfn.SUMIFS(H14:H53,G14:G53,R37,F14:F53,X28)</f>
        <v>0</v>
      </c>
      <c r="Y37" s="100">
        <f>_xlfn.SUMIFS(J14:J53,I14:I53,R37,F14:F53,Y28)+_xlfn.SUMIFS(H14:H53,G14:G53,R37,F14:F53,Y28)</f>
        <v>0</v>
      </c>
      <c r="Z37" s="100">
        <f>_xlfn.SUMIFS(J14:J53,I14:I53,R37,F14:F53,Z28)+_xlfn.SUMIFS(H14:H53,G14:G53,R37,F14:F53,Z28)</f>
        <v>0</v>
      </c>
      <c r="AA37" s="100">
        <f>_xlfn.SUMIFS(J14:J53,I14:I53,R37,F14:F53,AA28)+_xlfn.SUMIFS(H14:H53,G14:G53,R37,F14:F53,AA28)</f>
        <v>0</v>
      </c>
      <c r="AB37" s="100">
        <f>_xlfn.SUMIFS(J14:J53,I14:I53,R37,F14:F53,AB28)+_xlfn.SUMIFS(H14:H53,G14:G53,R37,F14:F53,AB28)</f>
        <v>0</v>
      </c>
    </row>
    <row r="38" spans="2:28" ht="14.25">
      <c r="B38" s="119">
        <v>25</v>
      </c>
      <c r="C38" s="115"/>
      <c r="D38" s="116"/>
      <c r="E38" s="116"/>
      <c r="F38" s="126"/>
      <c r="G38" s="110"/>
      <c r="H38" s="109"/>
      <c r="I38" s="110"/>
      <c r="J38" s="132"/>
      <c r="K38" s="126"/>
      <c r="L38" s="93">
        <f t="shared" si="0"/>
      </c>
      <c r="M38" s="104"/>
      <c r="N38" s="93">
        <f t="shared" si="1"/>
      </c>
      <c r="O38" s="127"/>
      <c r="Q38" s="1" t="e">
        <f ca="1">MATCH(TRUE,OFFSET(S13,Q37,0,13-Q37,1),0)+Q37</f>
        <v>#N/A</v>
      </c>
      <c r="R38" s="1" t="e">
        <f ca="1">OFFSET(R12,Q38,0)</f>
        <v>#N/A</v>
      </c>
      <c r="S38" s="100">
        <f>_xlfn.SUMIFS(J14:J53,I14:I53,R38,F14:F53,S28)+_xlfn.SUMIFS(H14:H53,G14:G53,R38,F14:F53,S28)</f>
        <v>0</v>
      </c>
      <c r="T38" s="100">
        <f>_xlfn.SUMIFS(J14:J53,I14:I53,R38,F14:F53,T28)+_xlfn.SUMIFS(H14:H53,G14:G53,R38,F14:F53,T28)</f>
        <v>0</v>
      </c>
      <c r="U38" s="100">
        <f>_xlfn.SUMIFS(J14:J53,I14:I53,R38,F14:F53,U28)+_xlfn.SUMIFS(H14:H53,G14:G53,R38,F14:F53,U28)</f>
        <v>0</v>
      </c>
      <c r="V38" s="100">
        <f>_xlfn.SUMIFS(J14:J53,I14:I53,R38,F14:F53,V28)+_xlfn.SUMIFS(H14:H53,G14:G53,R38,F14:F53,V28)</f>
        <v>0</v>
      </c>
      <c r="W38" s="100">
        <f>_xlfn.SUMIFS(J14:J53,I14:I53,R38,F14:F53,W28)+_xlfn.SUMIFS(H14:H53,G14:G53,R38,F14:F53,W28)</f>
        <v>0</v>
      </c>
      <c r="X38" s="100">
        <f>_xlfn.SUMIFS(J14:J53,I14:I53,R38,F14:F53,X28)+_xlfn.SUMIFS(H14:H53,G14:G53,R38,F14:F53,X28)</f>
        <v>0</v>
      </c>
      <c r="Y38" s="100">
        <f>_xlfn.SUMIFS(J14:J53,I14:I53,R38,F14:F53,Y28)+_xlfn.SUMIFS(H14:H53,G14:G53,R38,F14:F53,Y28)</f>
        <v>0</v>
      </c>
      <c r="Z38" s="100">
        <f>_xlfn.SUMIFS(J14:J53,I14:I53,R38,F14:F53,Z28)+_xlfn.SUMIFS(H14:H53,G14:G53,R38,F14:F53,Z28)</f>
        <v>0</v>
      </c>
      <c r="AA38" s="100">
        <f>_xlfn.SUMIFS(J14:J53,I14:I53,R38,F14:F53,AA28)+_xlfn.SUMIFS(H14:H53,G14:G53,R38,F14:F53,AA28)</f>
        <v>0</v>
      </c>
      <c r="AB38" s="100">
        <f>_xlfn.SUMIFS(J14:J53,I14:I53,R38,F14:F53,AB28)+_xlfn.SUMIFS(H14:H53,G14:G53,R38,F14:F53,AB28)</f>
        <v>0</v>
      </c>
    </row>
    <row r="39" spans="2:28" ht="14.25">
      <c r="B39" s="120">
        <v>26</v>
      </c>
      <c r="C39" s="115"/>
      <c r="D39" s="116"/>
      <c r="E39" s="116"/>
      <c r="F39" s="126"/>
      <c r="G39" s="110"/>
      <c r="H39" s="109"/>
      <c r="I39" s="110"/>
      <c r="J39" s="132"/>
      <c r="K39" s="126"/>
      <c r="L39" s="93">
        <f t="shared" si="0"/>
      </c>
      <c r="M39" s="104"/>
      <c r="N39" s="93">
        <f t="shared" si="1"/>
      </c>
      <c r="O39" s="127"/>
      <c r="Q39" s="1" t="e">
        <f ca="1">MATCH(TRUE,OFFSET(S13,Q38,0,13-Q38,1),0)+Q38</f>
        <v>#N/A</v>
      </c>
      <c r="R39" s="1" t="e">
        <f ca="1">OFFSET(R12,Q39,0)</f>
        <v>#N/A</v>
      </c>
      <c r="S39" s="100">
        <f>_xlfn.SUMIFS(J14:J53,I14:I53,R39,F14:F53,S28)+_xlfn.SUMIFS(H14:H53,G14:G53,R39,F14:F53,S28)</f>
        <v>0</v>
      </c>
      <c r="T39" s="100">
        <f>_xlfn.SUMIFS(J14:J53,I14:I53,R39,F14:F53,T28)+_xlfn.SUMIFS(H14:H53,G14:G53,R39,F14:F53,T28)</f>
        <v>0</v>
      </c>
      <c r="U39" s="100">
        <f>_xlfn.SUMIFS(J14:J53,I14:I53,R39,F14:F53,U28)+_xlfn.SUMIFS(H14:H53,G14:G53,R39,F14:F53,U28)</f>
        <v>0</v>
      </c>
      <c r="V39" s="100">
        <f>_xlfn.SUMIFS(J14:J53,I14:I53,R39,F14:F53,V28)+_xlfn.SUMIFS(H14:H53,G14:G53,R39,F14:F53,V28)</f>
        <v>0</v>
      </c>
      <c r="W39" s="100">
        <f>_xlfn.SUMIFS(J14:J53,I14:I53,R39,F14:F53,W28)+_xlfn.SUMIFS(H14:H53,G14:G53,R39,F14:F53,W28)</f>
        <v>0</v>
      </c>
      <c r="X39" s="100">
        <f>_xlfn.SUMIFS(J14:J53,I14:I53,R39,F14:F53,X28)+_xlfn.SUMIFS(H14:H53,G14:G53,R39,F14:F53,X28)</f>
        <v>0</v>
      </c>
      <c r="Y39" s="100">
        <f>_xlfn.SUMIFS(J14:J53,I14:I53,R39,F14:F53,Y28)+_xlfn.SUMIFS(H14:H53,G14:G53,R39,F14:F53,Y28)</f>
        <v>0</v>
      </c>
      <c r="Z39" s="100">
        <f>_xlfn.SUMIFS(J14:J53,I14:I53,R39,F14:F53,Z28)+_xlfn.SUMIFS(H14:H53,G14:G53,R39,F14:F53,Z28)</f>
        <v>0</v>
      </c>
      <c r="AA39" s="100">
        <f>_xlfn.SUMIFS(J14:J53,I14:I53,R39,F14:F53,AA28)+_xlfn.SUMIFS(H14:H53,G14:G53,R39,F14:F53,AA28)</f>
        <v>0</v>
      </c>
      <c r="AB39" s="100">
        <f>_xlfn.SUMIFS(J14:J53,I14:I53,R39,F14:F53,AB28)+_xlfn.SUMIFS(H14:H53,G14:G53,R39,F14:F53,AB28)</f>
        <v>0</v>
      </c>
    </row>
    <row r="40" spans="2:28" ht="14.25">
      <c r="B40" s="119">
        <v>27</v>
      </c>
      <c r="C40" s="115"/>
      <c r="D40" s="116"/>
      <c r="E40" s="116"/>
      <c r="F40" s="126"/>
      <c r="G40" s="110"/>
      <c r="H40" s="109"/>
      <c r="I40" s="110"/>
      <c r="J40" s="132"/>
      <c r="K40" s="126"/>
      <c r="L40" s="93">
        <f t="shared" si="0"/>
      </c>
      <c r="M40" s="104"/>
      <c r="N40" s="93">
        <f t="shared" si="1"/>
      </c>
      <c r="O40" s="127"/>
      <c r="Q40" s="1" t="e">
        <f ca="1">MATCH(TRUE,OFFSET(S13,Q39,0,13-Q39,1),0)+Q39</f>
        <v>#N/A</v>
      </c>
      <c r="R40" s="1" t="e">
        <f ca="1">OFFSET(R12,Q40,0)</f>
        <v>#N/A</v>
      </c>
      <c r="S40" s="100">
        <f>_xlfn.SUMIFS(J14:J53,I14:I53,R40,F14:F53,S28)+_xlfn.SUMIFS(H14:H53,G14:G53,R40,F14:F53,S28)</f>
        <v>0</v>
      </c>
      <c r="T40" s="100">
        <f>_xlfn.SUMIFS(J14:J53,I14:I53,R40,F14:F53,T28)+_xlfn.SUMIFS(H14:H53,G14:G53,R40,F14:F53,T28)</f>
        <v>0</v>
      </c>
      <c r="U40" s="100">
        <f>_xlfn.SUMIFS(J14:J53,I14:I53,R40,F14:F53,U28)+_xlfn.SUMIFS(H14:H53,G14:G53,R40,F14:F53,U28)</f>
        <v>0</v>
      </c>
      <c r="V40" s="100">
        <f>_xlfn.SUMIFS(J14:J53,I14:I53,R40,F14:F53,V28)+_xlfn.SUMIFS(H14:H53,G14:G53,R40,F14:F53,V28)</f>
        <v>0</v>
      </c>
      <c r="W40" s="100">
        <f>_xlfn.SUMIFS(J14:J53,I14:I53,R40,F14:F53,W28)+_xlfn.SUMIFS(H14:H53,G14:G53,R40,F14:F53,W28)</f>
        <v>0</v>
      </c>
      <c r="X40" s="100">
        <f>_xlfn.SUMIFS(J14:J53,I14:I53,R40,F14:F53,X28)+_xlfn.SUMIFS(H14:H53,G14:G53,R40,F14:F53,X28)</f>
        <v>0</v>
      </c>
      <c r="Y40" s="100">
        <f>_xlfn.SUMIFS(J14:J53,I14:I53,R40,F14:F53,Y28)+_xlfn.SUMIFS(H14:H53,G14:G53,R40,F14:F53,Y28)</f>
        <v>0</v>
      </c>
      <c r="Z40" s="100">
        <f>_xlfn.SUMIFS(J14:J53,I14:I53,R40,F14:F53,Z28)+_xlfn.SUMIFS(H14:H53,G14:G53,R40,F14:F53,Z28)</f>
        <v>0</v>
      </c>
      <c r="AA40" s="100">
        <f>_xlfn.SUMIFS(J14:J53,I14:I53,R40,F14:F53,AA28)+_xlfn.SUMIFS(H14:H53,G14:G53,R40,F14:F53,AA28)</f>
        <v>0</v>
      </c>
      <c r="AB40" s="100">
        <f>_xlfn.SUMIFS(J14:J53,I14:I53,R40,F14:F53,AB28)+_xlfn.SUMIFS(H14:H53,G14:G53,R40,F14:F53,AB28)</f>
        <v>0</v>
      </c>
    </row>
    <row r="41" spans="2:15" ht="14.25">
      <c r="B41" s="120">
        <v>28</v>
      </c>
      <c r="C41" s="115"/>
      <c r="D41" s="116"/>
      <c r="E41" s="116"/>
      <c r="F41" s="126"/>
      <c r="G41" s="110"/>
      <c r="H41" s="109"/>
      <c r="I41" s="110"/>
      <c r="J41" s="132"/>
      <c r="K41" s="126"/>
      <c r="L41" s="93">
        <f t="shared" si="0"/>
      </c>
      <c r="M41" s="104"/>
      <c r="N41" s="93">
        <f t="shared" si="1"/>
      </c>
      <c r="O41" s="127"/>
    </row>
    <row r="42" spans="2:28" ht="14.25">
      <c r="B42" s="119">
        <v>29</v>
      </c>
      <c r="C42" s="115"/>
      <c r="D42" s="116"/>
      <c r="E42" s="116"/>
      <c r="F42" s="126"/>
      <c r="G42" s="110"/>
      <c r="H42" s="109"/>
      <c r="I42" s="110"/>
      <c r="J42" s="132"/>
      <c r="K42" s="126"/>
      <c r="L42" s="93">
        <f t="shared" si="0"/>
      </c>
      <c r="M42" s="104"/>
      <c r="N42" s="93">
        <f t="shared" si="1"/>
      </c>
      <c r="O42" s="127"/>
      <c r="Q42" s="1" t="b">
        <f>S26</f>
        <v>0</v>
      </c>
      <c r="R42" s="1">
        <f>IF(Q42,R26,"")</f>
      </c>
      <c r="S42" s="100">
        <f>_xlfn.SUMIFS(J14:J53,I14:I53,R42,F14:F53,S28)+_xlfn.SUMIFS(H14:H53,G14:G53,R42,F14:F53,S28)</f>
        <v>0</v>
      </c>
      <c r="T42" s="100">
        <f>_xlfn.SUMIFS(J14:J53,I14:I53,R42,F14:F53,T28)+_xlfn.SUMIFS(H14:H53,G14:G53,R42,F14:F53,T28)</f>
        <v>0</v>
      </c>
      <c r="U42" s="100">
        <f>_xlfn.SUMIFS(J14:J53,I14:I53,R42,F14:F53,U28)+_xlfn.SUMIFS(H14:H53,G14:G53,R42,F14:F53,U28)</f>
        <v>0</v>
      </c>
      <c r="V42" s="100">
        <f>_xlfn.SUMIFS(J14:J53,I14:I53,R42,F14:F53,V28)+_xlfn.SUMIFS(H14:H53,G14:G53,R42,F14:F53,V28)</f>
        <v>0</v>
      </c>
      <c r="W42" s="100">
        <f>_xlfn.SUMIFS(J14:J53,I14:I53,R42,F14:F53,W28)+_xlfn.SUMIFS(H14:H53,G14:G53,R42,F14:F53,W28)</f>
        <v>0</v>
      </c>
      <c r="X42" s="100">
        <f>_xlfn.SUMIFS(J14:J53,I14:I53,R42,F14:F53,X28)+_xlfn.SUMIFS(H14:H53,G14:G53,R42,F14:F53,X28)</f>
        <v>0</v>
      </c>
      <c r="Y42" s="100">
        <f>_xlfn.SUMIFS(J14:J53,I14:I53,R42,F14:F53,Y28)+_xlfn.SUMIFS(H14:H53,G14:G53,R42,F14:F53,Y28)</f>
        <v>0</v>
      </c>
      <c r="Z42" s="100">
        <f>_xlfn.SUMIFS(J14:J53,I14:I53,R42,F14:F53,Z28)+_xlfn.SUMIFS(H14:H53,G14:G53,R42,F14:F53,Z28)</f>
        <v>0</v>
      </c>
      <c r="AA42" s="100">
        <f>_xlfn.SUMIFS(J14:J53,I14:I53,R42,F14:F53,AA28)+_xlfn.SUMIFS(H14:H53,G14:G53,R42,F14:F53,AA28)</f>
        <v>0</v>
      </c>
      <c r="AB42" s="100">
        <f>_xlfn.SUMIFS(J14:J53,I14:I53,R42,F14:F53,AB28)+_xlfn.SUMIFS(H14:H53,G14:G53,R42,F14:F53,AB28)</f>
        <v>0</v>
      </c>
    </row>
    <row r="43" spans="2:15" ht="14.25">
      <c r="B43" s="120">
        <v>30</v>
      </c>
      <c r="C43" s="115"/>
      <c r="D43" s="116"/>
      <c r="E43" s="116"/>
      <c r="F43" s="126"/>
      <c r="G43" s="110"/>
      <c r="H43" s="109"/>
      <c r="I43" s="110"/>
      <c r="J43" s="132"/>
      <c r="K43" s="126"/>
      <c r="L43" s="93">
        <f t="shared" si="0"/>
      </c>
      <c r="M43" s="104"/>
      <c r="N43" s="93">
        <f t="shared" si="1"/>
      </c>
      <c r="O43" s="127"/>
    </row>
    <row r="44" spans="2:28" ht="15">
      <c r="B44" s="119">
        <v>31</v>
      </c>
      <c r="C44" s="115"/>
      <c r="D44" s="116"/>
      <c r="E44" s="116"/>
      <c r="F44" s="126"/>
      <c r="G44" s="110"/>
      <c r="H44" s="109"/>
      <c r="I44" s="110"/>
      <c r="J44" s="132"/>
      <c r="K44" s="126"/>
      <c r="L44" s="93">
        <f t="shared" si="0"/>
      </c>
      <c r="M44" s="104"/>
      <c r="N44" s="93">
        <f t="shared" si="1"/>
      </c>
      <c r="O44" s="127"/>
      <c r="R44" s="99" t="s">
        <v>78</v>
      </c>
      <c r="S44" s="1">
        <f>'Plan d''action'!S28</f>
        <v>2015</v>
      </c>
      <c r="T44" s="1">
        <f>'Plan d''action'!T28</f>
        <v>2016</v>
      </c>
      <c r="U44" s="1">
        <f>'Plan d''action'!U28</f>
        <v>2017</v>
      </c>
      <c r="V44" s="1">
        <f>'Plan d''action'!V28</f>
        <v>2018</v>
      </c>
      <c r="W44" s="1">
        <f>'Plan d''action'!W28</f>
        <v>2019</v>
      </c>
      <c r="X44" s="1">
        <f>'Plan d''action'!X28</f>
        <v>2020</v>
      </c>
      <c r="Y44" s="1">
        <f>'Plan d''action'!Y28</f>
        <v>2021</v>
      </c>
      <c r="Z44" s="1">
        <f>'Plan d''action'!Z28</f>
        <v>2022</v>
      </c>
      <c r="AA44" s="1">
        <f>'Plan d''action'!AA28</f>
        <v>2023</v>
      </c>
      <c r="AB44" s="1">
        <f>'Plan d''action'!AB28</f>
        <v>2024</v>
      </c>
    </row>
    <row r="45" spans="2:28" ht="14.25">
      <c r="B45" s="120">
        <v>32</v>
      </c>
      <c r="C45" s="115"/>
      <c r="D45" s="116"/>
      <c r="E45" s="116"/>
      <c r="F45" s="126"/>
      <c r="G45" s="110"/>
      <c r="H45" s="109"/>
      <c r="I45" s="110"/>
      <c r="J45" s="132"/>
      <c r="K45" s="126"/>
      <c r="L45" s="93">
        <f t="shared" si="0"/>
      </c>
      <c r="M45" s="104"/>
      <c r="N45" s="93">
        <f t="shared" si="1"/>
      </c>
      <c r="O45" s="127"/>
      <c r="Q45" s="1" t="e">
        <f>'Plan d''action'!Q29</f>
        <v>#N/A</v>
      </c>
      <c r="R45" s="1" t="e">
        <f>'Plan d''action'!R29</f>
        <v>#N/A</v>
      </c>
      <c r="S45" s="100">
        <f>_xlfn.SUMIFS(O14:O53,N14:N53,R45,K14:K53,S44)+_xlfn.SUMIFS(M14:M53,L14:L53,R45,K14:K53,S44)</f>
        <v>0</v>
      </c>
      <c r="T45" s="100">
        <f>_xlfn.SUMIFS(O14:O53,N14:N53,R45,K14:K53,T44)+_xlfn.SUMIFS(M14:M53,L14:L53,R45,K14:K53,T44)</f>
        <v>0</v>
      </c>
      <c r="U45" s="100">
        <f>_xlfn.SUMIFS(O14:O53,N14:N53,R45,K14:K53,U44)+_xlfn.SUMIFS(M14:M53,L14:L53,R45,K14:K53,U44)</f>
        <v>0</v>
      </c>
      <c r="V45" s="100">
        <f>_xlfn.SUMIFS(O14:O53,N14:N53,R45,K14:K53,V44)+_xlfn.SUMIFS(M14:M53,L14:L53,R45,K14:K53,V44)</f>
        <v>0</v>
      </c>
      <c r="W45" s="100">
        <f>_xlfn.SUMIFS(O14:O53,N14:N53,R45,K14:K53,W44)+_xlfn.SUMIFS(M14:M53,L14:L53,R45,K14:K53,W44)</f>
        <v>0</v>
      </c>
      <c r="X45" s="100">
        <f>_xlfn.SUMIFS(O14:O53,N14:N53,R45,K14:K53,X44)+_xlfn.SUMIFS(M14:M53,L14:L53,R45,K14:K53,X44)</f>
        <v>0</v>
      </c>
      <c r="Y45" s="100">
        <f>_xlfn.SUMIFS(O14:O53,N14:N53,R45,K14:K53,Y44)+_xlfn.SUMIFS(M14:M53,L14:L53,R45,K14:K53,Y44)</f>
        <v>0</v>
      </c>
      <c r="Z45" s="100">
        <f>_xlfn.SUMIFS(O14:O53,N14:N53,R45,K14:K53,Z44)+_xlfn.SUMIFS(M14:M53,L14:L53,R45,K14:K53,Z44)</f>
        <v>0</v>
      </c>
      <c r="AA45" s="100">
        <f>_xlfn.SUMIFS(O14:O53,N14:N53,R45,K14:K53,AA44)+_xlfn.SUMIFS(M14:M53,L14:L53,R45,K14:K53,AA44)</f>
        <v>0</v>
      </c>
      <c r="AB45" s="100">
        <f>_xlfn.SUMIFS(O14:O53,N14:N53,R45,K14:K53,AB44)+_xlfn.SUMIFS(M14:M53,L14:L53,R45,K14:K53,AB44)</f>
        <v>0</v>
      </c>
    </row>
    <row r="46" spans="2:28" ht="14.25">
      <c r="B46" s="119">
        <v>33</v>
      </c>
      <c r="C46" s="115"/>
      <c r="D46" s="116"/>
      <c r="E46" s="116"/>
      <c r="F46" s="126"/>
      <c r="G46" s="110"/>
      <c r="H46" s="109"/>
      <c r="I46" s="110"/>
      <c r="J46" s="132"/>
      <c r="K46" s="126"/>
      <c r="L46" s="93">
        <f t="shared" si="0"/>
      </c>
      <c r="M46" s="104"/>
      <c r="N46" s="93">
        <f t="shared" si="1"/>
      </c>
      <c r="O46" s="127"/>
      <c r="Q46" s="1" t="e">
        <f>'Plan d''action'!Q30</f>
        <v>#N/A</v>
      </c>
      <c r="R46" s="1" t="e">
        <f>'Plan d''action'!R30</f>
        <v>#N/A</v>
      </c>
      <c r="S46" s="100">
        <f>_xlfn.SUMIFS(O14:O53,N14:N53,R46,K14:K53,S44)+_xlfn.SUMIFS(M14:M53,L14:L53,R46,K14:K53,S44)</f>
        <v>0</v>
      </c>
      <c r="T46" s="100">
        <f>_xlfn.SUMIFS(O14:O53,N14:N53,R46,K14:K53,T44)+_xlfn.SUMIFS(M14:M53,L14:L53,R46,K14:K53,T44)</f>
        <v>0</v>
      </c>
      <c r="U46" s="100">
        <f>_xlfn.SUMIFS(O14:O53,N14:N53,R46,K14:K53,U44)+_xlfn.SUMIFS(M14:M53,L14:L53,R46,K14:K53,U44)</f>
        <v>0</v>
      </c>
      <c r="V46" s="100">
        <f>_xlfn.SUMIFS(O14:O53,N14:N53,R46,K14:K53,V44)+_xlfn.SUMIFS(M14:M53,L14:L53,R46,K14:K53,V44)</f>
        <v>0</v>
      </c>
      <c r="W46" s="100">
        <f>_xlfn.SUMIFS(O14:O53,N14:N53,R46,K14:K53,W44)+_xlfn.SUMIFS(M14:M53,L14:L53,R46,K14:K53,W44)</f>
        <v>0</v>
      </c>
      <c r="X46" s="100">
        <f>_xlfn.SUMIFS(O14:O53,N14:N53,R46,K14:K53,X44)+_xlfn.SUMIFS(M14:M53,L14:L53,R46,K14:K53,X44)</f>
        <v>0</v>
      </c>
      <c r="Y46" s="100">
        <f>_xlfn.SUMIFS(O14:O53,N14:N53,R46,K14:K53,Y44)+_xlfn.SUMIFS(M14:M53,L14:L53,R46,K14:K53,Y44)</f>
        <v>0</v>
      </c>
      <c r="Z46" s="100">
        <f>_xlfn.SUMIFS(O14:O53,N14:N53,R46,K14:K53,Z44)+_xlfn.SUMIFS(M14:M53,L14:L53,R46,K14:K53,Z44)</f>
        <v>0</v>
      </c>
      <c r="AA46" s="100">
        <f>_xlfn.SUMIFS(O14:O53,N14:N53,R46,K14:K53,AA44)+_xlfn.SUMIFS(M14:M53,L14:L53,R46,K14:K53,AA44)</f>
        <v>0</v>
      </c>
      <c r="AB46" s="100">
        <f>_xlfn.SUMIFS(O14:O53,N14:N53,R46,K14:K53,AB44)+_xlfn.SUMIFS(M14:M53,L14:L53,R46,K14:K53,AB44)</f>
        <v>0</v>
      </c>
    </row>
    <row r="47" spans="2:28" ht="14.25">
      <c r="B47" s="120">
        <v>34</v>
      </c>
      <c r="C47" s="115"/>
      <c r="D47" s="116"/>
      <c r="E47" s="116"/>
      <c r="F47" s="126"/>
      <c r="G47" s="110"/>
      <c r="H47" s="109"/>
      <c r="I47" s="110"/>
      <c r="J47" s="132"/>
      <c r="K47" s="126"/>
      <c r="L47" s="93">
        <f t="shared" si="0"/>
      </c>
      <c r="M47" s="104"/>
      <c r="N47" s="93">
        <f t="shared" si="1"/>
      </c>
      <c r="O47" s="127"/>
      <c r="Q47" s="1" t="e">
        <f>'Plan d''action'!Q31</f>
        <v>#N/A</v>
      </c>
      <c r="R47" s="1" t="e">
        <f>'Plan d''action'!R31</f>
        <v>#N/A</v>
      </c>
      <c r="S47" s="100">
        <f>_xlfn.SUMIFS(O14:O53,N14:N53,R47,K14:K53,S44)+_xlfn.SUMIFS(M14:M53,L14:L53,R47,K14:K53,S44)</f>
        <v>0</v>
      </c>
      <c r="T47" s="100">
        <f>_xlfn.SUMIFS(O14:O53,N14:N53,R47,K14:K53,T44)+_xlfn.SUMIFS(M14:M53,L14:L53,R47,K14:K53,T44)</f>
        <v>0</v>
      </c>
      <c r="U47" s="100">
        <f>_xlfn.SUMIFS(O14:O53,N14:N53,R47,K14:K53,U44)+_xlfn.SUMIFS(M14:M53,L14:L53,R47,K14:K53,U44)</f>
        <v>0</v>
      </c>
      <c r="V47" s="100">
        <f>_xlfn.SUMIFS(O14:O53,N14:N53,R47,K14:K53,V44)+_xlfn.SUMIFS(M14:M53,L14:L53,R47,K14:K53,V44)</f>
        <v>0</v>
      </c>
      <c r="W47" s="100">
        <f>_xlfn.SUMIFS(O14:O53,N14:N53,R47,K14:K53,W44)+_xlfn.SUMIFS(M14:M53,L14:L53,R47,K14:K53,W44)</f>
        <v>0</v>
      </c>
      <c r="X47" s="100">
        <f>_xlfn.SUMIFS(O14:O53,N14:N53,R47,K14:K53,X44)+_xlfn.SUMIFS(M14:M53,L14:L53,R47,K14:K53,X44)</f>
        <v>0</v>
      </c>
      <c r="Y47" s="100">
        <f>_xlfn.SUMIFS(O14:O53,N14:N53,R47,K14:K53,Y44)+_xlfn.SUMIFS(M14:M53,L14:L53,R47,K14:K53,Y44)</f>
        <v>0</v>
      </c>
      <c r="Z47" s="100">
        <f>_xlfn.SUMIFS(O14:O53,N14:N53,R47,K14:K53,Z44)+_xlfn.SUMIFS(M14:M53,L14:L53,R47,K14:K53,Z44)</f>
        <v>0</v>
      </c>
      <c r="AA47" s="100">
        <f>_xlfn.SUMIFS(O14:O53,N14:N53,R47,K14:K53,AA44)+_xlfn.SUMIFS(M14:M53,L14:L53,R47,K14:K53,AA44)</f>
        <v>0</v>
      </c>
      <c r="AB47" s="100">
        <f>_xlfn.SUMIFS(O14:O53,N14:N53,R47,K14:K53,AB44)+_xlfn.SUMIFS(M14:M53,L14:L53,R47,K14:K53,AB44)</f>
        <v>0</v>
      </c>
    </row>
    <row r="48" spans="2:28" ht="14.25">
      <c r="B48" s="119">
        <v>35</v>
      </c>
      <c r="C48" s="115"/>
      <c r="D48" s="116"/>
      <c r="E48" s="116"/>
      <c r="F48" s="126"/>
      <c r="G48" s="110"/>
      <c r="H48" s="109"/>
      <c r="I48" s="110"/>
      <c r="J48" s="132"/>
      <c r="K48" s="126"/>
      <c r="L48" s="93">
        <f t="shared" si="0"/>
      </c>
      <c r="M48" s="104"/>
      <c r="N48" s="93">
        <f t="shared" si="1"/>
      </c>
      <c r="O48" s="127"/>
      <c r="Q48" s="1" t="e">
        <f>'Plan d''action'!Q32</f>
        <v>#N/A</v>
      </c>
      <c r="R48" s="1" t="e">
        <f>'Plan d''action'!R32</f>
        <v>#N/A</v>
      </c>
      <c r="S48" s="100">
        <f>_xlfn.SUMIFS(O14:O53,N14:N53,R48,K14:K53,S44)+_xlfn.SUMIFS(M14:M53,L14:L53,R48,K14:K53,S44)</f>
        <v>0</v>
      </c>
      <c r="T48" s="100">
        <f>_xlfn.SUMIFS(O14:O53,N14:N53,R48,K14:K53,T44)+_xlfn.SUMIFS(M14:M53,L14:L53,R48,K14:K53,T44)</f>
        <v>0</v>
      </c>
      <c r="U48" s="100">
        <f>_xlfn.SUMIFS(O14:O53,N14:N53,R48,K14:K53,U44)+_xlfn.SUMIFS(M14:M53,L14:L53,R48,K14:K53,U44)</f>
        <v>0</v>
      </c>
      <c r="V48" s="100">
        <f>_xlfn.SUMIFS(O14:O53,N14:N53,R48,K14:K53,V44)+_xlfn.SUMIFS(M14:M53,L14:L53,R48,K14:K53,V44)</f>
        <v>0</v>
      </c>
      <c r="W48" s="100">
        <f>_xlfn.SUMIFS(O14:O53,N14:N53,R48,K14:K53,W44)+_xlfn.SUMIFS(M14:M53,L14:L53,R48,K14:K53,W44)</f>
        <v>0</v>
      </c>
      <c r="X48" s="100">
        <f>_xlfn.SUMIFS(O14:O53,N14:N53,R48,K14:K53,X44)+_xlfn.SUMIFS(M14:M53,L14:L53,R48,K14:K53,X44)</f>
        <v>0</v>
      </c>
      <c r="Y48" s="100">
        <f>_xlfn.SUMIFS(O14:O53,N14:N53,R48,K14:K53,Y44)+_xlfn.SUMIFS(M14:M53,L14:L53,R48,K14:K53,Y44)</f>
        <v>0</v>
      </c>
      <c r="Z48" s="100">
        <f>_xlfn.SUMIFS(O14:O53,N14:N53,R48,K14:K53,Z44)+_xlfn.SUMIFS(M14:M53,L14:L53,R48,K14:K53,Z44)</f>
        <v>0</v>
      </c>
      <c r="AA48" s="100">
        <f>_xlfn.SUMIFS(O14:O53,N14:N53,R48,K14:K53,AA44)+_xlfn.SUMIFS(M14:M53,L14:L53,R48,K14:K53,AA44)</f>
        <v>0</v>
      </c>
      <c r="AB48" s="100">
        <f>_xlfn.SUMIFS(O14:O53,N14:N53,R48,K14:K53,AB44)+_xlfn.SUMIFS(M14:M53,L14:L53,R48,K14:K53,AB44)</f>
        <v>0</v>
      </c>
    </row>
    <row r="49" spans="2:28" ht="14.25">
      <c r="B49" s="120">
        <v>36</v>
      </c>
      <c r="C49" s="115"/>
      <c r="D49" s="116"/>
      <c r="E49" s="116"/>
      <c r="F49" s="126"/>
      <c r="G49" s="110"/>
      <c r="H49" s="109"/>
      <c r="I49" s="110"/>
      <c r="J49" s="132"/>
      <c r="K49" s="126"/>
      <c r="L49" s="93">
        <f t="shared" si="0"/>
      </c>
      <c r="M49" s="104"/>
      <c r="N49" s="93">
        <f t="shared" si="1"/>
      </c>
      <c r="O49" s="127"/>
      <c r="Q49" s="1" t="e">
        <f>'Plan d''action'!Q33</f>
        <v>#N/A</v>
      </c>
      <c r="R49" s="1" t="e">
        <f>'Plan d''action'!R33</f>
        <v>#N/A</v>
      </c>
      <c r="S49" s="100">
        <f>_xlfn.SUMIFS(O14:O53,N14:N53,R49,K14:K53,S44)+_xlfn.SUMIFS(M14:M53,L14:L53,R49,K14:K53,S44)</f>
        <v>0</v>
      </c>
      <c r="T49" s="100">
        <f>_xlfn.SUMIFS(O14:O53,N14:N53,R49,K14:K53,T44)+_xlfn.SUMIFS(M14:M53,L14:L53,R49,K14:K53,T44)</f>
        <v>0</v>
      </c>
      <c r="U49" s="100">
        <f>_xlfn.SUMIFS(O14:O53,N14:N53,R49,K14:K53,U44)+_xlfn.SUMIFS(M14:M53,L14:L53,R49,K14:K53,U44)</f>
        <v>0</v>
      </c>
      <c r="V49" s="100">
        <f>_xlfn.SUMIFS(O14:O53,N14:N53,R49,K14:K53,V44)+_xlfn.SUMIFS(M14:M53,L14:L53,R49,K14:K53,V44)</f>
        <v>0</v>
      </c>
      <c r="W49" s="100">
        <f>_xlfn.SUMIFS(O14:O53,N14:N53,R49,K14:K53,W44)+_xlfn.SUMIFS(M14:M53,L14:L53,R49,K14:K53,W44)</f>
        <v>0</v>
      </c>
      <c r="X49" s="100">
        <f>_xlfn.SUMIFS(O14:O53,N14:N53,R49,K14:K53,X44)+_xlfn.SUMIFS(M14:M53,L14:L53,R49,K14:K53,X44)</f>
        <v>0</v>
      </c>
      <c r="Y49" s="100">
        <f>_xlfn.SUMIFS(O14:O53,N14:N53,R49,K14:K53,Y44)+_xlfn.SUMIFS(M14:M53,L14:L53,R49,K14:K53,Y44)</f>
        <v>0</v>
      </c>
      <c r="Z49" s="100">
        <f>_xlfn.SUMIFS(O14:O53,N14:N53,R49,K14:K53,Z44)+_xlfn.SUMIFS(M14:M53,L14:L53,R49,K14:K53,Z44)</f>
        <v>0</v>
      </c>
      <c r="AA49" s="100">
        <f>_xlfn.SUMIFS(O14:O53,N14:N53,R49,K14:K53,AA44)+_xlfn.SUMIFS(M14:M53,L14:L53,R49,K14:K53,AA44)</f>
        <v>0</v>
      </c>
      <c r="AB49" s="100">
        <f>_xlfn.SUMIFS(O14:O53,N14:N53,R49,K14:K53,AB44)+_xlfn.SUMIFS(M14:M53,L14:L53,R49,K14:K53,AB44)</f>
        <v>0</v>
      </c>
    </row>
    <row r="50" spans="2:28" ht="14.25">
      <c r="B50" s="119">
        <v>37</v>
      </c>
      <c r="C50" s="115"/>
      <c r="D50" s="116"/>
      <c r="E50" s="116"/>
      <c r="F50" s="126"/>
      <c r="G50" s="110"/>
      <c r="H50" s="109"/>
      <c r="I50" s="110"/>
      <c r="J50" s="132"/>
      <c r="K50" s="126"/>
      <c r="L50" s="93">
        <f t="shared" si="0"/>
      </c>
      <c r="M50" s="104"/>
      <c r="N50" s="93">
        <f t="shared" si="1"/>
      </c>
      <c r="O50" s="127"/>
      <c r="Q50" s="1" t="e">
        <f>'Plan d''action'!Q34</f>
        <v>#N/A</v>
      </c>
      <c r="R50" s="1" t="e">
        <f>'Plan d''action'!R34</f>
        <v>#N/A</v>
      </c>
      <c r="S50" s="100">
        <f>_xlfn.SUMIFS(O14:O53,N14:N53,R50,K14:K53,S44)+_xlfn.SUMIFS(M14:M53,L14:L53,R50,K14:K53,S44)</f>
        <v>0</v>
      </c>
      <c r="T50" s="100">
        <f>_xlfn.SUMIFS(O14:O53,N14:N53,R50,K14:K53,T44)+_xlfn.SUMIFS(M14:M53,L14:L53,R50,K14:K53,T44)</f>
        <v>0</v>
      </c>
      <c r="U50" s="100">
        <f>_xlfn.SUMIFS(O14:O53,N14:N53,R50,K14:K53,U44)+_xlfn.SUMIFS(M14:M53,L14:L53,R50,K14:K53,U44)</f>
        <v>0</v>
      </c>
      <c r="V50" s="100">
        <f>_xlfn.SUMIFS(O14:O53,N14:N53,R50,K14:K53,V44)+_xlfn.SUMIFS(M14:M53,L14:L53,R50,K14:K53,V44)</f>
        <v>0</v>
      </c>
      <c r="W50" s="100">
        <f>_xlfn.SUMIFS(O14:O53,N14:N53,R50,K14:K53,W44)+_xlfn.SUMIFS(M14:M53,L14:L53,R50,K14:K53,W44)</f>
        <v>0</v>
      </c>
      <c r="X50" s="100">
        <f>_xlfn.SUMIFS(O14:O53,N14:N53,R50,K14:K53,X44)+_xlfn.SUMIFS(M14:M53,L14:L53,R50,K14:K53,X44)</f>
        <v>0</v>
      </c>
      <c r="Y50" s="100">
        <f>_xlfn.SUMIFS(O14:O53,N14:N53,R50,K14:K53,Y44)+_xlfn.SUMIFS(M14:M53,L14:L53,R50,K14:K53,Y44)</f>
        <v>0</v>
      </c>
      <c r="Z50" s="100">
        <f>_xlfn.SUMIFS(O14:O53,N14:N53,R50,K14:K53,Z44)+_xlfn.SUMIFS(M14:M53,L14:L53,R50,K14:K53,Z44)</f>
        <v>0</v>
      </c>
      <c r="AA50" s="100">
        <f>_xlfn.SUMIFS(O14:O53,N14:N53,R50,K14:K53,AA44)+_xlfn.SUMIFS(M14:M53,L14:L53,R50,K14:K53,AA44)</f>
        <v>0</v>
      </c>
      <c r="AB50" s="100">
        <f>_xlfn.SUMIFS(O14:O53,N14:N53,R50,K14:K53,AB44)+_xlfn.SUMIFS(M14:M53,L14:L53,R50,K14:K53,AB44)</f>
        <v>0</v>
      </c>
    </row>
    <row r="51" spans="2:28" ht="14.25">
      <c r="B51" s="120">
        <v>38</v>
      </c>
      <c r="C51" s="115"/>
      <c r="D51" s="116"/>
      <c r="E51" s="116"/>
      <c r="F51" s="126"/>
      <c r="G51" s="110"/>
      <c r="H51" s="109"/>
      <c r="I51" s="110"/>
      <c r="J51" s="132"/>
      <c r="K51" s="126"/>
      <c r="L51" s="93">
        <f t="shared" si="0"/>
      </c>
      <c r="M51" s="104"/>
      <c r="N51" s="93">
        <f t="shared" si="1"/>
      </c>
      <c r="O51" s="127"/>
      <c r="Q51" s="1" t="e">
        <f>'Plan d''action'!Q35</f>
        <v>#N/A</v>
      </c>
      <c r="R51" s="1" t="e">
        <f>'Plan d''action'!R35</f>
        <v>#N/A</v>
      </c>
      <c r="S51" s="100">
        <f>_xlfn.SUMIFS(O14:O53,N14:N53,R51,K14:K53,S44)+_xlfn.SUMIFS(M14:M53,L14:L53,R51,K14:K53,S44)</f>
        <v>0</v>
      </c>
      <c r="T51" s="100">
        <f>_xlfn.SUMIFS(O14:O53,N14:N53,R51,K14:K53,T44)+_xlfn.SUMIFS(M14:M53,L14:L53,R51,K14:K53,T44)</f>
        <v>0</v>
      </c>
      <c r="U51" s="100">
        <f>_xlfn.SUMIFS(O14:O53,N14:N53,R51,K14:K53,U44)+_xlfn.SUMIFS(M14:M53,L14:L53,R51,K14:K53,U44)</f>
        <v>0</v>
      </c>
      <c r="V51" s="100">
        <f>_xlfn.SUMIFS(O14:O53,N14:N53,R51,K14:K53,V44)+_xlfn.SUMIFS(M14:M53,L14:L53,R51,K14:K53,V44)</f>
        <v>0</v>
      </c>
      <c r="W51" s="100">
        <f>_xlfn.SUMIFS(O14:O53,N14:N53,R51,K14:K53,W44)+_xlfn.SUMIFS(M14:M53,L14:L53,R51,K14:K53,W44)</f>
        <v>0</v>
      </c>
      <c r="X51" s="100">
        <f>_xlfn.SUMIFS(O14:O53,N14:N53,R51,K14:K53,X44)+_xlfn.SUMIFS(M14:M53,L14:L53,R51,K14:K53,X44)</f>
        <v>0</v>
      </c>
      <c r="Y51" s="100">
        <f>_xlfn.SUMIFS(O14:O53,N14:N53,R51,K14:K53,Y44)+_xlfn.SUMIFS(M14:M53,L14:L53,R51,K14:K53,Y44)</f>
        <v>0</v>
      </c>
      <c r="Z51" s="100">
        <f>_xlfn.SUMIFS(O14:O53,N14:N53,R51,K14:K53,Z44)+_xlfn.SUMIFS(M14:M53,L14:L53,R51,K14:K53,Z44)</f>
        <v>0</v>
      </c>
      <c r="AA51" s="100">
        <f>_xlfn.SUMIFS(O14:O53,N14:N53,R51,K14:K53,AA44)+_xlfn.SUMIFS(M14:M53,L14:L53,R51,K14:K53,AA44)</f>
        <v>0</v>
      </c>
      <c r="AB51" s="100">
        <f>_xlfn.SUMIFS(O14:O53,N14:N53,R51,K14:K53,AB44)+_xlfn.SUMIFS(M14:M53,L14:L53,R51,K14:K53,AB44)</f>
        <v>0</v>
      </c>
    </row>
    <row r="52" spans="2:28" ht="14.25">
      <c r="B52" s="119">
        <v>39</v>
      </c>
      <c r="C52" s="115"/>
      <c r="D52" s="114"/>
      <c r="E52" s="114"/>
      <c r="F52" s="126"/>
      <c r="G52" s="110"/>
      <c r="H52" s="109"/>
      <c r="I52" s="110"/>
      <c r="J52" s="132"/>
      <c r="K52" s="126"/>
      <c r="L52" s="93">
        <f t="shared" si="0"/>
      </c>
      <c r="M52" s="104"/>
      <c r="N52" s="93">
        <f t="shared" si="1"/>
      </c>
      <c r="O52" s="127"/>
      <c r="Q52" s="1" t="e">
        <f>'Plan d''action'!Q36</f>
        <v>#N/A</v>
      </c>
      <c r="R52" s="1" t="e">
        <f>'Plan d''action'!R36</f>
        <v>#N/A</v>
      </c>
      <c r="S52" s="100">
        <f>_xlfn.SUMIFS(O14:O53,N14:N53,R52,K14:K53,S44)+_xlfn.SUMIFS(M14:M53,L14:L53,R52,K14:K53,S44)</f>
        <v>0</v>
      </c>
      <c r="T52" s="100">
        <f>_xlfn.SUMIFS(O14:O53,N14:N53,R52,K14:K53,T44)+_xlfn.SUMIFS(M14:M53,L14:L53,R52,K14:K53,T44)</f>
        <v>0</v>
      </c>
      <c r="U52" s="100">
        <f>_xlfn.SUMIFS(O14:O53,N14:N53,R52,K14:K53,U44)+_xlfn.SUMIFS(M14:M53,L14:L53,R52,K14:K53,U44)</f>
        <v>0</v>
      </c>
      <c r="V52" s="100">
        <f>_xlfn.SUMIFS(O14:O53,N14:N53,R52,K14:K53,V44)+_xlfn.SUMIFS(M14:M53,L14:L53,R52,K14:K53,V44)</f>
        <v>0</v>
      </c>
      <c r="W52" s="100">
        <f>_xlfn.SUMIFS(O14:O53,N14:N53,R52,K14:K53,W44)+_xlfn.SUMIFS(M14:M53,L14:L53,R52,K14:K53,W44)</f>
        <v>0</v>
      </c>
      <c r="X52" s="100">
        <f>_xlfn.SUMIFS(O14:O53,N14:N53,R52,K14:K53,X44)+_xlfn.SUMIFS(M14:M53,L14:L53,R52,K14:K53,X44)</f>
        <v>0</v>
      </c>
      <c r="Y52" s="100">
        <f>_xlfn.SUMIFS(O14:O53,N14:N53,R52,K14:K53,Y44)+_xlfn.SUMIFS(M14:M53,L14:L53,R52,K14:K53,Y44)</f>
        <v>0</v>
      </c>
      <c r="Z52" s="100">
        <f>_xlfn.SUMIFS(O14:O53,N14:N53,R52,K14:K53,Z44)+_xlfn.SUMIFS(M14:M53,L14:L53,R52,K14:K53,Z44)</f>
        <v>0</v>
      </c>
      <c r="AA52" s="100">
        <f>_xlfn.SUMIFS(O14:O53,N14:N53,R52,K14:K53,AA44)+_xlfn.SUMIFS(M14:M53,L14:L53,R52,K14:K53,AA44)</f>
        <v>0</v>
      </c>
      <c r="AB52" s="100">
        <f>_xlfn.SUMIFS(O14:O53,N14:N53,R52,K14:K53,AB44)+_xlfn.SUMIFS(M14:M53,L14:L53,R52,K14:K53,AB44)</f>
        <v>0</v>
      </c>
    </row>
    <row r="53" spans="2:28" ht="15" thickBot="1">
      <c r="B53" s="119">
        <v>40</v>
      </c>
      <c r="C53" s="115"/>
      <c r="D53" s="114"/>
      <c r="E53" s="114"/>
      <c r="F53" s="128"/>
      <c r="G53" s="133"/>
      <c r="H53" s="134"/>
      <c r="I53" s="133"/>
      <c r="J53" s="135"/>
      <c r="K53" s="128"/>
      <c r="L53" s="129">
        <f t="shared" si="0"/>
      </c>
      <c r="M53" s="130"/>
      <c r="N53" s="129">
        <f t="shared" si="1"/>
      </c>
      <c r="O53" s="131"/>
      <c r="Q53" s="1" t="e">
        <f>'Plan d''action'!Q37</f>
        <v>#N/A</v>
      </c>
      <c r="R53" s="1" t="e">
        <f>'Plan d''action'!R37</f>
        <v>#N/A</v>
      </c>
      <c r="S53" s="100">
        <f>_xlfn.SUMIFS(O14:O53,N14:N53,R53,K14:K53,S44)+_xlfn.SUMIFS(M14:M53,L14:L53,R53,K14:K53,S44)</f>
        <v>0</v>
      </c>
      <c r="T53" s="100">
        <f>_xlfn.SUMIFS(O14:O53,N14:N53,R53,K14:K53,T44)+_xlfn.SUMIFS(M14:M53,L14:L53,R53,K14:K53,T44)</f>
        <v>0</v>
      </c>
      <c r="U53" s="100">
        <f>_xlfn.SUMIFS(O14:O53,N14:N53,R53,K14:K53,U44)+_xlfn.SUMIFS(M14:M53,L14:L53,R53,K14:K53,U44)</f>
        <v>0</v>
      </c>
      <c r="V53" s="100">
        <f>_xlfn.SUMIFS(O14:O53,N14:N53,R53,K14:K53,V44)+_xlfn.SUMIFS(M14:M53,L14:L53,R53,K14:K53,V44)</f>
        <v>0</v>
      </c>
      <c r="W53" s="100">
        <f>_xlfn.SUMIFS(O14:O53,N14:N53,R53,K14:K53,W44)+_xlfn.SUMIFS(M14:M53,L14:L53,R53,K14:K53,W44)</f>
        <v>0</v>
      </c>
      <c r="X53" s="100">
        <f>_xlfn.SUMIFS(O14:O53,N14:N53,R53,K14:K53,X44)+_xlfn.SUMIFS(M14:M53,L14:L53,R53,K14:K53,X44)</f>
        <v>0</v>
      </c>
      <c r="Y53" s="100">
        <f>_xlfn.SUMIFS(O14:O53,N14:N53,R53,K14:K53,Y44)+_xlfn.SUMIFS(M14:M53,L14:L53,R53,K14:K53,Y44)</f>
        <v>0</v>
      </c>
      <c r="Z53" s="100">
        <f>_xlfn.SUMIFS(O14:O53,N14:N53,R53,K14:K53,Z44)+_xlfn.SUMIFS(M14:M53,L14:L53,R53,K14:K53,Z44)</f>
        <v>0</v>
      </c>
      <c r="AA53" s="100">
        <f>_xlfn.SUMIFS(O14:O53,N14:N53,R53,K14:K53,AA44)+_xlfn.SUMIFS(M14:M53,L14:L53,R53,K14:K53,AA44)</f>
        <v>0</v>
      </c>
      <c r="AB53" s="100">
        <f>_xlfn.SUMIFS(O14:O53,N14:N53,R53,K14:K53,AB44)+_xlfn.SUMIFS(M14:M53,L14:L53,R53,K14:K53,AB44)</f>
        <v>0</v>
      </c>
    </row>
    <row r="54" spans="8:28" ht="14.25">
      <c r="H54" s="97"/>
      <c r="Q54" s="1" t="e">
        <f>'Plan d''action'!Q38</f>
        <v>#N/A</v>
      </c>
      <c r="R54" s="1" t="e">
        <f>'Plan d''action'!R38</f>
        <v>#N/A</v>
      </c>
      <c r="S54" s="100">
        <f>_xlfn.SUMIFS(O14:O53,N14:N53,R54,K14:K53,S44)+_xlfn.SUMIFS(M14:M53,L14:L53,R54,K14:K53,S44)</f>
        <v>0</v>
      </c>
      <c r="T54" s="100">
        <f>_xlfn.SUMIFS(O14:O53,N14:N53,R54,K14:K53,T44)+_xlfn.SUMIFS(M14:M53,L14:L53,R54,K14:K53,T44)</f>
        <v>0</v>
      </c>
      <c r="U54" s="100">
        <f>_xlfn.SUMIFS(O14:O53,N14:N53,R54,K14:K53,U44)+_xlfn.SUMIFS(M14:M53,L14:L53,R54,K14:K53,U44)</f>
        <v>0</v>
      </c>
      <c r="V54" s="100">
        <f>_xlfn.SUMIFS(O14:O53,N14:N53,R54,K14:K53,V44)+_xlfn.SUMIFS(M14:M53,L14:L53,R54,K14:K53,V44)</f>
        <v>0</v>
      </c>
      <c r="W54" s="100">
        <f>_xlfn.SUMIFS(O14:O53,N14:N53,R54,K14:K53,W44)+_xlfn.SUMIFS(M14:M53,L14:L53,R54,K14:K53,W44)</f>
        <v>0</v>
      </c>
      <c r="X54" s="100">
        <f>_xlfn.SUMIFS(O14:O53,N14:N53,R54,K14:K53,X44)+_xlfn.SUMIFS(M14:M53,L14:L53,R54,K14:K53,X44)</f>
        <v>0</v>
      </c>
      <c r="Y54" s="100">
        <f>_xlfn.SUMIFS(O14:O53,N14:N53,R54,K14:K53,Y44)+_xlfn.SUMIFS(M14:M53,L14:L53,R54,K14:K53,Y44)</f>
        <v>0</v>
      </c>
      <c r="Z54" s="100">
        <f>_xlfn.SUMIFS(O14:O53,N14:N53,R54,K14:K53,Z44)+_xlfn.SUMIFS(M14:M53,L14:L53,R54,K14:K53,Z44)</f>
        <v>0</v>
      </c>
      <c r="AA54" s="100">
        <f>_xlfn.SUMIFS(O14:O53,N14:N53,R54,K14:K53,AA44)+_xlfn.SUMIFS(M14:M53,L14:L53,R54,K14:K53,AA44)</f>
        <v>0</v>
      </c>
      <c r="AB54" s="100">
        <f>_xlfn.SUMIFS(O14:O53,N14:N53,R54,K14:K53,AB44)+_xlfn.SUMIFS(M14:M53,L14:L53,R54,K14:K53,AB44)</f>
        <v>0</v>
      </c>
    </row>
    <row r="55" spans="8:28" ht="14.25">
      <c r="H55" s="100"/>
      <c r="J55" s="100"/>
      <c r="M55" s="100"/>
      <c r="O55" s="100"/>
      <c r="Q55" s="1" t="e">
        <f>'Plan d''action'!Q39</f>
        <v>#N/A</v>
      </c>
      <c r="R55" s="1" t="e">
        <f>'Plan d''action'!R39</f>
        <v>#N/A</v>
      </c>
      <c r="S55" s="100">
        <f>_xlfn.SUMIFS(O14:O53,N14:N53,R55,K14:K53,S44)+_xlfn.SUMIFS(M14:M53,L14:L53,R55,K14:K53,S44)</f>
        <v>0</v>
      </c>
      <c r="T55" s="100">
        <f>_xlfn.SUMIFS(O14:O53,N14:N53,R55,K14:K53,T44)+_xlfn.SUMIFS(M14:M53,L14:L53,R55,K14:K53,T44)</f>
        <v>0</v>
      </c>
      <c r="U55" s="100">
        <f>_xlfn.SUMIFS(O14:O53,N14:N53,R55,K14:K53,U44)+_xlfn.SUMIFS(M14:M53,L14:L53,R55,K14:K53,U44)</f>
        <v>0</v>
      </c>
      <c r="V55" s="100">
        <f>_xlfn.SUMIFS(O14:O53,N14:N53,R55,K14:K53,V44)+_xlfn.SUMIFS(M14:M53,L14:L53,R55,K14:K53,V44)</f>
        <v>0</v>
      </c>
      <c r="W55" s="100">
        <f>_xlfn.SUMIFS(O14:O53,N14:N53,R55,K14:K53,W44)+_xlfn.SUMIFS(M14:M53,L14:L53,R55,K14:K53,W44)</f>
        <v>0</v>
      </c>
      <c r="X55" s="100">
        <f>_xlfn.SUMIFS(O14:O53,N14:N53,R55,K14:K53,X44)+_xlfn.SUMIFS(M14:M53,L14:L53,R55,K14:K53,X44)</f>
        <v>0</v>
      </c>
      <c r="Y55" s="100">
        <f>_xlfn.SUMIFS(O14:O53,N14:N53,R55,K14:K53,Y44)+_xlfn.SUMIFS(M14:M53,L14:L53,R55,K14:K53,Y44)</f>
        <v>0</v>
      </c>
      <c r="Z55" s="100">
        <f>_xlfn.SUMIFS(O14:O53,N14:N53,R55,K14:K53,Z44)+_xlfn.SUMIFS(M14:M53,L14:L53,R55,K14:K53,Z44)</f>
        <v>0</v>
      </c>
      <c r="AA55" s="100">
        <f>_xlfn.SUMIFS(O14:O53,N14:N53,R55,K14:K53,AA44)+_xlfn.SUMIFS(M14:M53,L14:L53,R55,K14:K53,AA44)</f>
        <v>0</v>
      </c>
      <c r="AB55" s="100">
        <f>_xlfn.SUMIFS(O14:O53,N14:N53,R55,K14:K53,AB44)+_xlfn.SUMIFS(M14:M53,L14:L53,R55,K14:K53,AB44)</f>
        <v>0</v>
      </c>
    </row>
    <row r="56" spans="8:28" ht="14.25">
      <c r="H56" s="100"/>
      <c r="J56" s="100"/>
      <c r="Q56" s="1" t="e">
        <f>'Plan d''action'!Q40</f>
        <v>#N/A</v>
      </c>
      <c r="R56" s="1" t="e">
        <f>'Plan d''action'!R40</f>
        <v>#N/A</v>
      </c>
      <c r="S56" s="100">
        <f>_xlfn.SUMIFS(O14:O53,N14:N53,R56,K14:K53,S44)+_xlfn.SUMIFS(M14:M53,L14:L53,R56,K14:K53,S44)</f>
        <v>0</v>
      </c>
      <c r="T56" s="100">
        <f>_xlfn.SUMIFS(O14:O53,N14:N53,R56,K14:K53,T44)+_xlfn.SUMIFS(M14:M53,L14:L53,R56,K14:K53,T44)</f>
        <v>0</v>
      </c>
      <c r="U56" s="100">
        <f>_xlfn.SUMIFS(O14:O53,N14:N53,R56,K14:K53,U44)+_xlfn.SUMIFS(M14:M53,L14:L53,R56,K14:K53,U44)</f>
        <v>0</v>
      </c>
      <c r="V56" s="100">
        <f>_xlfn.SUMIFS(O14:O53,N14:N53,R56,K14:K53,V44)+_xlfn.SUMIFS(M14:M53,L14:L53,R56,K14:K53,V44)</f>
        <v>0</v>
      </c>
      <c r="W56" s="100">
        <f>_xlfn.SUMIFS(O14:O53,N14:N53,R56,K14:K53,W44)+_xlfn.SUMIFS(M14:M53,L14:L53,R56,K14:K53,W44)</f>
        <v>0</v>
      </c>
      <c r="X56" s="100">
        <f>_xlfn.SUMIFS(O14:O53,N14:N53,R56,K14:K53,X44)+_xlfn.SUMIFS(M14:M53,L14:L53,R56,K14:K53,X44)</f>
        <v>0</v>
      </c>
      <c r="Y56" s="100">
        <f>_xlfn.SUMIFS(O14:O53,N14:N53,R56,K14:K53,Y44)+_xlfn.SUMIFS(M14:M53,L14:L53,R56,K14:K53,Y44)</f>
        <v>0</v>
      </c>
      <c r="Z56" s="100">
        <f>_xlfn.SUMIFS(O14:O53,N14:N53,R56,K14:K53,Z44)+_xlfn.SUMIFS(M14:M53,L14:L53,R56,K14:K53,Z44)</f>
        <v>0</v>
      </c>
      <c r="AA56" s="100">
        <f>_xlfn.SUMIFS(O14:O53,N14:N53,R56,K14:K53,AA44)+_xlfn.SUMIFS(M14:M53,L14:L53,R56,K14:K53,AA44)</f>
        <v>0</v>
      </c>
      <c r="AB56" s="100">
        <f>_xlfn.SUMIFS(O14:O53,N14:N53,R56,K14:K53,AB44)+_xlfn.SUMIFS(M14:M53,L14:L53,R56,K14:K53,AB44)</f>
        <v>0</v>
      </c>
    </row>
    <row r="57" ht="14.25">
      <c r="I57" s="101"/>
    </row>
    <row r="58" spans="17:28" ht="14.25">
      <c r="Q58" s="1" t="b">
        <f>'Plan d''action'!Q42</f>
        <v>0</v>
      </c>
      <c r="R58" s="1">
        <f>IF(Q58,R42,"")</f>
      </c>
      <c r="S58" s="100">
        <f>_xlfn.SUMIFS(O14:O53,N14:N53,R58,K14:K53,S44)+_xlfn.SUMIFS(M14:M53,L14:L53,R58,K14:K53,S44)</f>
        <v>0</v>
      </c>
      <c r="T58" s="100">
        <f>_xlfn.SUMIFS(O14:O53,N14:N53,R58,K14:K53,T44)+_xlfn.SUMIFS(M14:M53,L14:L53,R58,K14:K53,T44)</f>
        <v>0</v>
      </c>
      <c r="U58" s="100">
        <f>_xlfn.SUMIFS(O14:O53,N14:N53,R58,K14:K53,U44)+_xlfn.SUMIFS(M14:M53,L14:L53,R58,K14:K53,U44)</f>
        <v>0</v>
      </c>
      <c r="V58" s="100">
        <f>_xlfn.SUMIFS(O14:O53,N14:N53,R58,K14:K53,V44)+_xlfn.SUMIFS(M14:M53,L14:L53,R58,K14:K53,V44)</f>
        <v>0</v>
      </c>
      <c r="W58" s="100">
        <f>_xlfn.SUMIFS(O14:O53,N14:N53,R58,K14:K53,W44)+_xlfn.SUMIFS(M14:M53,L14:L53,R58,K14:K53,W44)</f>
        <v>0</v>
      </c>
      <c r="X58" s="100">
        <f>_xlfn.SUMIFS(O14:O53,N14:N53,R58,K14:K53,X44)+_xlfn.SUMIFS(M14:M53,L14:L53,R58,K14:K53,X44)</f>
        <v>0</v>
      </c>
      <c r="Y58" s="100">
        <f>_xlfn.SUMIFS(O14:O53,N14:N53,R58,K14:K53,Y44)+_xlfn.SUMIFS(M14:M53,L14:L53,R58,K14:K53,Y44)</f>
        <v>0</v>
      </c>
      <c r="Z58" s="100">
        <f>_xlfn.SUMIFS(O14:O53,N14:N53,R58,K14:K53,Z44)+_xlfn.SUMIFS(M14:M53,L14:L53,R58,K14:K53,Z44)</f>
        <v>0</v>
      </c>
      <c r="AA58" s="100">
        <f>_xlfn.SUMIFS(O14:O53,N14:N53,R58,K14:K53,AA44)+_xlfn.SUMIFS(M14:M53,L14:L53,R58,K14:K53,AA44)</f>
        <v>0</v>
      </c>
      <c r="AB58" s="100">
        <f>_xlfn.SUMIFS(O14:O53,N14:N53,R58,K14:K53,AB44)+_xlfn.SUMIFS(M14:M53,L14:L53,R58,K14:K53,AB44)</f>
        <v>0</v>
      </c>
    </row>
    <row r="61" ht="14.25">
      <c r="S61" s="100"/>
    </row>
    <row r="68" spans="3:37" ht="60" hidden="1" outlineLevel="1">
      <c r="C68" s="94" t="s">
        <v>57</v>
      </c>
      <c r="G68" s="1" t="str">
        <f>'Données de consommation'!P14</f>
        <v>Electricité</v>
      </c>
      <c r="Q68" s="117" t="s">
        <v>79</v>
      </c>
      <c r="R68" s="117" t="s">
        <v>80</v>
      </c>
      <c r="S68" s="118" t="s">
        <v>81</v>
      </c>
      <c r="T68" s="117" t="s">
        <v>82</v>
      </c>
      <c r="U68" s="117" t="s">
        <v>83</v>
      </c>
      <c r="V68" s="117" t="s">
        <v>84</v>
      </c>
      <c r="W68" s="117" t="s">
        <v>85</v>
      </c>
      <c r="X68" s="117" t="s">
        <v>86</v>
      </c>
      <c r="Y68" s="117" t="s">
        <v>87</v>
      </c>
      <c r="Z68" s="117" t="s">
        <v>88</v>
      </c>
      <c r="AA68" s="117" t="s">
        <v>89</v>
      </c>
      <c r="AB68" s="117" t="s">
        <v>90</v>
      </c>
      <c r="AC68" s="117" t="s">
        <v>91</v>
      </c>
      <c r="AD68" s="117" t="s">
        <v>92</v>
      </c>
      <c r="AE68" s="117" t="s">
        <v>93</v>
      </c>
      <c r="AF68" s="117" t="s">
        <v>94</v>
      </c>
      <c r="AG68" s="117" t="s">
        <v>95</v>
      </c>
      <c r="AH68" s="117" t="s">
        <v>96</v>
      </c>
      <c r="AI68" s="117" t="s">
        <v>97</v>
      </c>
      <c r="AJ68" s="117" t="s">
        <v>98</v>
      </c>
      <c r="AK68" s="117" t="s">
        <v>99</v>
      </c>
    </row>
    <row r="69" spans="3:37" ht="14.25" hidden="1" outlineLevel="1">
      <c r="C69" s="94" t="s">
        <v>58</v>
      </c>
      <c r="G69" s="1" t="str">
        <f>'Données de consommation'!P15</f>
        <v>Huile extra légère</v>
      </c>
      <c r="Q69" s="185">
        <f>$C$11</f>
        <v>0</v>
      </c>
      <c r="R69" s="4">
        <f>B14</f>
        <v>1</v>
      </c>
      <c r="S69" s="4" t="str">
        <f>CONCATENATE(Q69,"-",R69)</f>
        <v>0-1</v>
      </c>
      <c r="T69" s="4">
        <f>C14</f>
        <v>0</v>
      </c>
      <c r="U69" s="4"/>
      <c r="V69" s="4">
        <f>D14</f>
        <v>0</v>
      </c>
      <c r="W69" s="4">
        <f>IF(G14="","",G14)</f>
      </c>
      <c r="X69" s="4">
        <f>IF(H14="","",H14)</f>
      </c>
      <c r="Y69" s="121">
        <f>IF(M14="","",M14)</f>
      </c>
      <c r="Z69" s="4">
        <f>IF(I14="","",I14)</f>
      </c>
      <c r="AA69" s="4">
        <f>IF(J14="","",J14)</f>
      </c>
      <c r="AB69" s="121">
        <f>IF(O14="","",O14)</f>
      </c>
      <c r="AC69" s="122"/>
      <c r="AD69" s="122"/>
      <c r="AE69" s="122"/>
      <c r="AF69" s="4">
        <f>IF(E14="","",E14)</f>
      </c>
      <c r="AG69" s="4"/>
      <c r="AH69" s="122" t="s">
        <v>102</v>
      </c>
      <c r="AI69" s="4">
        <f>IF(F14="","",CONCATENATE("31.12.",F14))</f>
      </c>
      <c r="AJ69" s="4">
        <f>IF(K14="","",CONCATENATE("31.12.",K14))</f>
      </c>
      <c r="AK69" s="4"/>
    </row>
    <row r="70" spans="3:37" ht="14.25" hidden="1" outlineLevel="1">
      <c r="C70" s="94" t="s">
        <v>59</v>
      </c>
      <c r="G70" s="1" t="str">
        <f>'Données de consommation'!P16</f>
        <v>Huile moyenne ou lourde</v>
      </c>
      <c r="Q70" s="185">
        <f aca="true" t="shared" si="2" ref="Q70:Q108">$C$11</f>
        <v>0</v>
      </c>
      <c r="R70" s="4">
        <f aca="true" t="shared" si="3" ref="R70:R108">B15</f>
        <v>2</v>
      </c>
      <c r="S70" s="4" t="str">
        <f aca="true" t="shared" si="4" ref="S70:S108">CONCATENATE(Q70,"-",R70)</f>
        <v>0-2</v>
      </c>
      <c r="T70" s="4">
        <f aca="true" t="shared" si="5" ref="T70:T108">C15</f>
        <v>0</v>
      </c>
      <c r="U70" s="4"/>
      <c r="V70" s="4">
        <f aca="true" t="shared" si="6" ref="V70:V108">D15</f>
        <v>0</v>
      </c>
      <c r="W70" s="4">
        <f>IF(G15="","",G15)</f>
      </c>
      <c r="X70" s="4">
        <f>IF(H15="","",H15)</f>
      </c>
      <c r="Y70" s="121">
        <f aca="true" t="shared" si="7" ref="Y70:Y108">IF(M15="","",M15)</f>
      </c>
      <c r="Z70" s="4">
        <f aca="true" t="shared" si="8" ref="Z70:Z108">IF(I15="","",I15)</f>
      </c>
      <c r="AA70" s="4">
        <f aca="true" t="shared" si="9" ref="AA70:AA108">IF(J15="","",J15)</f>
      </c>
      <c r="AB70" s="121">
        <f aca="true" t="shared" si="10" ref="AB70:AB108">IF(O15="","",O15)</f>
      </c>
      <c r="AC70" s="122"/>
      <c r="AD70" s="122"/>
      <c r="AE70" s="122"/>
      <c r="AF70" s="4">
        <f aca="true" t="shared" si="11" ref="AF70:AF108">IF(E15="","",E15)</f>
      </c>
      <c r="AG70" s="4"/>
      <c r="AH70" s="122" t="s">
        <v>102</v>
      </c>
      <c r="AI70" s="4">
        <f aca="true" t="shared" si="12" ref="AI70:AI108">IF(F15="","",CONCATENATE("31.12.",F15))</f>
      </c>
      <c r="AJ70" s="4">
        <f aca="true" t="shared" si="13" ref="AJ70:AJ108">IF(K15="","",CONCATENATE("31.12.",K15))</f>
      </c>
      <c r="AK70" s="4"/>
    </row>
    <row r="71" spans="3:37" ht="14.25" hidden="1" outlineLevel="1">
      <c r="C71" s="94" t="s">
        <v>60</v>
      </c>
      <c r="G71" s="1" t="str">
        <f>'Données de consommation'!P17</f>
        <v>Gaz combustible (Gaz naturel, butane, propane, autres)</v>
      </c>
      <c r="Q71" s="185">
        <f t="shared" si="2"/>
        <v>0</v>
      </c>
      <c r="R71" s="4">
        <f t="shared" si="3"/>
        <v>3</v>
      </c>
      <c r="S71" s="4" t="str">
        <f t="shared" si="4"/>
        <v>0-3</v>
      </c>
      <c r="T71" s="4">
        <f t="shared" si="5"/>
        <v>0</v>
      </c>
      <c r="U71" s="4"/>
      <c r="V71" s="4">
        <f t="shared" si="6"/>
        <v>0</v>
      </c>
      <c r="W71" s="4">
        <f>IF(G16="","",G16)</f>
      </c>
      <c r="X71" s="4">
        <f>IF(H16="","",H16)</f>
      </c>
      <c r="Y71" s="121">
        <f t="shared" si="7"/>
      </c>
      <c r="Z71" s="4">
        <f t="shared" si="8"/>
      </c>
      <c r="AA71" s="4">
        <f t="shared" si="9"/>
      </c>
      <c r="AB71" s="121">
        <f t="shared" si="10"/>
      </c>
      <c r="AC71" s="122"/>
      <c r="AD71" s="122"/>
      <c r="AE71" s="122"/>
      <c r="AF71" s="4">
        <f t="shared" si="11"/>
      </c>
      <c r="AG71" s="4"/>
      <c r="AH71" s="122" t="s">
        <v>102</v>
      </c>
      <c r="AI71" s="4">
        <f t="shared" si="12"/>
      </c>
      <c r="AJ71" s="4">
        <f t="shared" si="13"/>
      </c>
      <c r="AK71" s="4"/>
    </row>
    <row r="72" spans="3:41" ht="14.25" hidden="1" outlineLevel="1">
      <c r="C72" s="94" t="s">
        <v>61</v>
      </c>
      <c r="G72" s="1" t="str">
        <f>'Données de consommation'!P18</f>
        <v>Essence </v>
      </c>
      <c r="Q72" s="185">
        <f t="shared" si="2"/>
        <v>0</v>
      </c>
      <c r="R72" s="4">
        <f t="shared" si="3"/>
        <v>4</v>
      </c>
      <c r="S72" s="4" t="str">
        <f t="shared" si="4"/>
        <v>0-4</v>
      </c>
      <c r="T72" s="4">
        <f t="shared" si="5"/>
        <v>0</v>
      </c>
      <c r="U72" s="4"/>
      <c r="V72" s="4">
        <f t="shared" si="6"/>
        <v>0</v>
      </c>
      <c r="W72" s="4">
        <f>IF(G17="","",G17)</f>
      </c>
      <c r="X72" s="4">
        <f>IF(H17="","",H17)</f>
      </c>
      <c r="Y72" s="121">
        <f t="shared" si="7"/>
      </c>
      <c r="Z72" s="4">
        <f t="shared" si="8"/>
      </c>
      <c r="AA72" s="4">
        <f t="shared" si="9"/>
      </c>
      <c r="AB72" s="121">
        <f t="shared" si="10"/>
      </c>
      <c r="AC72" s="122"/>
      <c r="AD72" s="122"/>
      <c r="AE72" s="122"/>
      <c r="AF72" s="4">
        <f t="shared" si="11"/>
      </c>
      <c r="AG72" s="4"/>
      <c r="AH72" s="122" t="s">
        <v>102</v>
      </c>
      <c r="AI72" s="4">
        <f t="shared" si="12"/>
      </c>
      <c r="AJ72" s="4">
        <f t="shared" si="13"/>
      </c>
      <c r="AK72" s="4"/>
      <c r="AM72" s="8"/>
      <c r="AN72" s="8"/>
      <c r="AO72" s="8"/>
    </row>
    <row r="73" spans="3:37" ht="14.25" hidden="1" outlineLevel="1">
      <c r="C73" s="94" t="s">
        <v>62</v>
      </c>
      <c r="G73" s="1" t="str">
        <f>'Données de consommation'!P19</f>
        <v>Carburant diesel</v>
      </c>
      <c r="Q73" s="185">
        <f t="shared" si="2"/>
        <v>0</v>
      </c>
      <c r="R73" s="4">
        <f t="shared" si="3"/>
        <v>5</v>
      </c>
      <c r="S73" s="4" t="str">
        <f t="shared" si="4"/>
        <v>0-5</v>
      </c>
      <c r="T73" s="4">
        <f t="shared" si="5"/>
        <v>0</v>
      </c>
      <c r="U73" s="4"/>
      <c r="V73" s="4">
        <f t="shared" si="6"/>
        <v>0</v>
      </c>
      <c r="W73" s="4">
        <f>IF(G18="","",G18)</f>
      </c>
      <c r="X73" s="4">
        <f>IF(H18="","",H18)</f>
      </c>
      <c r="Y73" s="121">
        <f t="shared" si="7"/>
      </c>
      <c r="Z73" s="4">
        <f t="shared" si="8"/>
      </c>
      <c r="AA73" s="4">
        <f t="shared" si="9"/>
      </c>
      <c r="AB73" s="121">
        <f t="shared" si="10"/>
      </c>
      <c r="AC73" s="122"/>
      <c r="AD73" s="122"/>
      <c r="AE73" s="122"/>
      <c r="AF73" s="4">
        <f t="shared" si="11"/>
      </c>
      <c r="AG73" s="4"/>
      <c r="AH73" s="122" t="s">
        <v>102</v>
      </c>
      <c r="AI73" s="4">
        <f t="shared" si="12"/>
      </c>
      <c r="AJ73" s="4">
        <f t="shared" si="13"/>
      </c>
      <c r="AK73" s="4"/>
    </row>
    <row r="74" spans="3:37" ht="14.25" hidden="1" outlineLevel="1">
      <c r="C74" s="94" t="s">
        <v>63</v>
      </c>
      <c r="G74" s="1" t="str">
        <f>'Données de consommation'!P20</f>
        <v>Autre combustible fossile</v>
      </c>
      <c r="Q74" s="185">
        <f t="shared" si="2"/>
        <v>0</v>
      </c>
      <c r="R74" s="4">
        <f t="shared" si="3"/>
        <v>6</v>
      </c>
      <c r="S74" s="4" t="str">
        <f t="shared" si="4"/>
        <v>0-6</v>
      </c>
      <c r="T74" s="4">
        <f t="shared" si="5"/>
        <v>0</v>
      </c>
      <c r="U74" s="4"/>
      <c r="V74" s="4">
        <f t="shared" si="6"/>
        <v>0</v>
      </c>
      <c r="W74" s="4">
        <f>IF(G19="","",G19)</f>
      </c>
      <c r="X74" s="4">
        <f>IF(H19="","",H19)</f>
      </c>
      <c r="Y74" s="121">
        <f t="shared" si="7"/>
      </c>
      <c r="Z74" s="4">
        <f t="shared" si="8"/>
      </c>
      <c r="AA74" s="4">
        <f t="shared" si="9"/>
      </c>
      <c r="AB74" s="121">
        <f t="shared" si="10"/>
      </c>
      <c r="AC74" s="122"/>
      <c r="AD74" s="122"/>
      <c r="AE74" s="122"/>
      <c r="AF74" s="4">
        <f t="shared" si="11"/>
      </c>
      <c r="AG74" s="4"/>
      <c r="AH74" s="122" t="s">
        <v>102</v>
      </c>
      <c r="AI74" s="4">
        <f t="shared" si="12"/>
      </c>
      <c r="AJ74" s="4">
        <f t="shared" si="13"/>
      </c>
      <c r="AK74" s="4"/>
    </row>
    <row r="75" spans="3:37" ht="14.25" hidden="1" outlineLevel="1">
      <c r="C75" s="94" t="s">
        <v>64</v>
      </c>
      <c r="G75" s="1" t="str">
        <f>'Données de consommation'!P21</f>
        <v>Charbon</v>
      </c>
      <c r="Q75" s="185">
        <f t="shared" si="2"/>
        <v>0</v>
      </c>
      <c r="R75" s="4">
        <f t="shared" si="3"/>
        <v>7</v>
      </c>
      <c r="S75" s="4" t="str">
        <f t="shared" si="4"/>
        <v>0-7</v>
      </c>
      <c r="T75" s="4">
        <f t="shared" si="5"/>
        <v>0</v>
      </c>
      <c r="U75" s="4"/>
      <c r="V75" s="4">
        <f t="shared" si="6"/>
        <v>0</v>
      </c>
      <c r="W75" s="4">
        <f>IF(G20="","",G20)</f>
      </c>
      <c r="X75" s="4">
        <f>IF(H20="","",H20)</f>
      </c>
      <c r="Y75" s="121">
        <f t="shared" si="7"/>
      </c>
      <c r="Z75" s="4">
        <f t="shared" si="8"/>
      </c>
      <c r="AA75" s="4">
        <f t="shared" si="9"/>
      </c>
      <c r="AB75" s="121">
        <f t="shared" si="10"/>
      </c>
      <c r="AC75" s="122"/>
      <c r="AD75" s="122"/>
      <c r="AE75" s="122"/>
      <c r="AF75" s="4">
        <f t="shared" si="11"/>
      </c>
      <c r="AG75" s="4"/>
      <c r="AH75" s="122" t="s">
        <v>102</v>
      </c>
      <c r="AI75" s="4">
        <f t="shared" si="12"/>
      </c>
      <c r="AJ75" s="4">
        <f t="shared" si="13"/>
      </c>
      <c r="AK75" s="4"/>
    </row>
    <row r="76" spans="3:37" ht="14.25" hidden="1" outlineLevel="1">
      <c r="C76" s="94" t="s">
        <v>65</v>
      </c>
      <c r="G76" s="1" t="str">
        <f>'Données de consommation'!P22</f>
        <v>Chauffage à distance d'UIOM</v>
      </c>
      <c r="Q76" s="185">
        <f t="shared" si="2"/>
        <v>0</v>
      </c>
      <c r="R76" s="4">
        <f t="shared" si="3"/>
        <v>8</v>
      </c>
      <c r="S76" s="4" t="str">
        <f t="shared" si="4"/>
        <v>0-8</v>
      </c>
      <c r="T76" s="4">
        <f t="shared" si="5"/>
        <v>0</v>
      </c>
      <c r="U76" s="4"/>
      <c r="V76" s="4">
        <f t="shared" si="6"/>
        <v>0</v>
      </c>
      <c r="W76" s="4">
        <f>IF(G21="","",G21)</f>
      </c>
      <c r="X76" s="4">
        <f>IF(H21="","",H21)</f>
      </c>
      <c r="Y76" s="121">
        <f t="shared" si="7"/>
      </c>
      <c r="Z76" s="4">
        <f t="shared" si="8"/>
      </c>
      <c r="AA76" s="4">
        <f t="shared" si="9"/>
      </c>
      <c r="AB76" s="121">
        <f t="shared" si="10"/>
      </c>
      <c r="AC76" s="122"/>
      <c r="AD76" s="122"/>
      <c r="AE76" s="122"/>
      <c r="AF76" s="4">
        <f t="shared" si="11"/>
      </c>
      <c r="AG76" s="4"/>
      <c r="AH76" s="122" t="s">
        <v>102</v>
      </c>
      <c r="AI76" s="4">
        <f t="shared" si="12"/>
      </c>
      <c r="AJ76" s="4">
        <f t="shared" si="13"/>
      </c>
      <c r="AK76" s="4"/>
    </row>
    <row r="77" spans="3:37" ht="14.25" hidden="1" outlineLevel="1">
      <c r="C77" s="94" t="s">
        <v>66</v>
      </c>
      <c r="G77" s="1" t="str">
        <f>'Données de consommation'!P23</f>
        <v>Carburant alternatif</v>
      </c>
      <c r="Q77" s="185">
        <f t="shared" si="2"/>
        <v>0</v>
      </c>
      <c r="R77" s="4">
        <f t="shared" si="3"/>
        <v>9</v>
      </c>
      <c r="S77" s="4" t="str">
        <f t="shared" si="4"/>
        <v>0-9</v>
      </c>
      <c r="T77" s="4">
        <f t="shared" si="5"/>
        <v>0</v>
      </c>
      <c r="U77" s="4"/>
      <c r="V77" s="4">
        <f t="shared" si="6"/>
        <v>0</v>
      </c>
      <c r="W77" s="4">
        <f>IF(G22="","",G22)</f>
      </c>
      <c r="X77" s="4">
        <f>IF(H22="","",H22)</f>
      </c>
      <c r="Y77" s="121">
        <f t="shared" si="7"/>
      </c>
      <c r="Z77" s="4">
        <f t="shared" si="8"/>
      </c>
      <c r="AA77" s="4">
        <f t="shared" si="9"/>
      </c>
      <c r="AB77" s="121">
        <f t="shared" si="10"/>
      </c>
      <c r="AC77" s="122"/>
      <c r="AD77" s="122"/>
      <c r="AE77" s="122"/>
      <c r="AF77" s="4">
        <f t="shared" si="11"/>
      </c>
      <c r="AG77" s="4"/>
      <c r="AH77" s="122" t="s">
        <v>102</v>
      </c>
      <c r="AI77" s="4">
        <f t="shared" si="12"/>
      </c>
      <c r="AJ77" s="4">
        <f t="shared" si="13"/>
      </c>
      <c r="AK77" s="4"/>
    </row>
    <row r="78" spans="3:37" ht="14.25" hidden="1" outlineLevel="1">
      <c r="C78" s="94" t="s">
        <v>67</v>
      </c>
      <c r="G78" s="1" t="str">
        <f>'Données de consommation'!P24</f>
        <v>Combustible provenant de dechets</v>
      </c>
      <c r="Q78" s="185">
        <f t="shared" si="2"/>
        <v>0</v>
      </c>
      <c r="R78" s="4">
        <f t="shared" si="3"/>
        <v>10</v>
      </c>
      <c r="S78" s="4" t="str">
        <f t="shared" si="4"/>
        <v>0-10</v>
      </c>
      <c r="T78" s="4">
        <f t="shared" si="5"/>
        <v>0</v>
      </c>
      <c r="U78" s="4"/>
      <c r="V78" s="4">
        <f t="shared" si="6"/>
        <v>0</v>
      </c>
      <c r="W78" s="4">
        <f>IF(G23="","",G23)</f>
      </c>
      <c r="X78" s="4">
        <f>IF(H23="","",H23)</f>
      </c>
      <c r="Y78" s="121">
        <f t="shared" si="7"/>
      </c>
      <c r="Z78" s="4">
        <f t="shared" si="8"/>
      </c>
      <c r="AA78" s="4">
        <f t="shared" si="9"/>
      </c>
      <c r="AB78" s="121">
        <f t="shared" si="10"/>
      </c>
      <c r="AC78" s="122"/>
      <c r="AD78" s="122"/>
      <c r="AE78" s="122"/>
      <c r="AF78" s="4">
        <f t="shared" si="11"/>
      </c>
      <c r="AG78" s="4"/>
      <c r="AH78" s="122" t="s">
        <v>102</v>
      </c>
      <c r="AI78" s="4">
        <f t="shared" si="12"/>
      </c>
      <c r="AJ78" s="4">
        <f t="shared" si="13"/>
      </c>
      <c r="AK78" s="4"/>
    </row>
    <row r="79" spans="3:37" ht="14.25" hidden="1" outlineLevel="1">
      <c r="C79" s="94" t="s">
        <v>68</v>
      </c>
      <c r="G79" s="1" t="str">
        <f>'Données de consommation'!P25</f>
        <v>Energies renouvelables</v>
      </c>
      <c r="Q79" s="185">
        <f t="shared" si="2"/>
        <v>0</v>
      </c>
      <c r="R79" s="4">
        <f t="shared" si="3"/>
        <v>11</v>
      </c>
      <c r="S79" s="4" t="str">
        <f t="shared" si="4"/>
        <v>0-11</v>
      </c>
      <c r="T79" s="4">
        <f t="shared" si="5"/>
        <v>0</v>
      </c>
      <c r="U79" s="4"/>
      <c r="V79" s="4">
        <f t="shared" si="6"/>
        <v>0</v>
      </c>
      <c r="W79" s="4">
        <f>IF(G24="","",G24)</f>
      </c>
      <c r="X79" s="4">
        <f>IF(H24="","",H24)</f>
      </c>
      <c r="Y79" s="121">
        <f t="shared" si="7"/>
      </c>
      <c r="Z79" s="4">
        <f t="shared" si="8"/>
      </c>
      <c r="AA79" s="4">
        <f t="shared" si="9"/>
      </c>
      <c r="AB79" s="121">
        <f t="shared" si="10"/>
      </c>
      <c r="AC79" s="122"/>
      <c r="AD79" s="122"/>
      <c r="AE79" s="122"/>
      <c r="AF79" s="4">
        <f t="shared" si="11"/>
      </c>
      <c r="AG79" s="4"/>
      <c r="AH79" s="122" t="s">
        <v>102</v>
      </c>
      <c r="AI79" s="4">
        <f t="shared" si="12"/>
      </c>
      <c r="AJ79" s="4">
        <f t="shared" si="13"/>
      </c>
      <c r="AK79" s="4"/>
    </row>
    <row r="80" spans="3:37" ht="14.25" hidden="1" outlineLevel="1">
      <c r="C80" s="94" t="s">
        <v>69</v>
      </c>
      <c r="G80" s="97" t="s">
        <v>75</v>
      </c>
      <c r="Q80" s="185">
        <f t="shared" si="2"/>
        <v>0</v>
      </c>
      <c r="R80" s="4">
        <f t="shared" si="3"/>
        <v>12</v>
      </c>
      <c r="S80" s="4" t="str">
        <f t="shared" si="4"/>
        <v>0-12</v>
      </c>
      <c r="T80" s="4">
        <f t="shared" si="5"/>
        <v>0</v>
      </c>
      <c r="U80" s="4"/>
      <c r="V80" s="4">
        <f t="shared" si="6"/>
        <v>0</v>
      </c>
      <c r="W80" s="4">
        <f>IF(G25="","",G25)</f>
      </c>
      <c r="X80" s="4">
        <f>IF(H25="","",H25)</f>
      </c>
      <c r="Y80" s="121">
        <f t="shared" si="7"/>
      </c>
      <c r="Z80" s="4">
        <f t="shared" si="8"/>
      </c>
      <c r="AA80" s="4">
        <f t="shared" si="9"/>
      </c>
      <c r="AB80" s="121">
        <f t="shared" si="10"/>
      </c>
      <c r="AC80" s="122"/>
      <c r="AD80" s="122"/>
      <c r="AE80" s="122"/>
      <c r="AF80" s="4">
        <f t="shared" si="11"/>
      </c>
      <c r="AG80" s="4"/>
      <c r="AH80" s="122" t="s">
        <v>102</v>
      </c>
      <c r="AI80" s="4">
        <f t="shared" si="12"/>
      </c>
      <c r="AJ80" s="4">
        <f t="shared" si="13"/>
      </c>
      <c r="AK80" s="4"/>
    </row>
    <row r="81" spans="3:37" ht="14.25" hidden="1" outlineLevel="1">
      <c r="C81" s="94" t="s">
        <v>70</v>
      </c>
      <c r="Q81" s="185">
        <f t="shared" si="2"/>
        <v>0</v>
      </c>
      <c r="R81" s="4">
        <f t="shared" si="3"/>
        <v>13</v>
      </c>
      <c r="S81" s="4" t="str">
        <f t="shared" si="4"/>
        <v>0-13</v>
      </c>
      <c r="T81" s="4">
        <f t="shared" si="5"/>
        <v>0</v>
      </c>
      <c r="U81" s="4"/>
      <c r="V81" s="4">
        <f t="shared" si="6"/>
        <v>0</v>
      </c>
      <c r="W81" s="4">
        <f>IF(G26="","",G26)</f>
      </c>
      <c r="X81" s="4">
        <f>IF(H26="","",H26)</f>
      </c>
      <c r="Y81" s="121">
        <f t="shared" si="7"/>
      </c>
      <c r="Z81" s="4">
        <f t="shared" si="8"/>
      </c>
      <c r="AA81" s="4">
        <f t="shared" si="9"/>
      </c>
      <c r="AB81" s="121">
        <f t="shared" si="10"/>
      </c>
      <c r="AC81" s="122"/>
      <c r="AD81" s="122"/>
      <c r="AE81" s="122"/>
      <c r="AF81" s="4">
        <f t="shared" si="11"/>
      </c>
      <c r="AG81" s="4"/>
      <c r="AH81" s="122" t="s">
        <v>102</v>
      </c>
      <c r="AI81" s="4">
        <f t="shared" si="12"/>
      </c>
      <c r="AJ81" s="4">
        <f t="shared" si="13"/>
      </c>
      <c r="AK81" s="4"/>
    </row>
    <row r="82" spans="3:37" ht="14.25" hidden="1" outlineLevel="1">
      <c r="C82" s="94" t="s">
        <v>71</v>
      </c>
      <c r="Q82" s="185">
        <f t="shared" si="2"/>
        <v>0</v>
      </c>
      <c r="R82" s="4">
        <f t="shared" si="3"/>
        <v>14</v>
      </c>
      <c r="S82" s="4" t="str">
        <f t="shared" si="4"/>
        <v>0-14</v>
      </c>
      <c r="T82" s="4">
        <f t="shared" si="5"/>
        <v>0</v>
      </c>
      <c r="U82" s="4"/>
      <c r="V82" s="4">
        <f t="shared" si="6"/>
        <v>0</v>
      </c>
      <c r="W82" s="4">
        <f>IF(G27="","",G27)</f>
      </c>
      <c r="X82" s="4">
        <f>IF(H27="","",H27)</f>
      </c>
      <c r="Y82" s="121">
        <f t="shared" si="7"/>
      </c>
      <c r="Z82" s="4">
        <f t="shared" si="8"/>
      </c>
      <c r="AA82" s="4">
        <f t="shared" si="9"/>
      </c>
      <c r="AB82" s="121">
        <f t="shared" si="10"/>
      </c>
      <c r="AC82" s="122"/>
      <c r="AD82" s="122"/>
      <c r="AE82" s="122"/>
      <c r="AF82" s="4">
        <f t="shared" si="11"/>
      </c>
      <c r="AG82" s="4"/>
      <c r="AH82" s="122" t="s">
        <v>102</v>
      </c>
      <c r="AI82" s="4">
        <f t="shared" si="12"/>
      </c>
      <c r="AJ82" s="4">
        <f t="shared" si="13"/>
      </c>
      <c r="AK82" s="4"/>
    </row>
    <row r="83" spans="3:37" ht="14.25" hidden="1" outlineLevel="1">
      <c r="C83" s="94" t="s">
        <v>72</v>
      </c>
      <c r="Q83" s="185">
        <f t="shared" si="2"/>
        <v>0</v>
      </c>
      <c r="R83" s="4">
        <f t="shared" si="3"/>
        <v>15</v>
      </c>
      <c r="S83" s="4" t="str">
        <f t="shared" si="4"/>
        <v>0-15</v>
      </c>
      <c r="T83" s="4">
        <f t="shared" si="5"/>
        <v>0</v>
      </c>
      <c r="U83" s="4"/>
      <c r="V83" s="4">
        <f t="shared" si="6"/>
        <v>0</v>
      </c>
      <c r="W83" s="4">
        <f>IF(G28="","",G28)</f>
      </c>
      <c r="X83" s="4">
        <f>IF(H28="","",H28)</f>
      </c>
      <c r="Y83" s="121">
        <f t="shared" si="7"/>
      </c>
      <c r="Z83" s="4">
        <f t="shared" si="8"/>
      </c>
      <c r="AA83" s="4">
        <f t="shared" si="9"/>
      </c>
      <c r="AB83" s="121">
        <f t="shared" si="10"/>
      </c>
      <c r="AC83" s="122"/>
      <c r="AD83" s="122"/>
      <c r="AE83" s="122"/>
      <c r="AF83" s="4">
        <f t="shared" si="11"/>
      </c>
      <c r="AG83" s="4"/>
      <c r="AH83" s="122" t="s">
        <v>102</v>
      </c>
      <c r="AI83" s="4">
        <f t="shared" si="12"/>
      </c>
      <c r="AJ83" s="4">
        <f t="shared" si="13"/>
      </c>
      <c r="AK83" s="4"/>
    </row>
    <row r="84" spans="3:37" ht="14.25" hidden="1" outlineLevel="1">
      <c r="C84" s="94" t="s">
        <v>73</v>
      </c>
      <c r="Q84" s="185">
        <f t="shared" si="2"/>
        <v>0</v>
      </c>
      <c r="R84" s="4">
        <f t="shared" si="3"/>
        <v>16</v>
      </c>
      <c r="S84" s="4" t="str">
        <f t="shared" si="4"/>
        <v>0-16</v>
      </c>
      <c r="T84" s="4">
        <f t="shared" si="5"/>
        <v>0</v>
      </c>
      <c r="U84" s="4"/>
      <c r="V84" s="4">
        <f t="shared" si="6"/>
        <v>0</v>
      </c>
      <c r="W84" s="4">
        <f>IF(G29="","",G29)</f>
      </c>
      <c r="X84" s="4">
        <f>IF(H29="","",H29)</f>
      </c>
      <c r="Y84" s="121">
        <f t="shared" si="7"/>
      </c>
      <c r="Z84" s="4">
        <f t="shared" si="8"/>
      </c>
      <c r="AA84" s="4">
        <f t="shared" si="9"/>
      </c>
      <c r="AB84" s="121">
        <f t="shared" si="10"/>
      </c>
      <c r="AC84" s="122"/>
      <c r="AD84" s="122"/>
      <c r="AE84" s="122"/>
      <c r="AF84" s="4">
        <f t="shared" si="11"/>
      </c>
      <c r="AG84" s="4"/>
      <c r="AH84" s="122" t="s">
        <v>102</v>
      </c>
      <c r="AI84" s="4">
        <f t="shared" si="12"/>
      </c>
      <c r="AJ84" s="4">
        <f t="shared" si="13"/>
      </c>
      <c r="AK84" s="4"/>
    </row>
    <row r="85" spans="3:37" ht="14.25" hidden="1" outlineLevel="1">
      <c r="C85" s="94" t="s">
        <v>74</v>
      </c>
      <c r="Q85" s="185">
        <f t="shared" si="2"/>
        <v>0</v>
      </c>
      <c r="R85" s="4">
        <f t="shared" si="3"/>
        <v>17</v>
      </c>
      <c r="S85" s="4" t="str">
        <f t="shared" si="4"/>
        <v>0-17</v>
      </c>
      <c r="T85" s="4">
        <f t="shared" si="5"/>
        <v>0</v>
      </c>
      <c r="U85" s="4"/>
      <c r="V85" s="4">
        <f t="shared" si="6"/>
        <v>0</v>
      </c>
      <c r="W85" s="4">
        <f>IF(G30="","",G30)</f>
      </c>
      <c r="X85" s="4">
        <f>IF(H30="","",H30)</f>
      </c>
      <c r="Y85" s="121">
        <f t="shared" si="7"/>
      </c>
      <c r="Z85" s="4">
        <f t="shared" si="8"/>
      </c>
      <c r="AA85" s="4">
        <f t="shared" si="9"/>
      </c>
      <c r="AB85" s="121">
        <f t="shared" si="10"/>
      </c>
      <c r="AC85" s="122"/>
      <c r="AD85" s="122"/>
      <c r="AE85" s="122"/>
      <c r="AF85" s="4">
        <f t="shared" si="11"/>
      </c>
      <c r="AG85" s="4"/>
      <c r="AH85" s="122" t="s">
        <v>102</v>
      </c>
      <c r="AI85" s="4">
        <f t="shared" si="12"/>
      </c>
      <c r="AJ85" s="4">
        <f t="shared" si="13"/>
      </c>
      <c r="AK85" s="4"/>
    </row>
    <row r="86" spans="17:37" ht="14.25" hidden="1" outlineLevel="1">
      <c r="Q86" s="185">
        <f t="shared" si="2"/>
        <v>0</v>
      </c>
      <c r="R86" s="4">
        <f t="shared" si="3"/>
        <v>18</v>
      </c>
      <c r="S86" s="4" t="str">
        <f t="shared" si="4"/>
        <v>0-18</v>
      </c>
      <c r="T86" s="4">
        <f t="shared" si="5"/>
        <v>0</v>
      </c>
      <c r="U86" s="4"/>
      <c r="V86" s="4">
        <f t="shared" si="6"/>
        <v>0</v>
      </c>
      <c r="W86" s="4">
        <f>IF(G31="","",G31)</f>
      </c>
      <c r="X86" s="4">
        <f>IF(H31="","",H31)</f>
      </c>
      <c r="Y86" s="121">
        <f t="shared" si="7"/>
      </c>
      <c r="Z86" s="4">
        <f t="shared" si="8"/>
      </c>
      <c r="AA86" s="4">
        <f t="shared" si="9"/>
      </c>
      <c r="AB86" s="121">
        <f t="shared" si="10"/>
      </c>
      <c r="AC86" s="122"/>
      <c r="AD86" s="122"/>
      <c r="AE86" s="122"/>
      <c r="AF86" s="4">
        <f t="shared" si="11"/>
      </c>
      <c r="AG86" s="4"/>
      <c r="AH86" s="122" t="s">
        <v>102</v>
      </c>
      <c r="AI86" s="4">
        <f t="shared" si="12"/>
      </c>
      <c r="AJ86" s="4">
        <f t="shared" si="13"/>
      </c>
      <c r="AK86" s="4"/>
    </row>
    <row r="87" spans="17:37" ht="14.25" hidden="1" outlineLevel="1">
      <c r="Q87" s="185">
        <f t="shared" si="2"/>
        <v>0</v>
      </c>
      <c r="R87" s="4">
        <f t="shared" si="3"/>
        <v>19</v>
      </c>
      <c r="S87" s="4" t="str">
        <f t="shared" si="4"/>
        <v>0-19</v>
      </c>
      <c r="T87" s="4">
        <f t="shared" si="5"/>
        <v>0</v>
      </c>
      <c r="U87" s="4"/>
      <c r="V87" s="4">
        <f t="shared" si="6"/>
        <v>0</v>
      </c>
      <c r="W87" s="4">
        <f>IF(G32="","",G32)</f>
      </c>
      <c r="X87" s="4">
        <f>IF(H32="","",H32)</f>
      </c>
      <c r="Y87" s="121">
        <f t="shared" si="7"/>
      </c>
      <c r="Z87" s="4">
        <f t="shared" si="8"/>
      </c>
      <c r="AA87" s="4">
        <f t="shared" si="9"/>
      </c>
      <c r="AB87" s="121">
        <f t="shared" si="10"/>
      </c>
      <c r="AC87" s="122"/>
      <c r="AD87" s="122"/>
      <c r="AE87" s="122"/>
      <c r="AF87" s="4">
        <f t="shared" si="11"/>
      </c>
      <c r="AG87" s="4"/>
      <c r="AH87" s="122" t="s">
        <v>102</v>
      </c>
      <c r="AI87" s="4">
        <f t="shared" si="12"/>
      </c>
      <c r="AJ87" s="4">
        <f t="shared" si="13"/>
      </c>
      <c r="AK87" s="4"/>
    </row>
    <row r="88" spans="17:37" ht="14.25" hidden="1" outlineLevel="1">
      <c r="Q88" s="185">
        <f t="shared" si="2"/>
        <v>0</v>
      </c>
      <c r="R88" s="4">
        <f t="shared" si="3"/>
        <v>20</v>
      </c>
      <c r="S88" s="4" t="str">
        <f t="shared" si="4"/>
        <v>0-20</v>
      </c>
      <c r="T88" s="4">
        <f t="shared" si="5"/>
        <v>0</v>
      </c>
      <c r="U88" s="4"/>
      <c r="V88" s="4">
        <f t="shared" si="6"/>
        <v>0</v>
      </c>
      <c r="W88" s="4">
        <f>IF(G33="","",G33)</f>
      </c>
      <c r="X88" s="4">
        <f>IF(H33="","",H33)</f>
      </c>
      <c r="Y88" s="121">
        <f t="shared" si="7"/>
      </c>
      <c r="Z88" s="4">
        <f t="shared" si="8"/>
      </c>
      <c r="AA88" s="4">
        <f t="shared" si="9"/>
      </c>
      <c r="AB88" s="121">
        <f t="shared" si="10"/>
      </c>
      <c r="AC88" s="122"/>
      <c r="AD88" s="122"/>
      <c r="AE88" s="122"/>
      <c r="AF88" s="4">
        <f t="shared" si="11"/>
      </c>
      <c r="AG88" s="4"/>
      <c r="AH88" s="122" t="s">
        <v>102</v>
      </c>
      <c r="AI88" s="4">
        <f t="shared" si="12"/>
      </c>
      <c r="AJ88" s="4">
        <f t="shared" si="13"/>
      </c>
      <c r="AK88" s="4"/>
    </row>
    <row r="89" spans="17:37" ht="14.25" hidden="1" outlineLevel="1">
      <c r="Q89" s="185">
        <f t="shared" si="2"/>
        <v>0</v>
      </c>
      <c r="R89" s="4">
        <f t="shared" si="3"/>
        <v>21</v>
      </c>
      <c r="S89" s="4" t="str">
        <f t="shared" si="4"/>
        <v>0-21</v>
      </c>
      <c r="T89" s="4">
        <f t="shared" si="5"/>
        <v>0</v>
      </c>
      <c r="U89" s="4"/>
      <c r="V89" s="4">
        <f t="shared" si="6"/>
        <v>0</v>
      </c>
      <c r="W89" s="4">
        <f>IF(G34="","",G34)</f>
      </c>
      <c r="X89" s="4">
        <f>IF(H34="","",H34)</f>
      </c>
      <c r="Y89" s="121">
        <f t="shared" si="7"/>
      </c>
      <c r="Z89" s="4">
        <f t="shared" si="8"/>
      </c>
      <c r="AA89" s="4">
        <f t="shared" si="9"/>
      </c>
      <c r="AB89" s="121">
        <f t="shared" si="10"/>
      </c>
      <c r="AC89" s="122"/>
      <c r="AD89" s="122"/>
      <c r="AE89" s="122"/>
      <c r="AF89" s="4">
        <f t="shared" si="11"/>
      </c>
      <c r="AG89" s="4"/>
      <c r="AH89" s="122" t="s">
        <v>102</v>
      </c>
      <c r="AI89" s="4">
        <f t="shared" si="12"/>
      </c>
      <c r="AJ89" s="4">
        <f t="shared" si="13"/>
      </c>
      <c r="AK89" s="4"/>
    </row>
    <row r="90" spans="17:37" ht="14.25" hidden="1" outlineLevel="1">
      <c r="Q90" s="185">
        <f t="shared" si="2"/>
        <v>0</v>
      </c>
      <c r="R90" s="4">
        <f t="shared" si="3"/>
        <v>22</v>
      </c>
      <c r="S90" s="4" t="str">
        <f t="shared" si="4"/>
        <v>0-22</v>
      </c>
      <c r="T90" s="4">
        <f t="shared" si="5"/>
        <v>0</v>
      </c>
      <c r="U90" s="4"/>
      <c r="V90" s="4">
        <f t="shared" si="6"/>
        <v>0</v>
      </c>
      <c r="W90" s="4">
        <f>IF(G35="","",G35)</f>
      </c>
      <c r="X90" s="4">
        <f>IF(H35="","",H35)</f>
      </c>
      <c r="Y90" s="121">
        <f t="shared" si="7"/>
      </c>
      <c r="Z90" s="4">
        <f t="shared" si="8"/>
      </c>
      <c r="AA90" s="4">
        <f t="shared" si="9"/>
      </c>
      <c r="AB90" s="121">
        <f t="shared" si="10"/>
      </c>
      <c r="AC90" s="122"/>
      <c r="AD90" s="122"/>
      <c r="AE90" s="122"/>
      <c r="AF90" s="4">
        <f t="shared" si="11"/>
      </c>
      <c r="AG90" s="4"/>
      <c r="AH90" s="122" t="s">
        <v>102</v>
      </c>
      <c r="AI90" s="4">
        <f t="shared" si="12"/>
      </c>
      <c r="AJ90" s="4">
        <f t="shared" si="13"/>
      </c>
      <c r="AK90" s="4"/>
    </row>
    <row r="91" spans="17:37" ht="14.25" hidden="1" outlineLevel="1">
      <c r="Q91" s="185">
        <f t="shared" si="2"/>
        <v>0</v>
      </c>
      <c r="R91" s="4">
        <f t="shared" si="3"/>
        <v>23</v>
      </c>
      <c r="S91" s="4" t="str">
        <f t="shared" si="4"/>
        <v>0-23</v>
      </c>
      <c r="T91" s="4">
        <f t="shared" si="5"/>
        <v>0</v>
      </c>
      <c r="U91" s="4"/>
      <c r="V91" s="4">
        <f t="shared" si="6"/>
        <v>0</v>
      </c>
      <c r="W91" s="4">
        <f>IF(G36="","",G36)</f>
      </c>
      <c r="X91" s="4">
        <f>IF(H36="","",H36)</f>
      </c>
      <c r="Y91" s="121">
        <f t="shared" si="7"/>
      </c>
      <c r="Z91" s="4">
        <f t="shared" si="8"/>
      </c>
      <c r="AA91" s="4">
        <f t="shared" si="9"/>
      </c>
      <c r="AB91" s="121">
        <f t="shared" si="10"/>
      </c>
      <c r="AC91" s="122"/>
      <c r="AD91" s="122"/>
      <c r="AE91" s="122"/>
      <c r="AF91" s="4">
        <f t="shared" si="11"/>
      </c>
      <c r="AG91" s="4"/>
      <c r="AH91" s="122" t="s">
        <v>102</v>
      </c>
      <c r="AI91" s="4">
        <f t="shared" si="12"/>
      </c>
      <c r="AJ91" s="4">
        <f t="shared" si="13"/>
      </c>
      <c r="AK91" s="4"/>
    </row>
    <row r="92" spans="17:37" ht="14.25" hidden="1" outlineLevel="1">
      <c r="Q92" s="185">
        <f t="shared" si="2"/>
        <v>0</v>
      </c>
      <c r="R92" s="4">
        <f t="shared" si="3"/>
        <v>24</v>
      </c>
      <c r="S92" s="4" t="str">
        <f t="shared" si="4"/>
        <v>0-24</v>
      </c>
      <c r="T92" s="4">
        <f t="shared" si="5"/>
        <v>0</v>
      </c>
      <c r="U92" s="4"/>
      <c r="V92" s="4">
        <f t="shared" si="6"/>
        <v>0</v>
      </c>
      <c r="W92" s="4">
        <f>IF(G37="","",G37)</f>
      </c>
      <c r="X92" s="4">
        <f>IF(H37="","",H37)</f>
      </c>
      <c r="Y92" s="121">
        <f t="shared" si="7"/>
      </c>
      <c r="Z92" s="4">
        <f t="shared" si="8"/>
      </c>
      <c r="AA92" s="4">
        <f t="shared" si="9"/>
      </c>
      <c r="AB92" s="121">
        <f t="shared" si="10"/>
      </c>
      <c r="AC92" s="122"/>
      <c r="AD92" s="122"/>
      <c r="AE92" s="122"/>
      <c r="AF92" s="4">
        <f t="shared" si="11"/>
      </c>
      <c r="AG92" s="4"/>
      <c r="AH92" s="122" t="s">
        <v>102</v>
      </c>
      <c r="AI92" s="4">
        <f t="shared" si="12"/>
      </c>
      <c r="AJ92" s="4">
        <f t="shared" si="13"/>
      </c>
      <c r="AK92" s="4"/>
    </row>
    <row r="93" spans="17:37" ht="14.25" hidden="1" outlineLevel="1">
      <c r="Q93" s="185">
        <f t="shared" si="2"/>
        <v>0</v>
      </c>
      <c r="R93" s="4">
        <f t="shared" si="3"/>
        <v>25</v>
      </c>
      <c r="S93" s="4" t="str">
        <f t="shared" si="4"/>
        <v>0-25</v>
      </c>
      <c r="T93" s="4">
        <f t="shared" si="5"/>
        <v>0</v>
      </c>
      <c r="U93" s="4"/>
      <c r="V93" s="4">
        <f t="shared" si="6"/>
        <v>0</v>
      </c>
      <c r="W93" s="4">
        <f>IF(G38="","",G38)</f>
      </c>
      <c r="X93" s="4">
        <f>IF(H38="","",H38)</f>
      </c>
      <c r="Y93" s="121">
        <f t="shared" si="7"/>
      </c>
      <c r="Z93" s="4">
        <f t="shared" si="8"/>
      </c>
      <c r="AA93" s="4">
        <f t="shared" si="9"/>
      </c>
      <c r="AB93" s="121">
        <f t="shared" si="10"/>
      </c>
      <c r="AC93" s="122"/>
      <c r="AD93" s="122"/>
      <c r="AE93" s="122"/>
      <c r="AF93" s="4">
        <f t="shared" si="11"/>
      </c>
      <c r="AG93" s="4"/>
      <c r="AH93" s="122" t="s">
        <v>102</v>
      </c>
      <c r="AI93" s="4">
        <f t="shared" si="12"/>
      </c>
      <c r="AJ93" s="4">
        <f t="shared" si="13"/>
      </c>
      <c r="AK93" s="4"/>
    </row>
    <row r="94" spans="17:37" ht="14.25" hidden="1" outlineLevel="1">
      <c r="Q94" s="185">
        <f t="shared" si="2"/>
        <v>0</v>
      </c>
      <c r="R94" s="4">
        <f t="shared" si="3"/>
        <v>26</v>
      </c>
      <c r="S94" s="4" t="str">
        <f t="shared" si="4"/>
        <v>0-26</v>
      </c>
      <c r="T94" s="4">
        <f t="shared" si="5"/>
        <v>0</v>
      </c>
      <c r="U94" s="4"/>
      <c r="V94" s="4">
        <f t="shared" si="6"/>
        <v>0</v>
      </c>
      <c r="W94" s="4">
        <f>IF(G39="","",G39)</f>
      </c>
      <c r="X94" s="4">
        <f>IF(H39="","",H39)</f>
      </c>
      <c r="Y94" s="121">
        <f t="shared" si="7"/>
      </c>
      <c r="Z94" s="4">
        <f t="shared" si="8"/>
      </c>
      <c r="AA94" s="4">
        <f t="shared" si="9"/>
      </c>
      <c r="AB94" s="121">
        <f t="shared" si="10"/>
      </c>
      <c r="AC94" s="122"/>
      <c r="AD94" s="122"/>
      <c r="AE94" s="122"/>
      <c r="AF94" s="4">
        <f t="shared" si="11"/>
      </c>
      <c r="AG94" s="4"/>
      <c r="AH94" s="122" t="s">
        <v>102</v>
      </c>
      <c r="AI94" s="4">
        <f t="shared" si="12"/>
      </c>
      <c r="AJ94" s="4">
        <f t="shared" si="13"/>
      </c>
      <c r="AK94" s="4"/>
    </row>
    <row r="95" spans="17:37" ht="14.25" hidden="1" outlineLevel="1">
      <c r="Q95" s="185">
        <f t="shared" si="2"/>
        <v>0</v>
      </c>
      <c r="R95" s="4">
        <f t="shared" si="3"/>
        <v>27</v>
      </c>
      <c r="S95" s="4" t="str">
        <f t="shared" si="4"/>
        <v>0-27</v>
      </c>
      <c r="T95" s="4">
        <f t="shared" si="5"/>
        <v>0</v>
      </c>
      <c r="U95" s="4"/>
      <c r="V95" s="4">
        <f t="shared" si="6"/>
        <v>0</v>
      </c>
      <c r="W95" s="4">
        <f>IF(G40="","",G40)</f>
      </c>
      <c r="X95" s="4">
        <f>IF(H40="","",H40)</f>
      </c>
      <c r="Y95" s="121">
        <f t="shared" si="7"/>
      </c>
      <c r="Z95" s="4">
        <f t="shared" si="8"/>
      </c>
      <c r="AA95" s="4">
        <f t="shared" si="9"/>
      </c>
      <c r="AB95" s="121">
        <f t="shared" si="10"/>
      </c>
      <c r="AC95" s="122"/>
      <c r="AD95" s="122"/>
      <c r="AE95" s="122"/>
      <c r="AF95" s="4">
        <f t="shared" si="11"/>
      </c>
      <c r="AG95" s="4"/>
      <c r="AH95" s="122" t="s">
        <v>102</v>
      </c>
      <c r="AI95" s="4">
        <f t="shared" si="12"/>
      </c>
      <c r="AJ95" s="4">
        <f t="shared" si="13"/>
      </c>
      <c r="AK95" s="4"/>
    </row>
    <row r="96" spans="17:37" ht="14.25" hidden="1" outlineLevel="1">
      <c r="Q96" s="185">
        <f t="shared" si="2"/>
        <v>0</v>
      </c>
      <c r="R96" s="4">
        <f t="shared" si="3"/>
        <v>28</v>
      </c>
      <c r="S96" s="4" t="str">
        <f t="shared" si="4"/>
        <v>0-28</v>
      </c>
      <c r="T96" s="4">
        <f t="shared" si="5"/>
        <v>0</v>
      </c>
      <c r="U96" s="4"/>
      <c r="V96" s="4">
        <f t="shared" si="6"/>
        <v>0</v>
      </c>
      <c r="W96" s="4">
        <f>IF(G41="","",G41)</f>
      </c>
      <c r="X96" s="4">
        <f>IF(H41="","",H41)</f>
      </c>
      <c r="Y96" s="121">
        <f t="shared" si="7"/>
      </c>
      <c r="Z96" s="4">
        <f t="shared" si="8"/>
      </c>
      <c r="AA96" s="4">
        <f t="shared" si="9"/>
      </c>
      <c r="AB96" s="121">
        <f t="shared" si="10"/>
      </c>
      <c r="AC96" s="122"/>
      <c r="AD96" s="122"/>
      <c r="AE96" s="122"/>
      <c r="AF96" s="4">
        <f t="shared" si="11"/>
      </c>
      <c r="AG96" s="4"/>
      <c r="AH96" s="122" t="s">
        <v>102</v>
      </c>
      <c r="AI96" s="4">
        <f t="shared" si="12"/>
      </c>
      <c r="AJ96" s="4">
        <f t="shared" si="13"/>
      </c>
      <c r="AK96" s="4"/>
    </row>
    <row r="97" spans="17:37" ht="14.25" hidden="1" outlineLevel="1">
      <c r="Q97" s="185">
        <f t="shared" si="2"/>
        <v>0</v>
      </c>
      <c r="R97" s="4">
        <f t="shared" si="3"/>
        <v>29</v>
      </c>
      <c r="S97" s="4" t="str">
        <f t="shared" si="4"/>
        <v>0-29</v>
      </c>
      <c r="T97" s="4">
        <f t="shared" si="5"/>
        <v>0</v>
      </c>
      <c r="U97" s="4"/>
      <c r="V97" s="4">
        <f t="shared" si="6"/>
        <v>0</v>
      </c>
      <c r="W97" s="4">
        <f>IF(G42="","",G42)</f>
      </c>
      <c r="X97" s="4">
        <f>IF(H42="","",H42)</f>
      </c>
      <c r="Y97" s="121">
        <f t="shared" si="7"/>
      </c>
      <c r="Z97" s="4">
        <f t="shared" si="8"/>
      </c>
      <c r="AA97" s="4">
        <f t="shared" si="9"/>
      </c>
      <c r="AB97" s="121">
        <f t="shared" si="10"/>
      </c>
      <c r="AC97" s="122"/>
      <c r="AD97" s="122"/>
      <c r="AE97" s="122"/>
      <c r="AF97" s="4">
        <f t="shared" si="11"/>
      </c>
      <c r="AG97" s="4"/>
      <c r="AH97" s="122" t="s">
        <v>102</v>
      </c>
      <c r="AI97" s="4">
        <f t="shared" si="12"/>
      </c>
      <c r="AJ97" s="4">
        <f t="shared" si="13"/>
      </c>
      <c r="AK97" s="4"/>
    </row>
    <row r="98" spans="17:37" ht="14.25" hidden="1" outlineLevel="1">
      <c r="Q98" s="185">
        <f t="shared" si="2"/>
        <v>0</v>
      </c>
      <c r="R98" s="4">
        <f t="shared" si="3"/>
        <v>30</v>
      </c>
      <c r="S98" s="4" t="str">
        <f t="shared" si="4"/>
        <v>0-30</v>
      </c>
      <c r="T98" s="4">
        <f t="shared" si="5"/>
        <v>0</v>
      </c>
      <c r="U98" s="4"/>
      <c r="V98" s="4">
        <f t="shared" si="6"/>
        <v>0</v>
      </c>
      <c r="W98" s="4">
        <f>IF(G43="","",G43)</f>
      </c>
      <c r="X98" s="4">
        <f>IF(H43="","",H43)</f>
      </c>
      <c r="Y98" s="121">
        <f t="shared" si="7"/>
      </c>
      <c r="Z98" s="4">
        <f t="shared" si="8"/>
      </c>
      <c r="AA98" s="4">
        <f t="shared" si="9"/>
      </c>
      <c r="AB98" s="121">
        <f t="shared" si="10"/>
      </c>
      <c r="AC98" s="122"/>
      <c r="AD98" s="122"/>
      <c r="AE98" s="122"/>
      <c r="AF98" s="4">
        <f t="shared" si="11"/>
      </c>
      <c r="AG98" s="4"/>
      <c r="AH98" s="122" t="s">
        <v>102</v>
      </c>
      <c r="AI98" s="4">
        <f t="shared" si="12"/>
      </c>
      <c r="AJ98" s="4">
        <f t="shared" si="13"/>
      </c>
      <c r="AK98" s="4"/>
    </row>
    <row r="99" spans="17:37" ht="14.25" hidden="1" outlineLevel="1">
      <c r="Q99" s="185">
        <f t="shared" si="2"/>
        <v>0</v>
      </c>
      <c r="R99" s="4">
        <f t="shared" si="3"/>
        <v>31</v>
      </c>
      <c r="S99" s="4" t="str">
        <f t="shared" si="4"/>
        <v>0-31</v>
      </c>
      <c r="T99" s="4">
        <f t="shared" si="5"/>
        <v>0</v>
      </c>
      <c r="U99" s="4"/>
      <c r="V99" s="4">
        <f t="shared" si="6"/>
        <v>0</v>
      </c>
      <c r="W99" s="4">
        <f>IF(G44="","",G44)</f>
      </c>
      <c r="X99" s="4">
        <f>IF(H44="","",H44)</f>
      </c>
      <c r="Y99" s="121">
        <f t="shared" si="7"/>
      </c>
      <c r="Z99" s="4">
        <f t="shared" si="8"/>
      </c>
      <c r="AA99" s="4">
        <f t="shared" si="9"/>
      </c>
      <c r="AB99" s="121">
        <f t="shared" si="10"/>
      </c>
      <c r="AC99" s="122"/>
      <c r="AD99" s="122"/>
      <c r="AE99" s="122"/>
      <c r="AF99" s="4">
        <f t="shared" si="11"/>
      </c>
      <c r="AG99" s="4"/>
      <c r="AH99" s="122" t="s">
        <v>102</v>
      </c>
      <c r="AI99" s="4">
        <f t="shared" si="12"/>
      </c>
      <c r="AJ99" s="4">
        <f t="shared" si="13"/>
      </c>
      <c r="AK99" s="4"/>
    </row>
    <row r="100" spans="17:37" ht="14.25" hidden="1" outlineLevel="1">
      <c r="Q100" s="185">
        <f t="shared" si="2"/>
        <v>0</v>
      </c>
      <c r="R100" s="4">
        <f t="shared" si="3"/>
        <v>32</v>
      </c>
      <c r="S100" s="4" t="str">
        <f t="shared" si="4"/>
        <v>0-32</v>
      </c>
      <c r="T100" s="4">
        <f t="shared" si="5"/>
        <v>0</v>
      </c>
      <c r="U100" s="4"/>
      <c r="V100" s="4">
        <f t="shared" si="6"/>
        <v>0</v>
      </c>
      <c r="W100" s="4">
        <f>IF(G45="","",G45)</f>
      </c>
      <c r="X100" s="4">
        <f>IF(H45="","",H45)</f>
      </c>
      <c r="Y100" s="121">
        <f t="shared" si="7"/>
      </c>
      <c r="Z100" s="4">
        <f t="shared" si="8"/>
      </c>
      <c r="AA100" s="4">
        <f t="shared" si="9"/>
      </c>
      <c r="AB100" s="121">
        <f t="shared" si="10"/>
      </c>
      <c r="AC100" s="122"/>
      <c r="AD100" s="122"/>
      <c r="AE100" s="122"/>
      <c r="AF100" s="4">
        <f t="shared" si="11"/>
      </c>
      <c r="AG100" s="4"/>
      <c r="AH100" s="122" t="s">
        <v>102</v>
      </c>
      <c r="AI100" s="4">
        <f t="shared" si="12"/>
      </c>
      <c r="AJ100" s="4">
        <f t="shared" si="13"/>
      </c>
      <c r="AK100" s="4"/>
    </row>
    <row r="101" spans="17:37" ht="14.25" hidden="1" outlineLevel="1">
      <c r="Q101" s="185">
        <f t="shared" si="2"/>
        <v>0</v>
      </c>
      <c r="R101" s="4">
        <f t="shared" si="3"/>
        <v>33</v>
      </c>
      <c r="S101" s="4" t="str">
        <f t="shared" si="4"/>
        <v>0-33</v>
      </c>
      <c r="T101" s="4">
        <f t="shared" si="5"/>
        <v>0</v>
      </c>
      <c r="U101" s="4"/>
      <c r="V101" s="4">
        <f t="shared" si="6"/>
        <v>0</v>
      </c>
      <c r="W101" s="4">
        <f>IF(G46="","",G46)</f>
      </c>
      <c r="X101" s="4">
        <f>IF(H46="","",H46)</f>
      </c>
      <c r="Y101" s="121">
        <f t="shared" si="7"/>
      </c>
      <c r="Z101" s="4">
        <f t="shared" si="8"/>
      </c>
      <c r="AA101" s="4">
        <f t="shared" si="9"/>
      </c>
      <c r="AB101" s="121">
        <f t="shared" si="10"/>
      </c>
      <c r="AC101" s="122"/>
      <c r="AD101" s="122"/>
      <c r="AE101" s="122"/>
      <c r="AF101" s="4">
        <f t="shared" si="11"/>
      </c>
      <c r="AG101" s="4"/>
      <c r="AH101" s="122" t="s">
        <v>102</v>
      </c>
      <c r="AI101" s="4">
        <f t="shared" si="12"/>
      </c>
      <c r="AJ101" s="4">
        <f t="shared" si="13"/>
      </c>
      <c r="AK101" s="4"/>
    </row>
    <row r="102" spans="17:37" ht="14.25" hidden="1" outlineLevel="1">
      <c r="Q102" s="185">
        <f t="shared" si="2"/>
        <v>0</v>
      </c>
      <c r="R102" s="4">
        <f t="shared" si="3"/>
        <v>34</v>
      </c>
      <c r="S102" s="4" t="str">
        <f t="shared" si="4"/>
        <v>0-34</v>
      </c>
      <c r="T102" s="4">
        <f t="shared" si="5"/>
        <v>0</v>
      </c>
      <c r="U102" s="4"/>
      <c r="V102" s="4">
        <f t="shared" si="6"/>
        <v>0</v>
      </c>
      <c r="W102" s="4">
        <f>IF(G47="","",G47)</f>
      </c>
      <c r="X102" s="4">
        <f>IF(H47="","",H47)</f>
      </c>
      <c r="Y102" s="121">
        <f t="shared" si="7"/>
      </c>
      <c r="Z102" s="4">
        <f t="shared" si="8"/>
      </c>
      <c r="AA102" s="4">
        <f t="shared" si="9"/>
      </c>
      <c r="AB102" s="121">
        <f t="shared" si="10"/>
      </c>
      <c r="AC102" s="122"/>
      <c r="AD102" s="122"/>
      <c r="AE102" s="122"/>
      <c r="AF102" s="4">
        <f t="shared" si="11"/>
      </c>
      <c r="AG102" s="4"/>
      <c r="AH102" s="122" t="s">
        <v>102</v>
      </c>
      <c r="AI102" s="4">
        <f t="shared" si="12"/>
      </c>
      <c r="AJ102" s="4">
        <f t="shared" si="13"/>
      </c>
      <c r="AK102" s="4"/>
    </row>
    <row r="103" spans="17:37" ht="14.25" hidden="1" outlineLevel="1">
      <c r="Q103" s="185">
        <f t="shared" si="2"/>
        <v>0</v>
      </c>
      <c r="R103" s="4">
        <f t="shared" si="3"/>
        <v>35</v>
      </c>
      <c r="S103" s="4" t="str">
        <f t="shared" si="4"/>
        <v>0-35</v>
      </c>
      <c r="T103" s="4">
        <f t="shared" si="5"/>
        <v>0</v>
      </c>
      <c r="U103" s="4"/>
      <c r="V103" s="4">
        <f t="shared" si="6"/>
        <v>0</v>
      </c>
      <c r="W103" s="4">
        <f>IF(G48="","",G48)</f>
      </c>
      <c r="X103" s="4">
        <f>IF(H48="","",H48)</f>
      </c>
      <c r="Y103" s="121">
        <f t="shared" si="7"/>
      </c>
      <c r="Z103" s="4">
        <f t="shared" si="8"/>
      </c>
      <c r="AA103" s="4">
        <f t="shared" si="9"/>
      </c>
      <c r="AB103" s="121">
        <f t="shared" si="10"/>
      </c>
      <c r="AC103" s="122"/>
      <c r="AD103" s="122"/>
      <c r="AE103" s="122"/>
      <c r="AF103" s="4">
        <f t="shared" si="11"/>
      </c>
      <c r="AG103" s="4"/>
      <c r="AH103" s="122" t="s">
        <v>102</v>
      </c>
      <c r="AI103" s="4">
        <f t="shared" si="12"/>
      </c>
      <c r="AJ103" s="4">
        <f t="shared" si="13"/>
      </c>
      <c r="AK103" s="4"/>
    </row>
    <row r="104" spans="17:37" ht="14.25" hidden="1" outlineLevel="1">
      <c r="Q104" s="185">
        <f t="shared" si="2"/>
        <v>0</v>
      </c>
      <c r="R104" s="4">
        <f t="shared" si="3"/>
        <v>36</v>
      </c>
      <c r="S104" s="4" t="str">
        <f t="shared" si="4"/>
        <v>0-36</v>
      </c>
      <c r="T104" s="4">
        <f t="shared" si="5"/>
        <v>0</v>
      </c>
      <c r="U104" s="4"/>
      <c r="V104" s="4">
        <f t="shared" si="6"/>
        <v>0</v>
      </c>
      <c r="W104" s="4">
        <f>IF(G49="","",G49)</f>
      </c>
      <c r="X104" s="4">
        <f>IF(H49="","",H49)</f>
      </c>
      <c r="Y104" s="121">
        <f t="shared" si="7"/>
      </c>
      <c r="Z104" s="4">
        <f t="shared" si="8"/>
      </c>
      <c r="AA104" s="4">
        <f t="shared" si="9"/>
      </c>
      <c r="AB104" s="121">
        <f t="shared" si="10"/>
      </c>
      <c r="AC104" s="122"/>
      <c r="AD104" s="122"/>
      <c r="AE104" s="122"/>
      <c r="AF104" s="4">
        <f t="shared" si="11"/>
      </c>
      <c r="AG104" s="4"/>
      <c r="AH104" s="122" t="s">
        <v>102</v>
      </c>
      <c r="AI104" s="4">
        <f t="shared" si="12"/>
      </c>
      <c r="AJ104" s="4">
        <f t="shared" si="13"/>
      </c>
      <c r="AK104" s="4"/>
    </row>
    <row r="105" spans="17:37" ht="14.25" hidden="1" outlineLevel="1">
      <c r="Q105" s="185">
        <f t="shared" si="2"/>
        <v>0</v>
      </c>
      <c r="R105" s="4">
        <f t="shared" si="3"/>
        <v>37</v>
      </c>
      <c r="S105" s="4" t="str">
        <f t="shared" si="4"/>
        <v>0-37</v>
      </c>
      <c r="T105" s="4">
        <f t="shared" si="5"/>
        <v>0</v>
      </c>
      <c r="U105" s="4"/>
      <c r="V105" s="4">
        <f t="shared" si="6"/>
        <v>0</v>
      </c>
      <c r="W105" s="4">
        <f>IF(G50="","",G50)</f>
      </c>
      <c r="X105" s="4">
        <f>IF(H50="","",H50)</f>
      </c>
      <c r="Y105" s="121">
        <f t="shared" si="7"/>
      </c>
      <c r="Z105" s="4">
        <f t="shared" si="8"/>
      </c>
      <c r="AA105" s="4">
        <f t="shared" si="9"/>
      </c>
      <c r="AB105" s="121">
        <f t="shared" si="10"/>
      </c>
      <c r="AC105" s="122"/>
      <c r="AD105" s="122"/>
      <c r="AE105" s="122"/>
      <c r="AF105" s="4">
        <f t="shared" si="11"/>
      </c>
      <c r="AG105" s="4"/>
      <c r="AH105" s="122" t="s">
        <v>102</v>
      </c>
      <c r="AI105" s="4">
        <f t="shared" si="12"/>
      </c>
      <c r="AJ105" s="4">
        <f t="shared" si="13"/>
      </c>
      <c r="AK105" s="4"/>
    </row>
    <row r="106" spans="17:37" ht="14.25" hidden="1" outlineLevel="1">
      <c r="Q106" s="185">
        <f t="shared" si="2"/>
        <v>0</v>
      </c>
      <c r="R106" s="4">
        <f t="shared" si="3"/>
        <v>38</v>
      </c>
      <c r="S106" s="4" t="str">
        <f t="shared" si="4"/>
        <v>0-38</v>
      </c>
      <c r="T106" s="4">
        <f t="shared" si="5"/>
        <v>0</v>
      </c>
      <c r="U106" s="4"/>
      <c r="V106" s="4">
        <f t="shared" si="6"/>
        <v>0</v>
      </c>
      <c r="W106" s="4">
        <f>IF(G51="","",G51)</f>
      </c>
      <c r="X106" s="4">
        <f>IF(H51="","",H51)</f>
      </c>
      <c r="Y106" s="121">
        <f t="shared" si="7"/>
      </c>
      <c r="Z106" s="4">
        <f t="shared" si="8"/>
      </c>
      <c r="AA106" s="4">
        <f t="shared" si="9"/>
      </c>
      <c r="AB106" s="121">
        <f t="shared" si="10"/>
      </c>
      <c r="AC106" s="122"/>
      <c r="AD106" s="122"/>
      <c r="AE106" s="122"/>
      <c r="AF106" s="4">
        <f t="shared" si="11"/>
      </c>
      <c r="AG106" s="4"/>
      <c r="AH106" s="122" t="s">
        <v>102</v>
      </c>
      <c r="AI106" s="4">
        <f t="shared" si="12"/>
      </c>
      <c r="AJ106" s="4">
        <f t="shared" si="13"/>
      </c>
      <c r="AK106" s="4"/>
    </row>
    <row r="107" spans="17:37" ht="14.25" hidden="1" outlineLevel="1">
      <c r="Q107" s="185">
        <f t="shared" si="2"/>
        <v>0</v>
      </c>
      <c r="R107" s="4">
        <f t="shared" si="3"/>
        <v>39</v>
      </c>
      <c r="S107" s="4" t="str">
        <f t="shared" si="4"/>
        <v>0-39</v>
      </c>
      <c r="T107" s="4">
        <f t="shared" si="5"/>
        <v>0</v>
      </c>
      <c r="U107" s="4"/>
      <c r="V107" s="4">
        <f t="shared" si="6"/>
        <v>0</v>
      </c>
      <c r="W107" s="4">
        <f>IF(G52="","",G52)</f>
      </c>
      <c r="X107" s="4">
        <f>IF(H52="","",H52)</f>
      </c>
      <c r="Y107" s="121">
        <f t="shared" si="7"/>
      </c>
      <c r="Z107" s="4">
        <f t="shared" si="8"/>
      </c>
      <c r="AA107" s="4">
        <f t="shared" si="9"/>
      </c>
      <c r="AB107" s="121">
        <f t="shared" si="10"/>
      </c>
      <c r="AC107" s="122"/>
      <c r="AD107" s="122"/>
      <c r="AE107" s="122"/>
      <c r="AF107" s="4">
        <f t="shared" si="11"/>
      </c>
      <c r="AG107" s="4"/>
      <c r="AH107" s="122" t="s">
        <v>102</v>
      </c>
      <c r="AI107" s="4">
        <f t="shared" si="12"/>
      </c>
      <c r="AJ107" s="4">
        <f t="shared" si="13"/>
      </c>
      <c r="AK107" s="4"/>
    </row>
    <row r="108" spans="17:37" ht="14.25" hidden="1" outlineLevel="1">
      <c r="Q108" s="185">
        <f t="shared" si="2"/>
        <v>0</v>
      </c>
      <c r="R108" s="4">
        <f t="shared" si="3"/>
        <v>40</v>
      </c>
      <c r="S108" s="4" t="str">
        <f t="shared" si="4"/>
        <v>0-40</v>
      </c>
      <c r="T108" s="4">
        <f t="shared" si="5"/>
        <v>0</v>
      </c>
      <c r="U108" s="4"/>
      <c r="V108" s="4">
        <f t="shared" si="6"/>
        <v>0</v>
      </c>
      <c r="W108" s="4">
        <f>IF(G53="","",G53)</f>
      </c>
      <c r="X108" s="4">
        <f>IF(H53="","",H53)</f>
      </c>
      <c r="Y108" s="121">
        <f t="shared" si="7"/>
      </c>
      <c r="Z108" s="4">
        <f t="shared" si="8"/>
      </c>
      <c r="AA108" s="4">
        <f t="shared" si="9"/>
      </c>
      <c r="AB108" s="121">
        <f t="shared" si="10"/>
      </c>
      <c r="AC108" s="122"/>
      <c r="AD108" s="122"/>
      <c r="AE108" s="122"/>
      <c r="AF108" s="4">
        <f t="shared" si="11"/>
      </c>
      <c r="AG108" s="4"/>
      <c r="AH108" s="122" t="s">
        <v>102</v>
      </c>
      <c r="AI108" s="4">
        <f t="shared" si="12"/>
      </c>
      <c r="AJ108" s="4">
        <f t="shared" si="13"/>
      </c>
      <c r="AK108" s="4"/>
    </row>
    <row r="109" ht="14.25" collapsed="1"/>
  </sheetData>
  <sheetProtection password="D993" sheet="1" selectLockedCells="1"/>
  <mergeCells count="6">
    <mergeCell ref="G12:H12"/>
    <mergeCell ref="I12:J12"/>
    <mergeCell ref="N12:O12"/>
    <mergeCell ref="L12:M12"/>
    <mergeCell ref="F11:J11"/>
    <mergeCell ref="K11:O11"/>
  </mergeCells>
  <dataValidations count="5">
    <dataValidation type="list" allowBlank="1" showInputMessage="1" showErrorMessage="1" sqref="C14:C53">
      <formula1>$C$68:$C$85</formula1>
    </dataValidation>
    <dataValidation type="list" allowBlank="1" showInputMessage="1" showErrorMessage="1" sqref="G14:G53 I14:I53">
      <formula1>$G$68:$G$80</formula1>
    </dataValidation>
    <dataValidation type="decimal" operator="notEqual" allowBlank="1" showInputMessage="1" showErrorMessage="1" sqref="H14:H53 J14:J53 M14:M53 O14:O53">
      <formula1>0</formula1>
    </dataValidation>
    <dataValidation type="list" allowBlank="1" showInputMessage="1" showErrorMessage="1" sqref="F14:F53 K14:K53">
      <formula1>$S$28:$AB$28</formula1>
    </dataValidation>
    <dataValidation type="list" allowBlank="1" showInputMessage="1" showErrorMessage="1" sqref="E14:E53">
      <formula1>"DEE,PMV"</formula1>
    </dataValidation>
  </dataValidations>
  <printOptions/>
  <pageMargins left="0.25" right="0.25" top="0.75" bottom="0.75" header="0.3" footer="0.3"/>
  <pageSetup horizontalDpi="600" verticalDpi="600" orientation="landscape" paperSize="9" scale="48" r:id="rId2"/>
  <headerFooter>
    <oddHeader>&amp;L&amp;G&amp;CFichier de suivi de l'efficacité énergétique pour les 
gros consommateurs du canton de Genève&amp;RREPUBLIQUE ET CANTON DE GENEVE
Département de l'aménagement, du logement 
et de l'énergie
Office cantonal de l'énergie</oddHeader>
    <oddFooter>&amp;C&amp;D&amp;RPage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évolution prévisionnelle de l'efficacité</dc:title>
  <dc:subject/>
  <dc:creator>Ubaud Cyril</dc:creator>
  <cp:keywords/>
  <dc:description/>
  <cp:lastModifiedBy>Ubaud Cyril (DS)</cp:lastModifiedBy>
  <cp:lastPrinted>2015-11-05T10:03:07Z</cp:lastPrinted>
  <dcterms:created xsi:type="dcterms:W3CDTF">2013-09-09T10:06:21Z</dcterms:created>
  <dcterms:modified xsi:type="dcterms:W3CDTF">2015-11-05T10:05:48Z</dcterms:modified>
  <cp:category/>
  <cp:version/>
  <cp:contentType/>
  <cp:contentStatus/>
</cp:coreProperties>
</file>