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585" yWindow="-15" windowWidth="12570" windowHeight="12870"/>
  </bookViews>
  <sheets>
    <sheet name="Calculette SA ICC 2018" sheetId="5" r:id="rId1"/>
    <sheet name="Calculette SA IFD 2018" sheetId="9" r:id="rId2"/>
    <sheet name="SA Data" sheetId="4" state="hidden" r:id="rId3"/>
  </sheets>
  <externalReferences>
    <externalReference r:id="rId4"/>
  </externalReferences>
  <definedNames>
    <definedName name="mc_a" localSheetId="2">#REF!</definedName>
    <definedName name="mc_b" localSheetId="2">#REF!</definedName>
    <definedName name="mc_c" localSheetId="2">#REF!</definedName>
    <definedName name="mc_g" localSheetId="2">#REF!</definedName>
    <definedName name="mc_i" localSheetId="2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1</definedName>
    <definedName name="solver_tim" hidden="1">100</definedName>
    <definedName name="solver_tmp" hidden="1">[1]D2!$F$40,[1]D2!$F$24,[1]D2!$F$32,[1]D2!$F$43,[1]D2!$F$38,[1]D2!$F$20,[1]D2!$F$22,[1]D2!$F$28,[1]D2!$F$30</definedName>
    <definedName name="solver_tol" hidden="1">0.05</definedName>
    <definedName name="solver_typ" hidden="1">3</definedName>
    <definedName name="solver_val" hidden="1">0</definedName>
    <definedName name="_xlnm.Print_Area" localSheetId="0">'Calculette SA ICC 2018'!$A$1:$V$87</definedName>
    <definedName name="_xlnm.Print_Area" localSheetId="1">'Calculette SA IFD 2018'!$A$1:$V$32</definedName>
  </definedNames>
  <calcPr calcId="145621"/>
</workbook>
</file>

<file path=xl/calcChain.xml><?xml version="1.0" encoding="utf-8"?>
<calcChain xmlns="http://schemas.openxmlformats.org/spreadsheetml/2006/main">
  <c r="G40" i="5" l="1"/>
  <c r="G52" i="5" s="1"/>
  <c r="I10" i="9" l="1"/>
  <c r="O52" i="5"/>
  <c r="N52" i="5"/>
  <c r="O40" i="5"/>
  <c r="N40" i="5"/>
  <c r="G25" i="5"/>
  <c r="Q25" i="5" s="1"/>
  <c r="O25" i="5"/>
  <c r="O55" i="5"/>
  <c r="O43" i="5"/>
  <c r="G26" i="5"/>
  <c r="Q26" i="5" s="1"/>
  <c r="O28" i="5"/>
  <c r="U67" i="5"/>
  <c r="U65" i="5"/>
  <c r="J31" i="5"/>
  <c r="J46" i="5" s="1"/>
  <c r="E9" i="5"/>
  <c r="H20" i="9"/>
  <c r="R20" i="9"/>
  <c r="R24" i="9"/>
  <c r="O20" i="9"/>
  <c r="H22" i="9"/>
  <c r="R22" i="9"/>
  <c r="F10" i="9"/>
  <c r="J58" i="5" l="1"/>
  <c r="K31" i="5"/>
  <c r="K58" i="5" s="1"/>
  <c r="U69" i="5"/>
  <c r="Q52" i="5"/>
  <c r="G58" i="5" s="1"/>
  <c r="Q27" i="5"/>
  <c r="G28" i="5" s="1"/>
  <c r="Q28" i="5" s="1"/>
  <c r="U28" i="5" s="1"/>
  <c r="G31" i="5"/>
  <c r="Q40" i="5"/>
  <c r="G46" i="5" s="1"/>
  <c r="K46" i="5" l="1"/>
  <c r="O31" i="5"/>
  <c r="Q31" i="5" s="1"/>
  <c r="G32" i="5"/>
  <c r="Q32" i="5" s="1"/>
  <c r="G47" i="5"/>
  <c r="Q47" i="5" s="1"/>
  <c r="Q41" i="5"/>
  <c r="Q53" i="5" s="1"/>
  <c r="Q54" i="5" s="1"/>
  <c r="G55" i="5" s="1"/>
  <c r="Q55" i="5" s="1"/>
  <c r="G59" i="5"/>
  <c r="Q59" i="5" s="1"/>
  <c r="O46" i="5" l="1"/>
  <c r="Q46" i="5" s="1"/>
  <c r="U47" i="5" s="1"/>
  <c r="O58" i="5"/>
  <c r="Q58" i="5" s="1"/>
  <c r="U59" i="5" s="1"/>
  <c r="U32" i="5"/>
  <c r="U35" i="5" s="1"/>
  <c r="Q42" i="5"/>
  <c r="G43" i="5" s="1"/>
  <c r="Q43" i="5" s="1"/>
  <c r="U43" i="5" s="1"/>
  <c r="U55" i="5"/>
  <c r="U49" i="5" l="1"/>
  <c r="U61" i="5"/>
  <c r="U71" i="5" l="1"/>
</calcChain>
</file>

<file path=xl/sharedStrings.xml><?xml version="1.0" encoding="utf-8"?>
<sst xmlns="http://schemas.openxmlformats.org/spreadsheetml/2006/main" count="224" uniqueCount="119">
  <si>
    <t>Impôt sur le bénéfice</t>
  </si>
  <si>
    <t>Taux de base</t>
  </si>
  <si>
    <t>Centimes additionnels cantonaux</t>
  </si>
  <si>
    <t>Impôt sur le capital</t>
  </si>
  <si>
    <t>Taux de base (ordinaire)</t>
  </si>
  <si>
    <t xml:space="preserve"> - si bénfice net total &gt; 0</t>
  </si>
  <si>
    <t xml:space="preserve"> - si bénfice net total &lt; 0</t>
  </si>
  <si>
    <t>Taux de base (réduit)</t>
  </si>
  <si>
    <t>Impôt sur le bénéfice et impôt sur le capital</t>
  </si>
  <si>
    <t>Centime additionnel spécial</t>
  </si>
  <si>
    <t>Fonds de péréquation</t>
  </si>
  <si>
    <t>Centimes additionnels communaux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</si>
  <si>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</si>
  <si>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</si>
  <si>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</si>
  <si>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</si>
  <si>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</si>
  <si>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</si>
  <si>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</si>
  <si>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</si>
  <si>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</si>
  <si>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</si>
  <si>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</si>
  <si>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</si>
  <si>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</si>
  <si>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</si>
  <si>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</si>
  <si>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</si>
  <si>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</si>
  <si>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</si>
  <si>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</si>
  <si>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</si>
  <si>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</si>
  <si>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</si>
  <si>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</si>
  <si>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</si>
  <si>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</si>
  <si>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</si>
  <si>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</si>
  <si>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</si>
  <si>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</si>
  <si>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</si>
  <si>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</si>
  <si>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</si>
  <si>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</si>
  <si>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</si>
  <si>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</si>
  <si>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</si>
  <si>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</si>
  <si>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</si>
  <si>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</si>
  <si>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</si>
  <si>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</si>
  <si>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</si>
  <si>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</si>
  <si>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</si>
  <si>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</si>
  <si>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Période fiscale:</t>
  </si>
  <si>
    <t>-</t>
  </si>
  <si>
    <t>Bénéfice net total</t>
  </si>
  <si>
    <t>CHF</t>
  </si>
  <si>
    <t>Bénéfice net imposable dans le canton</t>
  </si>
  <si>
    <t>Capital propre imposable dans le canton</t>
  </si>
  <si>
    <t>Part du bénéfice net imposable dans le canton exonérée</t>
  </si>
  <si>
    <t>Part du capital propre imposable dans le canton exonérée</t>
  </si>
  <si>
    <t>Base de calcul</t>
  </si>
  <si>
    <t xml:space="preserve">  Commune(s)</t>
  </si>
  <si>
    <t>Taux</t>
  </si>
  <si>
    <t>Total</t>
  </si>
  <si>
    <t>Impôt cantonal</t>
  </si>
  <si>
    <t>Réduction pour participations</t>
  </si>
  <si>
    <t>Sous-total</t>
  </si>
  <si>
    <t>Centimes additionnels</t>
  </si>
  <si>
    <t>Impôt communal</t>
  </si>
  <si>
    <t>Jours</t>
  </si>
  <si>
    <t>Impôt immobilier complémentaire</t>
  </si>
  <si>
    <t>Immeubles loués</t>
  </si>
  <si>
    <t>Immeubles occupés</t>
  </si>
  <si>
    <t>TOTAL I - IMPÔTS CANTONAUX ET COMMUNAUX</t>
  </si>
  <si>
    <t xml:space="preserve"> -</t>
  </si>
  <si>
    <t>Bénéfice net imposable en Suisse</t>
  </si>
  <si>
    <t>Part du bénéfice net imposable en Suisse exonérée</t>
  </si>
  <si>
    <t>TOTAL</t>
  </si>
  <si>
    <t>Commune:</t>
  </si>
  <si>
    <t>Bases légales</t>
  </si>
  <si>
    <t>RSG</t>
  </si>
  <si>
    <t>D 3 15</t>
  </si>
  <si>
    <t>D 3 70</t>
  </si>
  <si>
    <t>D 3 05</t>
  </si>
  <si>
    <t>D 3 05.30</t>
  </si>
  <si>
    <t>D 3 05.04</t>
  </si>
  <si>
    <t>Références</t>
  </si>
  <si>
    <t>Art. 20 ou 25 de la Loi sur l'imposition des personnes morales (LIPM)</t>
  </si>
  <si>
    <t>Art. 295 de la Loi sur les contributions publiques (LCP)</t>
  </si>
  <si>
    <t>Art. 12 du Règlement d'application de diverses dispositions de la loi générale sur les contributions publiques</t>
  </si>
  <si>
    <t>Art. 33, 34, 35 ou 36 de la Loi sur l'imposition des personnes morales (LIPM)</t>
  </si>
  <si>
    <t>Art. 76 et 77 de la Loi générale sur les contributions publiques (LCP)</t>
  </si>
  <si>
    <t>Art. 21 de la Loi sur l'imposition des personnes morales (LIPM)</t>
  </si>
  <si>
    <t>Sociétés de capitaux et coopératives</t>
  </si>
  <si>
    <t>RS</t>
  </si>
  <si>
    <t>Art. 68 Loi fédérale sur l'impôt fédéral direct (LIFD)</t>
  </si>
  <si>
    <t>Art. 69 et 70 Loi fédérale sur l'impôt fédéral direct (LIFD)</t>
  </si>
  <si>
    <t>Date de la constitution:</t>
  </si>
  <si>
    <t>Art. 293 lettre b de la Loi générale sur les contributions publiques (LCP)</t>
  </si>
  <si>
    <t>Réduction de l'impôt sur le capital</t>
  </si>
  <si>
    <t>Art. 36A de la Loi sur l'imposition des personnes morales (LIPM)</t>
  </si>
  <si>
    <t>République et Canton de Genève</t>
  </si>
  <si>
    <t>Département des finances</t>
  </si>
  <si>
    <t>Administration fiscale cantonale</t>
  </si>
  <si>
    <t>Art. 289, al. 2 de la Loi générale sur les contributions publiques (LCP)</t>
  </si>
  <si>
    <t>Art. 4 lettre a de la Loi établissant le budget administratif de l'Etat de Genève</t>
  </si>
  <si>
    <t>Art. 4 lettre b de la Loi établissant le budget administratif de l'Etat de Genève</t>
  </si>
  <si>
    <r>
      <t xml:space="preserve">Calcul de l'impôt cantonal et communal </t>
    </r>
    <r>
      <rPr>
        <b/>
        <sz val="12"/>
        <color indexed="12"/>
        <rFont val="Arial"/>
        <family val="2"/>
      </rPr>
      <t xml:space="preserve">2018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 et le capital et de l'impôt immobilier complémentaire</t>
    </r>
  </si>
  <si>
    <t>Impôt cantonal et communal 2018</t>
  </si>
  <si>
    <t>Impôt fédéral direct 2018</t>
  </si>
  <si>
    <t>Arrêté approuvant le nombre des centimes additionnels à percevoir pour l'année 2018 par les communes du canton de Genève</t>
  </si>
  <si>
    <r>
      <t xml:space="preserve">Calcul de l'impôt fédéral direct </t>
    </r>
    <r>
      <rPr>
        <b/>
        <sz val="12"/>
        <color indexed="12"/>
        <rFont val="Arial"/>
        <family val="2"/>
      </rPr>
      <t xml:space="preserve">2018 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</t>
    </r>
  </si>
  <si>
    <t xml:space="preserve">Département des finances </t>
  </si>
  <si>
    <t>et des ressources humaines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</si>
</sst>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%"/>
    <numFmt numFmtId="165" formatCode="#,##0.00;[Red]#,##0.00"/>
    <numFmt numFmtId="166" formatCode="#,##0;[Red]#,##0"/>
    <numFmt numFmtId="167" formatCode="[$-100C]d/\ mmmm\ yyyy;@"/>
    <numFmt numFmtId="168" formatCode="dd/mm/yyyy;@"/>
  </numFmts>
  <fonts count="23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i/>
      <strike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22"/>
      </bottom>
      <diagonal/>
    </border>
    <border>
      <left/>
      <right style="thin">
        <color indexed="22"/>
      </right>
      <top style="medium">
        <color indexed="63"/>
      </top>
      <bottom style="thin">
        <color indexed="22"/>
      </bottom>
      <diagonal/>
    </border>
    <border>
      <left style="medium">
        <color indexed="63"/>
      </left>
      <right/>
      <top style="medium">
        <color indexed="63"/>
      </top>
      <bottom style="hair">
        <color indexed="64"/>
      </bottom>
      <diagonal/>
    </border>
    <border>
      <left/>
      <right/>
      <top style="medium">
        <color indexed="63"/>
      </top>
      <bottom style="hair">
        <color indexed="64"/>
      </bottom>
      <diagonal/>
    </border>
    <border>
      <left/>
      <right style="thin">
        <color indexed="22"/>
      </right>
      <top style="medium">
        <color indexed="63"/>
      </top>
      <bottom style="hair">
        <color indexed="64"/>
      </bottom>
      <diagonal/>
    </border>
    <border>
      <left style="medium">
        <color indexed="63"/>
      </left>
      <right/>
      <top style="medium">
        <color indexed="63"/>
      </top>
      <bottom style="hair">
        <color indexed="63"/>
      </bottom>
      <diagonal/>
    </border>
    <border>
      <left/>
      <right/>
      <top style="medium">
        <color indexed="63"/>
      </top>
      <bottom style="hair">
        <color indexed="63"/>
      </bottom>
      <diagonal/>
    </border>
    <border>
      <left/>
      <right style="thin">
        <color indexed="22"/>
      </right>
      <top style="medium">
        <color indexed="63"/>
      </top>
      <bottom style="hair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63">
    <xf numFmtId="0" fontId="0" fillId="0" borderId="0" xfId="0"/>
    <xf numFmtId="0" fontId="2" fillId="0" borderId="0" xfId="2" applyFont="1" applyProtection="1">
      <protection hidden="1"/>
    </xf>
    <xf numFmtId="166" fontId="2" fillId="0" borderId="0" xfId="2" applyNumberFormat="1" applyFont="1" applyProtection="1">
      <protection hidden="1"/>
    </xf>
    <xf numFmtId="10" fontId="2" fillId="0" borderId="0" xfId="2" applyNumberFormat="1" applyFont="1" applyProtection="1">
      <protection hidden="1"/>
    </xf>
    <xf numFmtId="165" fontId="2" fillId="0" borderId="0" xfId="2" applyNumberFormat="1" applyFont="1" applyProtection="1">
      <protection hidden="1"/>
    </xf>
    <xf numFmtId="0" fontId="2" fillId="0" borderId="0" xfId="2" applyFont="1" applyAlignment="1" applyProtection="1">
      <alignment horizontal="right"/>
      <protection hidden="1"/>
    </xf>
    <xf numFmtId="0" fontId="4" fillId="0" borderId="0" xfId="2" applyFont="1" applyBorder="1" applyAlignment="1" applyProtection="1">
      <alignment horizontal="right"/>
      <protection hidden="1"/>
    </xf>
    <xf numFmtId="0" fontId="9" fillId="2" borderId="0" xfId="2" applyFont="1" applyFill="1" applyProtection="1">
      <protection hidden="1"/>
    </xf>
    <xf numFmtId="0" fontId="2" fillId="2" borderId="0" xfId="2" applyFont="1" applyFill="1" applyProtection="1">
      <protection hidden="1"/>
    </xf>
    <xf numFmtId="166" fontId="2" fillId="2" borderId="0" xfId="2" applyNumberFormat="1" applyFont="1" applyFill="1" applyProtection="1">
      <protection hidden="1"/>
    </xf>
    <xf numFmtId="10" fontId="2" fillId="2" borderId="0" xfId="2" applyNumberFormat="1" applyFont="1" applyFill="1" applyProtection="1">
      <protection hidden="1"/>
    </xf>
    <xf numFmtId="165" fontId="2" fillId="2" borderId="0" xfId="2" applyNumberFormat="1" applyFont="1" applyFill="1" applyProtection="1">
      <protection hidden="1"/>
    </xf>
    <xf numFmtId="0" fontId="2" fillId="0" borderId="0" xfId="2" applyFont="1" applyFill="1" applyProtection="1">
      <protection hidden="1"/>
    </xf>
    <xf numFmtId="0" fontId="4" fillId="0" borderId="0" xfId="2" applyFont="1" applyProtection="1">
      <protection hidden="1"/>
    </xf>
    <xf numFmtId="167" fontId="4" fillId="0" borderId="0" xfId="2" applyNumberFormat="1" applyFont="1" applyAlignment="1" applyProtection="1">
      <alignment horizontal="left"/>
      <protection hidden="1"/>
    </xf>
    <xf numFmtId="0" fontId="4" fillId="0" borderId="0" xfId="2" applyFont="1" applyAlignment="1" applyProtection="1">
      <alignment horizontal="left"/>
      <protection hidden="1"/>
    </xf>
    <xf numFmtId="166" fontId="2" fillId="0" borderId="0" xfId="2" applyNumberFormat="1" applyFont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65" fontId="2" fillId="0" borderId="0" xfId="2" applyNumberFormat="1" applyFont="1" applyAlignment="1" applyProtection="1">
      <alignment horizontal="right"/>
      <protection hidden="1"/>
    </xf>
    <xf numFmtId="166" fontId="2" fillId="2" borderId="0" xfId="2" applyNumberFormat="1" applyFont="1" applyFill="1" applyAlignment="1" applyProtection="1">
      <alignment horizontal="right"/>
      <protection hidden="1"/>
    </xf>
    <xf numFmtId="10" fontId="2" fillId="2" borderId="0" xfId="2" applyNumberFormat="1" applyFont="1" applyFill="1" applyAlignment="1" applyProtection="1">
      <alignment horizontal="right"/>
      <protection hidden="1"/>
    </xf>
    <xf numFmtId="165" fontId="2" fillId="2" borderId="0" xfId="2" applyNumberFormat="1" applyFont="1" applyFill="1" applyAlignment="1" applyProtection="1">
      <alignment horizontal="right"/>
      <protection hidden="1"/>
    </xf>
    <xf numFmtId="165" fontId="10" fillId="0" borderId="0" xfId="2" applyNumberFormat="1" applyFont="1" applyProtection="1">
      <protection hidden="1"/>
    </xf>
    <xf numFmtId="0" fontId="9" fillId="0" borderId="0" xfId="2" applyFont="1" applyProtection="1">
      <protection hidden="1"/>
    </xf>
    <xf numFmtId="0" fontId="2" fillId="0" borderId="0" xfId="2" applyFont="1" applyBorder="1" applyProtection="1">
      <protection hidden="1"/>
    </xf>
    <xf numFmtId="0" fontId="2" fillId="0" borderId="1" xfId="2" applyFont="1" applyBorder="1" applyProtection="1">
      <protection hidden="1"/>
    </xf>
    <xf numFmtId="166" fontId="2" fillId="0" borderId="1" xfId="2" applyNumberFormat="1" applyFont="1" applyBorder="1" applyProtection="1">
      <protection hidden="1"/>
    </xf>
    <xf numFmtId="10" fontId="2" fillId="0" borderId="1" xfId="2" applyNumberFormat="1" applyFont="1" applyBorder="1" applyProtection="1">
      <protection hidden="1"/>
    </xf>
    <xf numFmtId="0" fontId="10" fillId="0" borderId="1" xfId="2" applyNumberFormat="1" applyFont="1" applyBorder="1" applyProtection="1"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10" fontId="2" fillId="0" borderId="1" xfId="2" applyNumberFormat="1" applyFont="1" applyBorder="1" applyAlignment="1" applyProtection="1">
      <alignment horizontal="right"/>
      <protection hidden="1"/>
    </xf>
    <xf numFmtId="165" fontId="2" fillId="0" borderId="0" xfId="2" applyNumberFormat="1" applyFont="1" applyBorder="1" applyAlignment="1" applyProtection="1">
      <alignment horizontal="right"/>
      <protection hidden="1"/>
    </xf>
    <xf numFmtId="0" fontId="11" fillId="0" borderId="1" xfId="2" applyFont="1" applyBorder="1" applyProtection="1">
      <protection hidden="1"/>
    </xf>
    <xf numFmtId="0" fontId="2" fillId="0" borderId="2" xfId="2" applyFont="1" applyBorder="1" applyProtection="1">
      <protection hidden="1"/>
    </xf>
    <xf numFmtId="0" fontId="2" fillId="0" borderId="3" xfId="2" applyFont="1" applyFill="1" applyBorder="1" applyAlignment="1" applyProtection="1">
      <alignment horizontal="right"/>
      <protection hidden="1"/>
    </xf>
    <xf numFmtId="166" fontId="2" fillId="0" borderId="2" xfId="2" applyNumberFormat="1" applyFont="1" applyBorder="1" applyProtection="1">
      <protection hidden="1"/>
    </xf>
    <xf numFmtId="10" fontId="2" fillId="0" borderId="2" xfId="2" applyNumberFormat="1" applyFont="1" applyBorder="1" applyProtection="1">
      <protection hidden="1"/>
    </xf>
    <xf numFmtId="0" fontId="10" fillId="0" borderId="2" xfId="2" applyNumberFormat="1" applyFont="1" applyBorder="1" applyProtection="1">
      <protection hidden="1"/>
    </xf>
    <xf numFmtId="166" fontId="2" fillId="0" borderId="2" xfId="2" applyNumberFormat="1" applyFont="1" applyBorder="1" applyAlignment="1" applyProtection="1">
      <alignment horizontal="right"/>
      <protection hidden="1"/>
    </xf>
    <xf numFmtId="0" fontId="2" fillId="0" borderId="1" xfId="2" applyFont="1" applyFill="1" applyBorder="1" applyProtection="1">
      <protection hidden="1"/>
    </xf>
    <xf numFmtId="166" fontId="2" fillId="0" borderId="1" xfId="2" applyNumberFormat="1" applyFont="1" applyFill="1" applyBorder="1" applyProtection="1">
      <protection hidden="1"/>
    </xf>
    <xf numFmtId="10" fontId="2" fillId="0" borderId="1" xfId="2" applyNumberFormat="1" applyFont="1" applyFill="1" applyBorder="1" applyProtection="1">
      <protection hidden="1"/>
    </xf>
    <xf numFmtId="0" fontId="10" fillId="0" borderId="1" xfId="2" applyNumberFormat="1" applyFont="1" applyFill="1" applyBorder="1" applyProtection="1">
      <protection hidden="1"/>
    </xf>
    <xf numFmtId="165" fontId="2" fillId="0" borderId="1" xfId="2" applyNumberFormat="1" applyFont="1" applyFill="1" applyBorder="1" applyAlignment="1" applyProtection="1">
      <alignment horizontal="right"/>
      <protection hidden="1"/>
    </xf>
    <xf numFmtId="166" fontId="2" fillId="0" borderId="1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Font="1" applyFill="1" applyAlignment="1" applyProtection="1">
      <alignment horizontal="right"/>
      <protection hidden="1"/>
    </xf>
    <xf numFmtId="0" fontId="4" fillId="0" borderId="0" xfId="2" applyFont="1" applyFill="1" applyProtection="1">
      <protection hidden="1"/>
    </xf>
    <xf numFmtId="0" fontId="2" fillId="0" borderId="2" xfId="2" applyFont="1" applyFill="1" applyBorder="1" applyProtection="1">
      <protection hidden="1"/>
    </xf>
    <xf numFmtId="166" fontId="2" fillId="0" borderId="2" xfId="2" applyNumberFormat="1" applyFont="1" applyFill="1" applyBorder="1" applyProtection="1">
      <protection hidden="1"/>
    </xf>
    <xf numFmtId="10" fontId="2" fillId="0" borderId="2" xfId="2" applyNumberFormat="1" applyFont="1" applyFill="1" applyBorder="1" applyProtection="1">
      <protection hidden="1"/>
    </xf>
    <xf numFmtId="0" fontId="10" fillId="0" borderId="2" xfId="2" applyNumberFormat="1" applyFont="1" applyFill="1" applyBorder="1" applyProtection="1">
      <protection hidden="1"/>
    </xf>
    <xf numFmtId="166" fontId="2" fillId="0" borderId="2" xfId="2" applyNumberFormat="1" applyFont="1" applyFill="1" applyBorder="1" applyAlignment="1" applyProtection="1">
      <alignment horizontal="right"/>
      <protection hidden="1"/>
    </xf>
    <xf numFmtId="0" fontId="2" fillId="0" borderId="0" xfId="2" applyFont="1" applyFill="1" applyBorder="1" applyAlignment="1" applyProtection="1">
      <alignment horizontal="left" wrapText="1"/>
      <protection hidden="1"/>
    </xf>
    <xf numFmtId="0" fontId="10" fillId="0" borderId="0" xfId="2" applyNumberFormat="1" applyFont="1" applyFill="1" applyBorder="1" applyProtection="1">
      <protection hidden="1"/>
    </xf>
    <xf numFmtId="0" fontId="2" fillId="0" borderId="0" xfId="2" applyFont="1" applyFill="1" applyBorder="1" applyAlignment="1" applyProtection="1">
      <alignment horizontal="right"/>
      <protection hidden="1"/>
    </xf>
    <xf numFmtId="0" fontId="2" fillId="0" borderId="0" xfId="2" applyFont="1" applyFill="1" applyBorder="1" applyProtection="1">
      <protection hidden="1"/>
    </xf>
    <xf numFmtId="164" fontId="2" fillId="0" borderId="0" xfId="2" applyNumberFormat="1" applyFont="1" applyFill="1" applyBorder="1" applyAlignment="1" applyProtection="1">
      <alignment horizontal="right"/>
      <protection hidden="1"/>
    </xf>
    <xf numFmtId="4" fontId="2" fillId="0" borderId="0" xfId="2" applyNumberFormat="1" applyFont="1" applyFill="1" applyBorder="1" applyAlignment="1" applyProtection="1">
      <alignment horizontal="right"/>
      <protection hidden="1"/>
    </xf>
    <xf numFmtId="0" fontId="9" fillId="0" borderId="3" xfId="2" applyFont="1" applyBorder="1" applyProtection="1">
      <protection hidden="1"/>
    </xf>
    <xf numFmtId="0" fontId="2" fillId="0" borderId="3" xfId="2" applyFont="1" applyBorder="1" applyProtection="1">
      <protection hidden="1"/>
    </xf>
    <xf numFmtId="166" fontId="2" fillId="0" borderId="3" xfId="2" applyNumberFormat="1" applyFont="1" applyBorder="1" applyProtection="1">
      <protection hidden="1"/>
    </xf>
    <xf numFmtId="10" fontId="2" fillId="0" borderId="3" xfId="2" applyNumberFormat="1" applyFont="1" applyBorder="1" applyProtection="1">
      <protection hidden="1"/>
    </xf>
    <xf numFmtId="165" fontId="2" fillId="0" borderId="3" xfId="2" applyNumberFormat="1" applyFont="1" applyBorder="1" applyProtection="1">
      <protection hidden="1"/>
    </xf>
    <xf numFmtId="165" fontId="10" fillId="0" borderId="3" xfId="2" applyNumberFormat="1" applyFont="1" applyBorder="1" applyProtection="1">
      <protection hidden="1"/>
    </xf>
    <xf numFmtId="0" fontId="2" fillId="0" borderId="3" xfId="2" applyFont="1" applyBorder="1" applyAlignment="1" applyProtection="1">
      <alignment horizontal="right"/>
      <protection hidden="1"/>
    </xf>
    <xf numFmtId="165" fontId="10" fillId="2" borderId="0" xfId="2" applyNumberFormat="1" applyFont="1" applyFill="1" applyProtection="1">
      <protection hidden="1"/>
    </xf>
    <xf numFmtId="0" fontId="2" fillId="0" borderId="1" xfId="2" applyNumberFormat="1" applyFont="1" applyFill="1" applyBorder="1" applyAlignment="1" applyProtection="1">
      <protection hidden="1"/>
    </xf>
    <xf numFmtId="166" fontId="2" fillId="0" borderId="0" xfId="2" applyNumberFormat="1" applyFont="1" applyBorder="1" applyProtection="1">
      <protection hidden="1"/>
    </xf>
    <xf numFmtId="10" fontId="2" fillId="0" borderId="0" xfId="2" applyNumberFormat="1" applyFont="1" applyBorder="1" applyProtection="1">
      <protection hidden="1"/>
    </xf>
    <xf numFmtId="165" fontId="2" fillId="0" borderId="0" xfId="2" applyNumberFormat="1" applyFont="1" applyBorder="1" applyProtection="1">
      <protection hidden="1"/>
    </xf>
    <xf numFmtId="0" fontId="10" fillId="0" borderId="0" xfId="2" applyNumberFormat="1" applyFont="1" applyBorder="1" applyProtection="1">
      <protection hidden="1"/>
    </xf>
    <xf numFmtId="166" fontId="2" fillId="0" borderId="0" xfId="2" applyNumberFormat="1" applyFont="1" applyBorder="1" applyAlignment="1" applyProtection="1">
      <alignment horizontal="right"/>
      <protection hidden="1"/>
    </xf>
    <xf numFmtId="10" fontId="2" fillId="0" borderId="0" xfId="2" applyNumberFormat="1" applyFont="1" applyBorder="1" applyAlignment="1" applyProtection="1">
      <alignment horizontal="right"/>
      <protection hidden="1"/>
    </xf>
    <xf numFmtId="165" fontId="9" fillId="0" borderId="0" xfId="2" applyNumberFormat="1" applyFont="1" applyBorder="1" applyAlignment="1" applyProtection="1">
      <alignment horizontal="right"/>
      <protection hidden="1"/>
    </xf>
    <xf numFmtId="0" fontId="9" fillId="0" borderId="0" xfId="2" applyFont="1" applyFill="1" applyProtection="1">
      <protection hidden="1"/>
    </xf>
    <xf numFmtId="166" fontId="2" fillId="0" borderId="0" xfId="2" applyNumberFormat="1" applyFont="1" applyFill="1" applyProtection="1">
      <protection hidden="1"/>
    </xf>
    <xf numFmtId="10" fontId="2" fillId="0" borderId="0" xfId="2" applyNumberFormat="1" applyFont="1" applyFill="1" applyProtection="1">
      <protection hidden="1"/>
    </xf>
    <xf numFmtId="165" fontId="2" fillId="0" borderId="0" xfId="2" applyNumberFormat="1" applyFont="1" applyFill="1" applyProtection="1">
      <protection hidden="1"/>
    </xf>
    <xf numFmtId="165" fontId="10" fillId="0" borderId="0" xfId="2" applyNumberFormat="1" applyFont="1" applyFill="1" applyProtection="1">
      <protection hidden="1"/>
    </xf>
    <xf numFmtId="166" fontId="2" fillId="0" borderId="0" xfId="2" applyNumberFormat="1" applyFont="1" applyFill="1" applyAlignment="1" applyProtection="1">
      <alignment horizontal="right"/>
      <protection hidden="1"/>
    </xf>
    <xf numFmtId="10" fontId="2" fillId="0" borderId="0" xfId="2" applyNumberFormat="1" applyFont="1" applyFill="1" applyAlignment="1" applyProtection="1">
      <alignment horizontal="right"/>
      <protection hidden="1"/>
    </xf>
    <xf numFmtId="166" fontId="2" fillId="0" borderId="0" xfId="2" applyNumberFormat="1" applyFont="1" applyFill="1" applyBorder="1" applyProtection="1">
      <protection hidden="1"/>
    </xf>
    <xf numFmtId="10" fontId="2" fillId="0" borderId="0" xfId="2" applyNumberFormat="1" applyFont="1" applyFill="1" applyBorder="1" applyProtection="1">
      <protection hidden="1"/>
    </xf>
    <xf numFmtId="165" fontId="2" fillId="0" borderId="0" xfId="2" applyNumberFormat="1" applyFont="1" applyFill="1" applyBorder="1" applyProtection="1">
      <protection hidden="1"/>
    </xf>
    <xf numFmtId="166" fontId="2" fillId="0" borderId="0" xfId="2" applyNumberFormat="1" applyFont="1" applyFill="1" applyBorder="1" applyAlignment="1" applyProtection="1">
      <alignment horizontal="right"/>
      <protection hidden="1"/>
    </xf>
    <xf numFmtId="10" fontId="2" fillId="0" borderId="0" xfId="2" applyNumberFormat="1" applyFont="1" applyFill="1" applyBorder="1" applyAlignment="1" applyProtection="1">
      <alignment horizontal="right"/>
      <protection hidden="1"/>
    </xf>
    <xf numFmtId="165" fontId="9" fillId="0" borderId="0" xfId="2" applyNumberFormat="1" applyFont="1" applyFill="1" applyBorder="1" applyAlignment="1" applyProtection="1">
      <alignment horizontal="right"/>
      <protection hidden="1"/>
    </xf>
    <xf numFmtId="0" fontId="9" fillId="0" borderId="3" xfId="2" applyFont="1" applyFill="1" applyBorder="1" applyProtection="1">
      <protection hidden="1"/>
    </xf>
    <xf numFmtId="0" fontId="2" fillId="0" borderId="3" xfId="2" applyFont="1" applyFill="1" applyBorder="1" applyProtection="1">
      <protection hidden="1"/>
    </xf>
    <xf numFmtId="166" fontId="2" fillId="0" borderId="3" xfId="2" applyNumberFormat="1" applyFont="1" applyFill="1" applyBorder="1" applyProtection="1">
      <protection hidden="1"/>
    </xf>
    <xf numFmtId="10" fontId="2" fillId="0" borderId="3" xfId="2" applyNumberFormat="1" applyFont="1" applyFill="1" applyBorder="1" applyProtection="1">
      <protection hidden="1"/>
    </xf>
    <xf numFmtId="165" fontId="10" fillId="0" borderId="3" xfId="2" applyNumberFormat="1" applyFont="1" applyFill="1" applyBorder="1" applyProtection="1">
      <protection hidden="1"/>
    </xf>
    <xf numFmtId="0" fontId="2" fillId="3" borderId="0" xfId="2" applyFont="1" applyFill="1" applyProtection="1">
      <protection hidden="1"/>
    </xf>
    <xf numFmtId="166" fontId="2" fillId="3" borderId="0" xfId="2" applyNumberFormat="1" applyFont="1" applyFill="1" applyProtection="1">
      <protection hidden="1"/>
    </xf>
    <xf numFmtId="10" fontId="2" fillId="3" borderId="0" xfId="2" applyNumberFormat="1" applyFont="1" applyFill="1" applyProtection="1">
      <protection hidden="1"/>
    </xf>
    <xf numFmtId="165" fontId="10" fillId="3" borderId="0" xfId="2" applyNumberFormat="1" applyFont="1" applyFill="1" applyProtection="1">
      <protection hidden="1"/>
    </xf>
    <xf numFmtId="165" fontId="2" fillId="3" borderId="0" xfId="2" applyNumberFormat="1" applyFont="1" applyFill="1" applyAlignment="1" applyProtection="1">
      <alignment horizontal="right"/>
      <protection hidden="1"/>
    </xf>
    <xf numFmtId="0" fontId="5" fillId="0" borderId="1" xfId="2" applyFont="1" applyFill="1" applyBorder="1" applyProtection="1">
      <protection hidden="1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0" fontId="4" fillId="3" borderId="0" xfId="2" applyFont="1" applyFill="1" applyProtection="1">
      <protection hidden="1"/>
    </xf>
    <xf numFmtId="0" fontId="2" fillId="3" borderId="0" xfId="2" applyFont="1" applyFill="1" applyAlignment="1" applyProtection="1">
      <alignment horizontal="right"/>
      <protection hidden="1"/>
    </xf>
    <xf numFmtId="0" fontId="4" fillId="3" borderId="3" xfId="2" applyFont="1" applyFill="1" applyBorder="1" applyProtection="1">
      <protection hidden="1"/>
    </xf>
    <xf numFmtId="0" fontId="5" fillId="3" borderId="3" xfId="2" applyFont="1" applyFill="1" applyBorder="1" applyProtection="1">
      <protection hidden="1"/>
    </xf>
    <xf numFmtId="166" fontId="5" fillId="3" borderId="3" xfId="2" applyNumberFormat="1" applyFont="1" applyFill="1" applyBorder="1" applyProtection="1">
      <protection hidden="1"/>
    </xf>
    <xf numFmtId="10" fontId="5" fillId="3" borderId="3" xfId="2" applyNumberFormat="1" applyFont="1" applyFill="1" applyBorder="1" applyProtection="1">
      <protection hidden="1"/>
    </xf>
    <xf numFmtId="165" fontId="12" fillId="3" borderId="3" xfId="2" applyNumberFormat="1" applyFont="1" applyFill="1" applyBorder="1" applyProtection="1">
      <protection hidden="1"/>
    </xf>
    <xf numFmtId="0" fontId="5" fillId="3" borderId="3" xfId="2" applyFont="1" applyFill="1" applyBorder="1" applyAlignment="1" applyProtection="1">
      <alignment horizontal="right"/>
      <protection hidden="1"/>
    </xf>
    <xf numFmtId="0" fontId="7" fillId="2" borderId="4" xfId="2" applyFont="1" applyFill="1" applyBorder="1" applyProtection="1">
      <protection hidden="1"/>
    </xf>
    <xf numFmtId="0" fontId="3" fillId="2" borderId="4" xfId="2" applyFont="1" applyFill="1" applyBorder="1" applyProtection="1">
      <protection hidden="1"/>
    </xf>
    <xf numFmtId="166" fontId="3" fillId="2" borderId="4" xfId="2" applyNumberFormat="1" applyFont="1" applyFill="1" applyBorder="1" applyProtection="1">
      <protection hidden="1"/>
    </xf>
    <xf numFmtId="10" fontId="3" fillId="2" borderId="4" xfId="2" applyNumberFormat="1" applyFont="1" applyFill="1" applyBorder="1" applyProtection="1">
      <protection hidden="1"/>
    </xf>
    <xf numFmtId="165" fontId="3" fillId="2" borderId="4" xfId="2" applyNumberFormat="1" applyFont="1" applyFill="1" applyBorder="1" applyProtection="1">
      <protection hidden="1"/>
    </xf>
    <xf numFmtId="0" fontId="3" fillId="2" borderId="4" xfId="2" applyFont="1" applyFill="1" applyBorder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1" fillId="0" borderId="0" xfId="2" applyFont="1" applyProtection="1">
      <protection hidden="1"/>
    </xf>
    <xf numFmtId="166" fontId="11" fillId="0" borderId="0" xfId="2" applyNumberFormat="1" applyFont="1" applyProtection="1">
      <protection hidden="1"/>
    </xf>
    <xf numFmtId="10" fontId="11" fillId="0" borderId="0" xfId="2" applyNumberFormat="1" applyFont="1" applyProtection="1">
      <protection hidden="1"/>
    </xf>
    <xf numFmtId="165" fontId="11" fillId="0" borderId="0" xfId="2" applyNumberFormat="1" applyFont="1" applyProtection="1">
      <protection hidden="1"/>
    </xf>
    <xf numFmtId="0" fontId="11" fillId="0" borderId="0" xfId="2" applyFont="1" applyAlignment="1" applyProtection="1">
      <alignment horizontal="right"/>
      <protection hidden="1"/>
    </xf>
    <xf numFmtId="0" fontId="14" fillId="0" borderId="0" xfId="2" applyFont="1" applyProtection="1">
      <protection hidden="1"/>
    </xf>
    <xf numFmtId="166" fontId="14" fillId="0" borderId="0" xfId="2" applyNumberFormat="1" applyFont="1" applyProtection="1">
      <protection hidden="1"/>
    </xf>
    <xf numFmtId="10" fontId="14" fillId="0" borderId="0" xfId="2" applyNumberFormat="1" applyFont="1" applyProtection="1">
      <protection hidden="1"/>
    </xf>
    <xf numFmtId="165" fontId="14" fillId="0" borderId="0" xfId="2" applyNumberFormat="1" applyFont="1" applyProtection="1">
      <protection hidden="1"/>
    </xf>
    <xf numFmtId="0" fontId="2" fillId="0" borderId="0" xfId="2" applyNumberFormat="1" applyFont="1" applyBorder="1" applyProtection="1">
      <protection hidden="1"/>
    </xf>
    <xf numFmtId="3" fontId="2" fillId="0" borderId="0" xfId="2" applyNumberFormat="1" applyFont="1" applyAlignment="1" applyProtection="1">
      <alignment horizontal="right"/>
      <protection hidden="1"/>
    </xf>
    <xf numFmtId="0" fontId="10" fillId="0" borderId="3" xfId="2" applyNumberFormat="1" applyFont="1" applyBorder="1" applyProtection="1">
      <protection hidden="1"/>
    </xf>
    <xf numFmtId="166" fontId="2" fillId="0" borderId="3" xfId="2" applyNumberFormat="1" applyFont="1" applyBorder="1" applyAlignment="1" applyProtection="1">
      <alignment horizontal="right"/>
      <protection hidden="1"/>
    </xf>
    <xf numFmtId="0" fontId="10" fillId="0" borderId="3" xfId="2" applyNumberFormat="1" applyFont="1" applyFill="1" applyBorder="1" applyProtection="1">
      <protection hidden="1"/>
    </xf>
    <xf numFmtId="0" fontId="2" fillId="0" borderId="5" xfId="2" applyFont="1" applyFill="1" applyBorder="1" applyAlignment="1" applyProtection="1">
      <alignment horizontal="left" wrapText="1"/>
      <protection hidden="1"/>
    </xf>
    <xf numFmtId="0" fontId="10" fillId="0" borderId="5" xfId="2" applyNumberFormat="1" applyFont="1" applyFill="1" applyBorder="1" applyProtection="1">
      <protection hidden="1"/>
    </xf>
    <xf numFmtId="165" fontId="2" fillId="0" borderId="5" xfId="2" applyNumberFormat="1" applyFont="1" applyFill="1" applyBorder="1" applyAlignment="1" applyProtection="1">
      <alignment horizontal="right"/>
      <protection hidden="1"/>
    </xf>
    <xf numFmtId="0" fontId="2" fillId="0" borderId="5" xfId="2" applyFont="1" applyFill="1" applyBorder="1" applyAlignment="1" applyProtection="1">
      <alignment horizontal="right"/>
      <protection hidden="1"/>
    </xf>
    <xf numFmtId="0" fontId="2" fillId="0" borderId="5" xfId="2" applyFont="1" applyFill="1" applyBorder="1" applyProtection="1">
      <protection hidden="1"/>
    </xf>
    <xf numFmtId="164" fontId="2" fillId="0" borderId="5" xfId="2" applyNumberFormat="1" applyFont="1" applyFill="1" applyBorder="1" applyAlignment="1" applyProtection="1">
      <alignment horizontal="right"/>
      <protection hidden="1"/>
    </xf>
    <xf numFmtId="4" fontId="2" fillId="0" borderId="5" xfId="2" applyNumberFormat="1" applyFont="1" applyFill="1" applyBorder="1" applyAlignment="1" applyProtection="1">
      <alignment horizontal="right"/>
      <protection hidden="1"/>
    </xf>
    <xf numFmtId="0" fontId="15" fillId="2" borderId="4" xfId="2" applyFont="1" applyFill="1" applyBorder="1" applyProtection="1">
      <protection hidden="1"/>
    </xf>
    <xf numFmtId="0" fontId="5" fillId="0" borderId="0" xfId="2" applyFont="1" applyProtection="1">
      <protection hidden="1"/>
    </xf>
    <xf numFmtId="166" fontId="5" fillId="0" borderId="0" xfId="2" applyNumberFormat="1" applyFont="1" applyProtection="1">
      <protection hidden="1"/>
    </xf>
    <xf numFmtId="10" fontId="5" fillId="0" borderId="0" xfId="2" applyNumberFormat="1" applyFont="1" applyProtection="1">
      <protection hidden="1"/>
    </xf>
    <xf numFmtId="165" fontId="5" fillId="0" borderId="0" xfId="2" applyNumberFormat="1" applyFont="1" applyProtection="1">
      <protection hidden="1"/>
    </xf>
    <xf numFmtId="0" fontId="5" fillId="0" borderId="0" xfId="2" applyFont="1" applyAlignment="1" applyProtection="1">
      <alignment horizontal="right"/>
      <protection hidden="1"/>
    </xf>
    <xf numFmtId="0" fontId="5" fillId="0" borderId="0" xfId="2" applyFont="1" applyBorder="1" applyProtection="1">
      <protection hidden="1"/>
    </xf>
    <xf numFmtId="0" fontId="5" fillId="0" borderId="0" xfId="2" applyFont="1" applyAlignment="1" applyProtection="1">
      <protection hidden="1"/>
    </xf>
    <xf numFmtId="166" fontId="5" fillId="0" borderId="0" xfId="2" applyNumberFormat="1" applyFont="1" applyAlignment="1" applyProtection="1">
      <protection hidden="1"/>
    </xf>
    <xf numFmtId="10" fontId="5" fillId="0" borderId="0" xfId="2" applyNumberFormat="1" applyFont="1" applyAlignment="1" applyProtection="1">
      <protection hidden="1"/>
    </xf>
    <xf numFmtId="165" fontId="5" fillId="0" borderId="0" xfId="2" applyNumberFormat="1" applyFont="1" applyAlignment="1" applyProtection="1">
      <protection hidden="1"/>
    </xf>
    <xf numFmtId="0" fontId="7" fillId="0" borderId="0" xfId="3" applyFont="1" applyProtection="1">
      <protection hidden="1"/>
    </xf>
    <xf numFmtId="0" fontId="2" fillId="0" borderId="0" xfId="3" applyFont="1" applyProtection="1">
      <protection hidden="1"/>
    </xf>
    <xf numFmtId="0" fontId="8" fillId="0" borderId="0" xfId="3" applyFont="1" applyProtection="1">
      <protection hidden="1"/>
    </xf>
    <xf numFmtId="0" fontId="6" fillId="0" borderId="0" xfId="3" applyFont="1" applyProtection="1">
      <protection hidden="1"/>
    </xf>
    <xf numFmtId="0" fontId="5" fillId="0" borderId="0" xfId="3" applyFont="1" applyProtection="1">
      <protection hidden="1"/>
    </xf>
    <xf numFmtId="9" fontId="2" fillId="0" borderId="0" xfId="3" applyNumberFormat="1" applyFont="1" applyProtection="1">
      <protection hidden="1"/>
    </xf>
    <xf numFmtId="0" fontId="5" fillId="0" borderId="0" xfId="3" applyFont="1" applyAlignment="1" applyProtection="1">
      <alignment horizontal="center"/>
      <protection hidden="1"/>
    </xf>
    <xf numFmtId="0" fontId="5" fillId="0" borderId="0" xfId="3" applyFont="1" applyAlignment="1" applyProtection="1">
      <alignment horizontal="center" wrapText="1"/>
      <protection hidden="1"/>
    </xf>
    <xf numFmtId="10" fontId="2" fillId="0" borderId="0" xfId="3" applyNumberFormat="1" applyFont="1" applyProtection="1">
      <protection hidden="1"/>
    </xf>
    <xf numFmtId="0" fontId="2" fillId="0" borderId="0" xfId="1" applyProtection="1">
      <protection hidden="1"/>
    </xf>
    <xf numFmtId="10" fontId="2" fillId="0" borderId="0" xfId="1" applyNumberFormat="1" applyProtection="1">
      <protection hidden="1"/>
    </xf>
    <xf numFmtId="165" fontId="16" fillId="0" borderId="0" xfId="2" applyNumberFormat="1" applyFont="1" applyBorder="1" applyProtection="1">
      <protection hidden="1"/>
    </xf>
    <xf numFmtId="165" fontId="16" fillId="0" borderId="0" xfId="2" applyNumberFormat="1" applyFont="1" applyBorder="1" applyAlignment="1" applyProtection="1">
      <protection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Alignment="1" applyProtection="1">
      <alignment horizontal="center"/>
      <protection hidden="1"/>
    </xf>
    <xf numFmtId="168" fontId="2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2" applyFont="1" applyFill="1" applyBorder="1" applyProtection="1">
      <protection hidden="1"/>
    </xf>
    <xf numFmtId="0" fontId="2" fillId="0" borderId="7" xfId="2" applyFont="1" applyFill="1" applyBorder="1" applyProtection="1">
      <protection hidden="1"/>
    </xf>
    <xf numFmtId="166" fontId="2" fillId="0" borderId="7" xfId="2" applyNumberFormat="1" applyFont="1" applyFill="1" applyBorder="1" applyProtection="1">
      <protection hidden="1"/>
    </xf>
    <xf numFmtId="10" fontId="2" fillId="0" borderId="7" xfId="2" applyNumberFormat="1" applyFont="1" applyFill="1" applyBorder="1" applyProtection="1">
      <protection hidden="1"/>
    </xf>
    <xf numFmtId="0" fontId="10" fillId="0" borderId="7" xfId="2" applyNumberFormat="1" applyFont="1" applyFill="1" applyBorder="1" applyProtection="1">
      <protection hidden="1"/>
    </xf>
    <xf numFmtId="0" fontId="2" fillId="0" borderId="7" xfId="2" applyNumberFormat="1" applyFont="1" applyFill="1" applyBorder="1" applyAlignment="1" applyProtection="1">
      <alignment horizontal="right"/>
      <protection hidden="1"/>
    </xf>
    <xf numFmtId="166" fontId="2" fillId="0" borderId="7" xfId="2" applyNumberFormat="1" applyFont="1" applyFill="1" applyBorder="1" applyAlignment="1" applyProtection="1">
      <alignment horizontal="right"/>
      <protection hidden="1"/>
    </xf>
    <xf numFmtId="10" fontId="2" fillId="0" borderId="7" xfId="2" applyNumberFormat="1" applyFont="1" applyFill="1" applyBorder="1" applyAlignment="1" applyProtection="1">
      <alignment horizontal="right"/>
      <protection hidden="1"/>
    </xf>
    <xf numFmtId="165" fontId="2" fillId="0" borderId="7" xfId="2" applyNumberFormat="1" applyFont="1" applyFill="1" applyBorder="1" applyAlignment="1" applyProtection="1">
      <alignment horizontal="right"/>
      <protection hidden="1"/>
    </xf>
    <xf numFmtId="165" fontId="2" fillId="0" borderId="1" xfId="2" applyNumberFormat="1" applyFont="1" applyBorder="1" applyAlignment="1" applyProtection="1">
      <protection hidden="1"/>
    </xf>
    <xf numFmtId="165" fontId="2" fillId="0" borderId="1" xfId="2" applyNumberFormat="1" applyFont="1" applyFill="1" applyBorder="1" applyAlignment="1" applyProtection="1">
      <protection hidden="1"/>
    </xf>
    <xf numFmtId="165" fontId="9" fillId="0" borderId="3" xfId="2" applyNumberFormat="1" applyFont="1" applyBorder="1" applyAlignment="1" applyProtection="1">
      <protection hidden="1"/>
    </xf>
    <xf numFmtId="165" fontId="9" fillId="0" borderId="3" xfId="2" applyNumberFormat="1" applyFont="1" applyFill="1" applyBorder="1" applyAlignment="1" applyProtection="1">
      <protection hidden="1"/>
    </xf>
    <xf numFmtId="165" fontId="4" fillId="3" borderId="3" xfId="2" applyNumberFormat="1" applyFont="1" applyFill="1" applyBorder="1" applyAlignment="1" applyProtection="1">
      <protection hidden="1"/>
    </xf>
    <xf numFmtId="165" fontId="7" fillId="2" borderId="4" xfId="2" applyNumberFormat="1" applyFont="1" applyFill="1" applyBorder="1" applyAlignment="1" applyProtection="1">
      <protection hidden="1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8" xfId="2" applyNumberFormat="1" applyFont="1" applyFill="1" applyBorder="1" applyAlignment="1" applyProtection="1">
      <alignment horizontal="right"/>
      <protection hidden="1"/>
    </xf>
    <xf numFmtId="3" fontId="2" fillId="0" borderId="9" xfId="2" applyNumberFormat="1" applyFont="1" applyFill="1" applyBorder="1" applyAlignment="1" applyProtection="1">
      <alignment horizontal="right"/>
      <protection hidden="1"/>
    </xf>
    <xf numFmtId="0" fontId="18" fillId="4" borderId="0" xfId="2" applyFont="1" applyFill="1" applyProtection="1">
      <protection hidden="1"/>
    </xf>
    <xf numFmtId="0" fontId="19" fillId="4" borderId="0" xfId="2" applyFont="1" applyFill="1" applyProtection="1">
      <protection hidden="1"/>
    </xf>
    <xf numFmtId="0" fontId="5" fillId="0" borderId="10" xfId="2" applyFont="1" applyBorder="1" applyProtection="1">
      <protection hidden="1"/>
    </xf>
    <xf numFmtId="0" fontId="5" fillId="0" borderId="11" xfId="2" applyFont="1" applyBorder="1" applyProtection="1">
      <protection hidden="1"/>
    </xf>
    <xf numFmtId="0" fontId="5" fillId="0" borderId="12" xfId="2" applyFont="1" applyBorder="1" applyProtection="1">
      <protection hidden="1"/>
    </xf>
    <xf numFmtId="0" fontId="2" fillId="2" borderId="0" xfId="2" applyFont="1" applyFill="1" applyBorder="1" applyProtection="1">
      <protection hidden="1"/>
    </xf>
    <xf numFmtId="0" fontId="2" fillId="2" borderId="0" xfId="2" applyFont="1" applyFill="1" applyBorder="1" applyAlignment="1" applyProtection="1">
      <alignment horizontal="right"/>
      <protection hidden="1"/>
    </xf>
    <xf numFmtId="0" fontId="2" fillId="2" borderId="0" xfId="2" applyFont="1" applyFill="1" applyAlignment="1" applyProtection="1">
      <alignment horizontal="right"/>
      <protection hidden="1"/>
    </xf>
    <xf numFmtId="0" fontId="17" fillId="2" borderId="0" xfId="2" applyFont="1" applyFill="1" applyProtection="1">
      <protection hidden="1"/>
    </xf>
    <xf numFmtId="0" fontId="17" fillId="0" borderId="0" xfId="2" applyFont="1" applyProtection="1">
      <protection hidden="1"/>
    </xf>
    <xf numFmtId="3" fontId="2" fillId="0" borderId="13" xfId="0" applyNumberFormat="1" applyFont="1" applyBorder="1" applyAlignment="1" applyProtection="1">
      <alignment horizontal="right" vertical="center"/>
      <protection hidden="1"/>
    </xf>
    <xf numFmtId="0" fontId="2" fillId="0" borderId="0" xfId="2" applyNumberFormat="1" applyFont="1" applyFill="1" applyAlignment="1" applyProtection="1">
      <alignment horizontal="left"/>
      <protection hidden="1"/>
    </xf>
    <xf numFmtId="168" fontId="2" fillId="0" borderId="0" xfId="2" applyNumberFormat="1" applyFont="1" applyFill="1" applyAlignment="1" applyProtection="1">
      <protection hidden="1"/>
    </xf>
    <xf numFmtId="0" fontId="15" fillId="0" borderId="0" xfId="2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166" fontId="3" fillId="0" borderId="0" xfId="2" applyNumberFormat="1" applyFont="1" applyFill="1" applyBorder="1" applyProtection="1">
      <protection hidden="1"/>
    </xf>
    <xf numFmtId="10" fontId="3" fillId="0" borderId="0" xfId="2" applyNumberFormat="1" applyFont="1" applyFill="1" applyBorder="1" applyProtection="1">
      <protection hidden="1"/>
    </xf>
    <xf numFmtId="165" fontId="3" fillId="0" borderId="0" xfId="2" applyNumberFormat="1" applyFont="1" applyFill="1" applyBorder="1" applyProtection="1">
      <protection hidden="1"/>
    </xf>
    <xf numFmtId="165" fontId="15" fillId="0" borderId="0" xfId="2" applyNumberFormat="1" applyFont="1" applyFill="1" applyBorder="1" applyAlignment="1" applyProtection="1">
      <alignment horizontal="right"/>
      <protection hidden="1"/>
    </xf>
    <xf numFmtId="0" fontId="15" fillId="0" borderId="0" xfId="2" applyFont="1" applyFill="1" applyBorder="1" applyAlignment="1" applyProtection="1">
      <alignment horizontal="right"/>
      <protection hidden="1"/>
    </xf>
    <xf numFmtId="3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49" fontId="21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0" fillId="0" borderId="0" xfId="2" applyFont="1" applyAlignment="1" applyProtection="1">
      <alignment horizontal="right"/>
      <protection hidden="1"/>
    </xf>
    <xf numFmtId="3" fontId="2" fillId="0" borderId="1" xfId="0" applyNumberFormat="1" applyFont="1" applyBorder="1" applyAlignment="1" applyProtection="1">
      <alignment horizontal="right" vertical="center"/>
      <protection hidden="1"/>
    </xf>
    <xf numFmtId="168" fontId="2" fillId="0" borderId="14" xfId="0" applyNumberFormat="1" applyFont="1" applyBorder="1" applyAlignment="1" applyProtection="1">
      <alignment horizontal="center" vertical="center"/>
      <protection locked="0"/>
    </xf>
    <xf numFmtId="168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left" wrapText="1"/>
      <protection hidden="1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165" fontId="2" fillId="0" borderId="2" xfId="2" applyNumberFormat="1" applyFont="1" applyFill="1" applyBorder="1" applyAlignment="1" applyProtection="1">
      <alignment horizontal="right"/>
      <protection hidden="1"/>
    </xf>
    <xf numFmtId="0" fontId="2" fillId="0" borderId="1" xfId="2" applyFont="1" applyFill="1" applyBorder="1" applyAlignment="1" applyProtection="1">
      <alignment horizontal="left" wrapText="1"/>
      <protection hidden="1"/>
    </xf>
    <xf numFmtId="165" fontId="2" fillId="0" borderId="1" xfId="2" applyNumberFormat="1" applyFont="1" applyBorder="1" applyAlignment="1" applyProtection="1">
      <alignment horizontal="right"/>
      <protection hidden="1"/>
    </xf>
    <xf numFmtId="165" fontId="2" fillId="0" borderId="1" xfId="2" applyNumberFormat="1" applyFont="1" applyFill="1" applyBorder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 vertical="center"/>
      <protection locked="0"/>
    </xf>
    <xf numFmtId="164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" xfId="2" applyNumberFormat="1" applyFont="1" applyFill="1" applyBorder="1" applyAlignment="1" applyProtection="1">
      <alignment horizontal="left"/>
      <protection hidden="1"/>
    </xf>
    <xf numFmtId="166" fontId="2" fillId="0" borderId="0" xfId="2" applyNumberFormat="1" applyFont="1" applyAlignment="1" applyProtection="1">
      <alignment horizontal="right"/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165" fontId="2" fillId="0" borderId="2" xfId="2" applyNumberFormat="1" applyFont="1" applyBorder="1" applyAlignment="1" applyProtection="1">
      <alignment horizontal="right"/>
      <protection hidden="1"/>
    </xf>
    <xf numFmtId="166" fontId="2" fillId="0" borderId="0" xfId="2" applyNumberFormat="1" applyFont="1" applyAlignment="1" applyProtection="1">
      <alignment horizontal="left"/>
      <protection hidden="1"/>
    </xf>
    <xf numFmtId="4" fontId="2" fillId="0" borderId="1" xfId="2" applyNumberFormat="1" applyFont="1" applyBorder="1" applyAlignment="1" applyProtection="1">
      <alignment horizontal="right"/>
      <protection hidden="1"/>
    </xf>
    <xf numFmtId="10" fontId="2" fillId="0" borderId="1" xfId="2" applyNumberFormat="1" applyFont="1" applyBorder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65" fontId="2" fillId="0" borderId="0" xfId="2" applyNumberFormat="1" applyFont="1" applyAlignment="1" applyProtection="1">
      <alignment horizontal="right"/>
      <protection hidden="1"/>
    </xf>
    <xf numFmtId="10" fontId="2" fillId="0" borderId="2" xfId="2" applyNumberFormat="1" applyFont="1" applyFill="1" applyBorder="1" applyAlignment="1" applyProtection="1">
      <alignment horizontal="right"/>
      <protection hidden="1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10" fontId="2" fillId="0" borderId="1" xfId="2" applyNumberFormat="1" applyFont="1" applyFill="1" applyBorder="1" applyAlignment="1" applyProtection="1">
      <alignment horizontal="right"/>
      <protection hidden="1"/>
    </xf>
    <xf numFmtId="166" fontId="2" fillId="0" borderId="1" xfId="2" applyNumberFormat="1" applyFont="1" applyFill="1" applyBorder="1" applyAlignment="1" applyProtection="1">
      <alignment horizontal="right"/>
      <protection hidden="1"/>
    </xf>
    <xf numFmtId="165" fontId="2" fillId="3" borderId="0" xfId="2" applyNumberFormat="1" applyFont="1" applyFill="1" applyAlignment="1" applyProtection="1">
      <alignment horizontal="right"/>
      <protection hidden="1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0" fontId="20" fillId="0" borderId="0" xfId="0" applyFont="1" applyAlignment="1" applyProtection="1">
      <alignment horizontal="right" vertical="center" wrapText="1"/>
      <protection hidden="1"/>
    </xf>
    <xf numFmtId="4" fontId="2" fillId="0" borderId="2" xfId="2" applyNumberFormat="1" applyFont="1" applyBorder="1" applyAlignment="1" applyProtection="1">
      <alignment horizontal="right"/>
      <protection hidden="1"/>
    </xf>
    <xf numFmtId="10" fontId="2" fillId="0" borderId="2" xfId="2" applyNumberFormat="1" applyFont="1" applyBorder="1" applyAlignment="1" applyProtection="1">
      <alignment horizontal="right"/>
      <protection hidden="1"/>
    </xf>
    <xf numFmtId="168" fontId="2" fillId="0" borderId="14" xfId="0" applyNumberFormat="1" applyFont="1" applyBorder="1" applyAlignment="1" applyProtection="1">
      <alignment horizontal="center" vertical="center"/>
      <protection locked="0" hidden="1"/>
    </xf>
    <xf numFmtId="168" fontId="2" fillId="0" borderId="15" xfId="0" applyNumberFormat="1" applyFont="1" applyBorder="1" applyAlignment="1" applyProtection="1">
      <alignment horizontal="center" vertical="center"/>
      <protection locked="0" hidden="1"/>
    </xf>
    <xf numFmtId="0" fontId="2" fillId="0" borderId="3" xfId="2" applyFont="1" applyFill="1" applyBorder="1" applyAlignment="1" applyProtection="1">
      <alignment horizontal="left" wrapText="1"/>
      <protection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166" fontId="2" fillId="0" borderId="3" xfId="2" applyNumberFormat="1" applyFont="1" applyBorder="1" applyAlignment="1" applyProtection="1">
      <alignment horizontal="right"/>
      <protection hidden="1"/>
    </xf>
    <xf numFmtId="4" fontId="2" fillId="0" borderId="3" xfId="2" applyNumberFormat="1" applyFont="1" applyFill="1" applyBorder="1" applyAlignment="1" applyProtection="1">
      <alignment horizontal="right"/>
      <protection hidden="1"/>
    </xf>
    <xf numFmtId="10" fontId="2" fillId="0" borderId="3" xfId="2" applyNumberFormat="1" applyFont="1" applyBorder="1" applyAlignment="1" applyProtection="1">
      <alignment horizontal="right"/>
      <protection hidden="1"/>
    </xf>
    <xf numFmtId="0" fontId="2" fillId="2" borderId="0" xfId="2" applyFont="1" applyFill="1" applyAlignment="1" applyProtection="1">
      <alignment horizontal="left"/>
      <protection hidden="1"/>
    </xf>
    <xf numFmtId="0" fontId="2" fillId="0" borderId="0" xfId="2" applyFont="1" applyAlignment="1" applyProtection="1">
      <alignment horizontal="left"/>
      <protection hidden="1"/>
    </xf>
    <xf numFmtId="0" fontId="5" fillId="0" borderId="10" xfId="2" applyFont="1" applyBorder="1" applyAlignment="1" applyProtection="1">
      <alignment horizontal="left"/>
      <protection hidden="1"/>
    </xf>
    <xf numFmtId="0" fontId="5" fillId="0" borderId="22" xfId="2" applyFont="1" applyBorder="1" applyAlignment="1" applyProtection="1">
      <alignment horizontal="left"/>
      <protection hidden="1"/>
    </xf>
    <xf numFmtId="165" fontId="15" fillId="2" borderId="4" xfId="2" applyNumberFormat="1" applyFont="1" applyFill="1" applyBorder="1" applyAlignment="1" applyProtection="1">
      <alignment horizontal="right"/>
      <protection hidden="1"/>
    </xf>
    <xf numFmtId="0" fontId="15" fillId="2" borderId="4" xfId="2" applyFont="1" applyFill="1" applyBorder="1" applyAlignment="1" applyProtection="1">
      <alignment horizontal="right"/>
      <protection hidden="1"/>
    </xf>
    <xf numFmtId="165" fontId="2" fillId="0" borderId="3" xfId="2" applyNumberFormat="1" applyFont="1" applyBorder="1" applyAlignment="1" applyProtection="1">
      <alignment horizontal="right"/>
      <protection hidden="1"/>
    </xf>
    <xf numFmtId="165" fontId="2" fillId="0" borderId="3" xfId="2" applyNumberFormat="1" applyFont="1" applyFill="1" applyBorder="1" applyAlignment="1" applyProtection="1">
      <alignment horizontal="right"/>
      <protection hidden="1"/>
    </xf>
    <xf numFmtId="0" fontId="2" fillId="0" borderId="3" xfId="2" applyFont="1" applyFill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/>
      <protection hidden="1"/>
    </xf>
    <xf numFmtId="0" fontId="5" fillId="0" borderId="0" xfId="3" applyFont="1" applyAlignment="1" applyProtection="1">
      <alignment horizontal="center" wrapText="1"/>
      <protection hidden="1"/>
    </xf>
    <xf numFmtId="49" fontId="2" fillId="0" borderId="0" xfId="0" applyNumberFormat="1" applyFont="1" applyProtection="1">
      <protection hidden="1"/>
    </xf>
  </cellXfs>
  <cellStyles count="4">
    <cellStyle name="Normal" xfId="0" builtinId="0"/>
    <cellStyle name="Normal_Décla SA2007 version 0.1 (22-08-07)" xfId="1"/>
    <cellStyle name="Normal_NOUVEAU BORDEREAU PM 2006 (version 09-09-05)" xfId="2"/>
    <cellStyle name="Normal_Provision AF2006 (version 31 juillet 200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Style="combo" dx="16" fmlaLink="'SA Data'!$C$22" fmlaRange="'SA Data'!$B$23:$B$67" noThreeD="1" sel="21" val="1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9525</xdr:rowOff>
        </xdr:from>
        <xdr:to>
          <xdr:col>8</xdr:col>
          <xdr:colOff>38100</xdr:colOff>
          <xdr:row>9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3086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5132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3\pm2003_cor_1_nonproteg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2"/>
      <sheetName val="P3"/>
      <sheetName val="P4"/>
      <sheetName val="Etat titres"/>
      <sheetName val="F12a"/>
      <sheetName val="F12"/>
      <sheetName val="A"/>
      <sheetName val="B"/>
      <sheetName val="C1"/>
      <sheetName val="C2"/>
      <sheetName val="D1"/>
      <sheetName val="D2"/>
      <sheetName val="D3"/>
      <sheetName val="D4"/>
      <sheetName val="E"/>
      <sheetName val="Tableau Sources et Profits"/>
      <sheetName val="Provision impôts"/>
      <sheetName val="Questionnaire SIAL"/>
      <sheetName val="Valeur locative SIAL"/>
      <sheetName val="Liquid. sté immob."/>
      <sheetName val="Renseignements complémentaires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0">
          <cell r="F20">
            <v>0</v>
          </cell>
        </row>
        <row r="22">
          <cell r="F22">
            <v>0</v>
          </cell>
        </row>
        <row r="24">
          <cell r="F24">
            <v>0</v>
          </cell>
        </row>
        <row r="28">
          <cell r="F28">
            <v>0.1</v>
          </cell>
        </row>
        <row r="30">
          <cell r="F30">
            <v>0.1</v>
          </cell>
        </row>
        <row r="32">
          <cell r="F32">
            <v>0.1</v>
          </cell>
        </row>
        <row r="38">
          <cell r="F38">
            <v>0</v>
          </cell>
        </row>
        <row r="40">
          <cell r="F40">
            <v>0.1</v>
          </cell>
        </row>
        <row r="43">
          <cell r="F43">
            <v>0.1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B1:AD116"/>
  <sheetViews>
    <sheetView showGridLines="0" showRowColHeaders="0" tabSelected="1" workbookViewId="0">
      <selection activeCell="G11" sqref="G11:H11"/>
    </sheetView>
  </sheetViews>
  <sheetFormatPr baseColWidth="10" defaultRowHeight="11.25" x14ac:dyDescent="0.2"/>
  <cols>
    <col min="1" max="1" width="3.5" style="1" customWidth="1"/>
    <col min="2" max="3" width="3.625" style="1" customWidth="1"/>
    <col min="4" max="4" width="5.875" style="2" customWidth="1"/>
    <col min="5" max="5" width="7.625" style="3" customWidth="1"/>
    <col min="6" max="6" width="2.625" style="4" customWidth="1"/>
    <col min="7" max="7" width="3.125" style="1" customWidth="1"/>
    <col min="8" max="8" width="4.5" style="1" customWidth="1"/>
    <col min="9" max="9" width="2.5" style="1" customWidth="1"/>
    <col min="10" max="10" width="4.625" style="1" customWidth="1"/>
    <col min="11" max="11" width="3.625" style="1" customWidth="1"/>
    <col min="12" max="12" width="3.375" style="1" customWidth="1"/>
    <col min="13" max="13" width="4.625" style="1" customWidth="1"/>
    <col min="14" max="14" width="4.125" style="5" customWidth="1"/>
    <col min="15" max="16" width="3.5" style="1" customWidth="1"/>
    <col min="17" max="19" width="3.75" style="1" customWidth="1"/>
    <col min="20" max="20" width="3.625" style="1" customWidth="1"/>
    <col min="21" max="21" width="10" style="1" bestFit="1" customWidth="1"/>
    <col min="22" max="22" width="3.625" style="1" customWidth="1"/>
    <col min="23" max="16384" width="11" style="1"/>
  </cols>
  <sheetData>
    <row r="1" spans="2:28" ht="12" customHeight="1" x14ac:dyDescent="0.2"/>
    <row r="2" spans="2:28" ht="12" customHeight="1" x14ac:dyDescent="0.2">
      <c r="D2" s="206" t="s">
        <v>106</v>
      </c>
      <c r="J2" s="241" t="s">
        <v>112</v>
      </c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2:28" ht="12" customHeight="1" x14ac:dyDescent="0.2">
      <c r="D3" s="262" t="s">
        <v>117</v>
      </c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W3" s="6"/>
    </row>
    <row r="4" spans="2:28" ht="12" customHeight="1" x14ac:dyDescent="0.2">
      <c r="D4" s="1" t="s">
        <v>118</v>
      </c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W4" s="6"/>
    </row>
    <row r="5" spans="2:28" ht="12" customHeight="1" x14ac:dyDescent="0.2">
      <c r="D5" s="205" t="s">
        <v>108</v>
      </c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W5" s="6"/>
    </row>
    <row r="6" spans="2:28" ht="12" customHeight="1" x14ac:dyDescent="0.2">
      <c r="D6" s="1"/>
      <c r="W6" s="6"/>
    </row>
    <row r="7" spans="2:28" ht="15.75" x14ac:dyDescent="0.25"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8" t="s">
        <v>98</v>
      </c>
      <c r="W7" s="6"/>
      <c r="X7" s="204"/>
      <c r="Y7" s="204"/>
      <c r="Z7" s="204"/>
      <c r="AA7" s="205"/>
    </row>
    <row r="8" spans="2:28" ht="12" customHeight="1" x14ac:dyDescent="0.2"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W8" s="6"/>
      <c r="X8" s="204"/>
      <c r="Y8" s="204"/>
      <c r="Z8" s="204"/>
      <c r="AA8" s="205"/>
    </row>
    <row r="9" spans="2:28" ht="16.5" customHeight="1" x14ac:dyDescent="0.2">
      <c r="B9" s="1" t="s">
        <v>83</v>
      </c>
      <c r="E9" s="3" t="str">
        <f>VLOOKUP('SA Data'!C22,'SA Data'!A23:B67,2)</f>
        <v>Genève</v>
      </c>
      <c r="W9" s="6"/>
      <c r="X9" s="204"/>
      <c r="Y9" s="204"/>
      <c r="Z9" s="204"/>
      <c r="AA9" s="205"/>
      <c r="AB9" s="204"/>
    </row>
    <row r="10" spans="2:28" ht="12" thickBot="1" x14ac:dyDescent="0.25">
      <c r="W10" s="6"/>
    </row>
    <row r="11" spans="2:28" x14ac:dyDescent="0.2">
      <c r="B11" s="1" t="s">
        <v>102</v>
      </c>
      <c r="G11" s="210"/>
      <c r="H11" s="211"/>
      <c r="J11" s="203"/>
      <c r="U11" s="203"/>
      <c r="W11" s="6"/>
    </row>
    <row r="12" spans="2:28" ht="12" thickBot="1" x14ac:dyDescent="0.25">
      <c r="W12" s="6"/>
    </row>
    <row r="13" spans="2:28" ht="12" customHeight="1" x14ac:dyDescent="0.2">
      <c r="B13" s="12" t="s">
        <v>57</v>
      </c>
      <c r="C13" s="12"/>
      <c r="D13" s="77"/>
      <c r="E13" s="163">
        <v>43101</v>
      </c>
      <c r="F13" s="162" t="s">
        <v>58</v>
      </c>
      <c r="G13" s="210">
        <v>43465</v>
      </c>
      <c r="H13" s="211"/>
      <c r="J13" s="12"/>
      <c r="K13" s="12"/>
      <c r="L13" s="12"/>
      <c r="M13" s="15"/>
      <c r="Q13" s="14"/>
      <c r="R13" s="14"/>
      <c r="S13" s="14"/>
      <c r="T13" s="14"/>
      <c r="X13" s="13"/>
    </row>
    <row r="14" spans="2:28" ht="6" customHeight="1" thickBot="1" x14ac:dyDescent="0.25">
      <c r="M14" s="5"/>
    </row>
    <row r="15" spans="2:28" ht="12" customHeight="1" x14ac:dyDescent="0.2">
      <c r="B15" s="1" t="s">
        <v>59</v>
      </c>
      <c r="I15" s="5" t="s">
        <v>60</v>
      </c>
      <c r="J15" s="213"/>
      <c r="K15" s="214"/>
      <c r="M15" s="57"/>
      <c r="N15" s="57"/>
      <c r="O15" s="56"/>
      <c r="P15" s="57"/>
      <c r="Q15" s="83"/>
      <c r="R15" s="84"/>
      <c r="S15" s="85"/>
      <c r="T15" s="85"/>
      <c r="U15" s="85"/>
    </row>
    <row r="16" spans="2:28" ht="9.9499999999999993" customHeight="1" thickBot="1" x14ac:dyDescent="0.25">
      <c r="I16" s="5"/>
      <c r="J16" s="180"/>
      <c r="K16" s="180"/>
      <c r="M16" s="57"/>
      <c r="N16" s="57"/>
      <c r="O16" s="56"/>
      <c r="P16" s="57"/>
      <c r="Q16" s="83"/>
      <c r="R16" s="84"/>
      <c r="S16" s="85"/>
      <c r="T16" s="85"/>
      <c r="U16" s="85"/>
    </row>
    <row r="17" spans="2:25" ht="12" customHeight="1" x14ac:dyDescent="0.2">
      <c r="B17" s="1" t="s">
        <v>61</v>
      </c>
      <c r="I17" s="5" t="s">
        <v>60</v>
      </c>
      <c r="J17" s="213"/>
      <c r="K17" s="214"/>
      <c r="M17" s="1" t="s">
        <v>62</v>
      </c>
      <c r="N17" s="1"/>
      <c r="O17" s="5"/>
      <c r="Q17" s="2"/>
      <c r="R17" s="3"/>
      <c r="S17" s="4"/>
      <c r="T17" s="1" t="s">
        <v>60</v>
      </c>
      <c r="U17" s="179"/>
    </row>
    <row r="18" spans="2:25" ht="9.9499999999999993" customHeight="1" x14ac:dyDescent="0.2">
      <c r="I18" s="5"/>
      <c r="J18" s="181"/>
      <c r="K18" s="181"/>
      <c r="N18" s="1"/>
      <c r="O18" s="5"/>
      <c r="Q18" s="2"/>
      <c r="R18" s="3"/>
      <c r="S18" s="4"/>
      <c r="U18" s="161"/>
    </row>
    <row r="19" spans="2:25" ht="12.75" customHeight="1" thickBot="1" x14ac:dyDescent="0.25">
      <c r="B19" s="212" t="s">
        <v>63</v>
      </c>
      <c r="C19" s="212"/>
      <c r="D19" s="212"/>
      <c r="E19" s="212"/>
      <c r="F19" s="212"/>
      <c r="G19" s="212"/>
      <c r="I19" s="5"/>
      <c r="J19" s="161"/>
      <c r="K19" s="161"/>
      <c r="M19" s="212" t="s">
        <v>64</v>
      </c>
      <c r="N19" s="212"/>
      <c r="O19" s="212"/>
      <c r="P19" s="212"/>
      <c r="Q19" s="212"/>
      <c r="R19" s="212"/>
      <c r="S19" s="212"/>
      <c r="U19" s="161"/>
    </row>
    <row r="20" spans="2:25" ht="12" customHeight="1" x14ac:dyDescent="0.2">
      <c r="B20" s="212"/>
      <c r="C20" s="212"/>
      <c r="D20" s="212"/>
      <c r="E20" s="212"/>
      <c r="F20" s="212"/>
      <c r="G20" s="212"/>
      <c r="I20" s="5" t="s">
        <v>60</v>
      </c>
      <c r="J20" s="213"/>
      <c r="K20" s="214"/>
      <c r="M20" s="212"/>
      <c r="N20" s="212"/>
      <c r="O20" s="212"/>
      <c r="P20" s="212"/>
      <c r="Q20" s="212"/>
      <c r="R20" s="212"/>
      <c r="S20" s="212"/>
      <c r="T20" s="1" t="s">
        <v>60</v>
      </c>
      <c r="U20" s="179"/>
    </row>
    <row r="21" spans="2:25" ht="6" customHeight="1" x14ac:dyDescent="0.2"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8"/>
      <c r="R21" s="18"/>
      <c r="S21" s="18"/>
      <c r="T21" s="18"/>
      <c r="U21" s="4"/>
    </row>
    <row r="22" spans="2:25" ht="9.9499999999999993" customHeight="1" x14ac:dyDescent="0.2">
      <c r="B22" s="7" t="s">
        <v>0</v>
      </c>
      <c r="C22" s="8"/>
      <c r="D22" s="9"/>
      <c r="E22" s="10"/>
      <c r="F22" s="11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  <c r="R22" s="21"/>
      <c r="S22" s="21"/>
      <c r="T22" s="21"/>
      <c r="U22" s="11"/>
    </row>
    <row r="23" spans="2:25" ht="9.9499999999999993" customHeight="1" x14ac:dyDescent="0.2">
      <c r="F23" s="22"/>
      <c r="G23" s="222" t="s">
        <v>65</v>
      </c>
      <c r="H23" s="222"/>
      <c r="I23" s="222"/>
      <c r="J23" s="225" t="s">
        <v>66</v>
      </c>
      <c r="K23" s="225"/>
      <c r="L23" s="225"/>
      <c r="M23" s="225"/>
      <c r="N23" s="16"/>
      <c r="O23" s="228" t="s">
        <v>67</v>
      </c>
      <c r="P23" s="228"/>
      <c r="Q23" s="229"/>
      <c r="R23" s="229"/>
      <c r="S23" s="229"/>
      <c r="T23" s="18"/>
      <c r="U23" s="18" t="s">
        <v>68</v>
      </c>
    </row>
    <row r="24" spans="2:25" ht="9.9499999999999993" customHeight="1" x14ac:dyDescent="0.2">
      <c r="B24" s="23" t="s">
        <v>69</v>
      </c>
      <c r="F24" s="22"/>
      <c r="I24" s="2"/>
      <c r="J24" s="2"/>
      <c r="K24" s="2"/>
      <c r="L24" s="2"/>
      <c r="M24" s="2"/>
      <c r="N24" s="16"/>
      <c r="O24" s="17"/>
      <c r="P24" s="5"/>
      <c r="Q24" s="18"/>
      <c r="R24" s="5"/>
      <c r="S24" s="5"/>
      <c r="T24" s="5"/>
      <c r="U24" s="4"/>
      <c r="Y24" s="24"/>
    </row>
    <row r="25" spans="2:25" ht="9.9499999999999993" customHeight="1" thickBot="1" x14ac:dyDescent="0.25">
      <c r="B25" s="25" t="s">
        <v>0</v>
      </c>
      <c r="C25" s="25"/>
      <c r="D25" s="26"/>
      <c r="E25" s="27"/>
      <c r="F25" s="28">
        <v>1</v>
      </c>
      <c r="G25" s="223">
        <f>J17-J20</f>
        <v>0</v>
      </c>
      <c r="H25" s="223"/>
      <c r="I25" s="223"/>
      <c r="J25" s="29"/>
      <c r="K25" s="29"/>
      <c r="L25" s="29"/>
      <c r="M25" s="29"/>
      <c r="N25" s="29"/>
      <c r="O25" s="227">
        <f>'SA Data'!C5</f>
        <v>0.1</v>
      </c>
      <c r="P25" s="227"/>
      <c r="Q25" s="217">
        <f>ROUND((G25*O25)/5,2)*5</f>
        <v>0</v>
      </c>
      <c r="R25" s="217"/>
      <c r="S25" s="217"/>
      <c r="T25" s="31"/>
      <c r="U25" s="4"/>
    </row>
    <row r="26" spans="2:25" ht="9.9499999999999993" customHeight="1" x14ac:dyDescent="0.2">
      <c r="B26" s="216" t="s">
        <v>70</v>
      </c>
      <c r="C26" s="216"/>
      <c r="D26" s="216"/>
      <c r="E26" s="216"/>
      <c r="F26" s="28">
        <v>9</v>
      </c>
      <c r="G26" s="217">
        <f>IF(O26&gt;0,Q25,0)</f>
        <v>0</v>
      </c>
      <c r="H26" s="217"/>
      <c r="I26" s="217"/>
      <c r="J26" s="29"/>
      <c r="K26" s="29"/>
      <c r="L26" s="29"/>
      <c r="M26" s="29"/>
      <c r="N26" s="29"/>
      <c r="O26" s="219">
        <v>0</v>
      </c>
      <c r="P26" s="220"/>
      <c r="Q26" s="226">
        <f>ROUND((-G26*O26)/5,2)*5</f>
        <v>0</v>
      </c>
      <c r="R26" s="226"/>
      <c r="S26" s="226"/>
      <c r="T26" s="31"/>
      <c r="U26" s="4"/>
    </row>
    <row r="27" spans="2:25" ht="9.9499999999999993" customHeight="1" x14ac:dyDescent="0.2">
      <c r="B27" s="32" t="s">
        <v>71</v>
      </c>
      <c r="C27" s="25"/>
      <c r="D27" s="26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217">
        <f>SUM(Q25:S26)</f>
        <v>0</v>
      </c>
      <c r="R27" s="217"/>
      <c r="S27" s="217"/>
      <c r="T27" s="31"/>
      <c r="U27" s="4"/>
    </row>
    <row r="28" spans="2:25" ht="9.9499999999999993" customHeight="1" x14ac:dyDescent="0.2">
      <c r="B28" s="33" t="s">
        <v>72</v>
      </c>
      <c r="C28" s="33"/>
      <c r="D28" s="35"/>
      <c r="E28" s="36"/>
      <c r="F28" s="37">
        <v>2</v>
      </c>
      <c r="G28" s="224">
        <f>Q27</f>
        <v>0</v>
      </c>
      <c r="H28" s="224"/>
      <c r="I28" s="224"/>
      <c r="J28" s="38"/>
      <c r="K28" s="38"/>
      <c r="L28" s="38"/>
      <c r="M28" s="38"/>
      <c r="N28" s="38"/>
      <c r="O28" s="243">
        <f>'SA Data'!C6</f>
        <v>0.88500000000000001</v>
      </c>
      <c r="P28" s="243"/>
      <c r="Q28" s="224">
        <f>ROUND((G28*O28)/5,2)*5</f>
        <v>0</v>
      </c>
      <c r="R28" s="224"/>
      <c r="S28" s="224"/>
      <c r="T28" s="31"/>
      <c r="U28" s="173">
        <f>SUM(Q27:Q28)</f>
        <v>0</v>
      </c>
    </row>
    <row r="29" spans="2:25" ht="6" customHeight="1" x14ac:dyDescent="0.2">
      <c r="F29" s="22"/>
      <c r="U29" s="5"/>
    </row>
    <row r="30" spans="2:25" ht="9.9499999999999993" customHeight="1" x14ac:dyDescent="0.2">
      <c r="B30" s="23" t="s">
        <v>73</v>
      </c>
      <c r="F30" s="22"/>
      <c r="I30" s="2"/>
      <c r="J30" s="2"/>
      <c r="K30" s="2"/>
      <c r="L30" s="2"/>
      <c r="M30" s="2"/>
      <c r="N30" s="16"/>
      <c r="O30" s="17"/>
      <c r="P30" s="5"/>
      <c r="Q30" s="18"/>
      <c r="R30" s="5"/>
      <c r="S30" s="5"/>
      <c r="T30" s="5"/>
      <c r="U30" s="18"/>
    </row>
    <row r="31" spans="2:25" s="12" customFormat="1" ht="9.9499999999999993" customHeight="1" x14ac:dyDescent="0.2">
      <c r="B31" s="39" t="s">
        <v>72</v>
      </c>
      <c r="C31" s="39"/>
      <c r="D31" s="40"/>
      <c r="E31" s="41"/>
      <c r="F31" s="42">
        <v>4</v>
      </c>
      <c r="G31" s="218">
        <f>ROUND(('Calculette SA ICC 2018'!Q27*80%)/5,2)*5</f>
        <v>0</v>
      </c>
      <c r="H31" s="218"/>
      <c r="I31" s="218"/>
      <c r="J31" s="68">
        <f>VLOOKUP('SA Data'!C22,'SA Data'!A23:C67,3)</f>
        <v>6621</v>
      </c>
      <c r="K31" s="221" t="str">
        <f>VLOOKUP('Calculette SA ICC 2018'!J31,'SA Data'!C23:E67,3)</f>
        <v>Genève</v>
      </c>
      <c r="L31" s="221"/>
      <c r="M31" s="221"/>
      <c r="N31" s="44"/>
      <c r="O31" s="234">
        <f>VLOOKUP('Calculette SA ICC 2018'!K31,'SA Data'!B23:D67,3)/100</f>
        <v>0.45500000000000002</v>
      </c>
      <c r="P31" s="234"/>
      <c r="Q31" s="218">
        <f>ROUND(('Calculette SA ICC 2018'!G31*'Calculette SA ICC 2018'!O31)/5,2)*5</f>
        <v>0</v>
      </c>
      <c r="R31" s="218"/>
      <c r="S31" s="218"/>
      <c r="T31" s="45"/>
      <c r="U31" s="46"/>
      <c r="W31" s="48"/>
    </row>
    <row r="32" spans="2:25" s="12" customFormat="1" ht="9.9499999999999993" customHeight="1" x14ac:dyDescent="0.2">
      <c r="B32" s="49" t="s">
        <v>10</v>
      </c>
      <c r="C32" s="49"/>
      <c r="D32" s="50"/>
      <c r="E32" s="51"/>
      <c r="F32" s="52">
        <v>5</v>
      </c>
      <c r="G32" s="215">
        <f>Q27-G31</f>
        <v>0</v>
      </c>
      <c r="H32" s="215"/>
      <c r="I32" s="215"/>
      <c r="J32" s="53"/>
      <c r="K32" s="53"/>
      <c r="L32" s="53"/>
      <c r="M32" s="53"/>
      <c r="N32" s="53"/>
      <c r="O32" s="230">
        <v>0.435</v>
      </c>
      <c r="P32" s="230"/>
      <c r="Q32" s="215">
        <f>ROUND((G32*O32)/5,2)*5</f>
        <v>0</v>
      </c>
      <c r="R32" s="215"/>
      <c r="S32" s="215"/>
      <c r="T32" s="43"/>
      <c r="U32" s="174">
        <f>SUM(Q31:Q32)</f>
        <v>0</v>
      </c>
    </row>
    <row r="33" spans="2:23" ht="6" customHeight="1" x14ac:dyDescent="0.2">
      <c r="F33" s="22"/>
    </row>
    <row r="34" spans="2:23" ht="6" customHeight="1" x14ac:dyDescent="0.2">
      <c r="B34" s="54"/>
      <c r="C34" s="54"/>
      <c r="D34" s="54"/>
      <c r="E34" s="54"/>
      <c r="F34" s="55"/>
      <c r="G34" s="45"/>
      <c r="H34" s="56"/>
      <c r="I34" s="56"/>
      <c r="J34" s="57"/>
      <c r="K34" s="57"/>
      <c r="L34" s="57"/>
      <c r="M34" s="57"/>
      <c r="N34" s="56"/>
      <c r="O34" s="58"/>
      <c r="P34" s="58"/>
      <c r="Q34" s="57"/>
      <c r="R34" s="57"/>
      <c r="S34" s="57"/>
      <c r="T34" s="57"/>
      <c r="U34" s="59"/>
    </row>
    <row r="35" spans="2:23" ht="9.9499999999999993" customHeight="1" x14ac:dyDescent="0.2">
      <c r="B35" s="60" t="s">
        <v>68</v>
      </c>
      <c r="C35" s="61"/>
      <c r="D35" s="62"/>
      <c r="E35" s="63"/>
      <c r="F35" s="65"/>
      <c r="G35" s="61"/>
      <c r="H35" s="61"/>
      <c r="I35" s="61"/>
      <c r="J35" s="61"/>
      <c r="K35" s="61"/>
      <c r="L35" s="61"/>
      <c r="M35" s="61"/>
      <c r="N35" s="66"/>
      <c r="O35" s="61"/>
      <c r="P35" s="61"/>
      <c r="Q35" s="61"/>
      <c r="R35" s="61"/>
      <c r="S35" s="61"/>
      <c r="T35" s="61"/>
      <c r="U35" s="175">
        <f>SUM(U28:U32)</f>
        <v>0</v>
      </c>
    </row>
    <row r="36" spans="2:23" ht="6" customHeight="1" x14ac:dyDescent="0.2">
      <c r="F36" s="22"/>
      <c r="W36" s="13"/>
    </row>
    <row r="37" spans="2:23" ht="9.9499999999999993" customHeight="1" x14ac:dyDescent="0.2">
      <c r="B37" s="7" t="s">
        <v>3</v>
      </c>
      <c r="C37" s="8"/>
      <c r="D37" s="9"/>
      <c r="E37" s="10"/>
      <c r="F37" s="67"/>
      <c r="G37" s="19"/>
      <c r="H37" s="19"/>
      <c r="I37" s="19"/>
      <c r="J37" s="19"/>
      <c r="K37" s="19"/>
      <c r="L37" s="19"/>
      <c r="M37" s="19"/>
      <c r="N37" s="19"/>
      <c r="O37" s="20"/>
      <c r="P37" s="20"/>
      <c r="Q37" s="21"/>
      <c r="R37" s="21"/>
      <c r="S37" s="21"/>
      <c r="T37" s="21"/>
      <c r="U37" s="11"/>
    </row>
    <row r="38" spans="2:23" ht="9.9499999999999993" customHeight="1" x14ac:dyDescent="0.2">
      <c r="F38" s="22"/>
      <c r="G38" s="222" t="s">
        <v>65</v>
      </c>
      <c r="H38" s="222"/>
      <c r="I38" s="222"/>
      <c r="J38" s="225" t="s">
        <v>66</v>
      </c>
      <c r="K38" s="225"/>
      <c r="L38" s="225"/>
      <c r="M38" s="225"/>
      <c r="N38" s="16" t="s">
        <v>74</v>
      </c>
      <c r="O38" s="228" t="s">
        <v>67</v>
      </c>
      <c r="P38" s="228"/>
      <c r="Q38" s="229"/>
      <c r="R38" s="229"/>
      <c r="S38" s="229"/>
      <c r="T38" s="18"/>
      <c r="U38" s="18" t="s">
        <v>68</v>
      </c>
    </row>
    <row r="39" spans="2:23" ht="9.9499999999999993" customHeight="1" thickBot="1" x14ac:dyDescent="0.25">
      <c r="B39" s="23" t="s">
        <v>69</v>
      </c>
      <c r="F39" s="22"/>
      <c r="I39" s="2"/>
      <c r="J39" s="2"/>
      <c r="K39" s="2"/>
      <c r="L39" s="2"/>
      <c r="M39" s="2"/>
      <c r="N39" s="16"/>
      <c r="O39" s="17"/>
      <c r="P39" s="5"/>
      <c r="Q39" s="18"/>
      <c r="R39" s="5"/>
      <c r="S39" s="5"/>
      <c r="T39" s="5"/>
      <c r="U39" s="4"/>
    </row>
    <row r="40" spans="2:23" ht="9.9499999999999993" customHeight="1" x14ac:dyDescent="0.2">
      <c r="B40" s="25" t="s">
        <v>3</v>
      </c>
      <c r="C40" s="25"/>
      <c r="D40" s="26"/>
      <c r="E40" s="27"/>
      <c r="F40" s="28">
        <v>6</v>
      </c>
      <c r="G40" s="231">
        <f>U17-U20</f>
        <v>0</v>
      </c>
      <c r="H40" s="232"/>
      <c r="I40" s="233"/>
      <c r="J40" s="29"/>
      <c r="K40" s="29"/>
      <c r="L40" s="29"/>
      <c r="M40" s="29"/>
      <c r="N40" s="29">
        <f>DAYS360(E13,G13,TRUE)+1</f>
        <v>360</v>
      </c>
      <c r="O40" s="227">
        <f>IF(J15=0,'SA Data'!C12,'SA Data'!C11)</f>
        <v>2E-3</v>
      </c>
      <c r="P40" s="227"/>
      <c r="Q40" s="217">
        <f>ROUND((G40*O40/360*N40)/5,2)*5</f>
        <v>0</v>
      </c>
      <c r="R40" s="217"/>
      <c r="S40" s="217"/>
      <c r="T40" s="31"/>
      <c r="U40" s="4"/>
      <c r="W40" s="4"/>
    </row>
    <row r="41" spans="2:23" ht="9.9499999999999993" customHeight="1" x14ac:dyDescent="0.2">
      <c r="B41" s="25" t="s">
        <v>104</v>
      </c>
      <c r="C41" s="25"/>
      <c r="D41" s="26"/>
      <c r="E41" s="27"/>
      <c r="F41" s="28">
        <v>13</v>
      </c>
      <c r="G41" s="209"/>
      <c r="H41" s="209"/>
      <c r="I41" s="209"/>
      <c r="J41" s="29"/>
      <c r="K41" s="29"/>
      <c r="L41" s="29"/>
      <c r="M41" s="29"/>
      <c r="N41" s="29"/>
      <c r="O41" s="30"/>
      <c r="P41" s="30"/>
      <c r="Q41" s="242">
        <f>-MIN(Q40,MIN(Q25,Q40+Q52,8500))</f>
        <v>0</v>
      </c>
      <c r="R41" s="242"/>
      <c r="S41" s="242"/>
      <c r="T41" s="31"/>
      <c r="U41" s="4"/>
    </row>
    <row r="42" spans="2:23" ht="9.9499999999999993" customHeight="1" x14ac:dyDescent="0.2">
      <c r="B42" s="32" t="s">
        <v>71</v>
      </c>
      <c r="C42" s="25"/>
      <c r="D42" s="26"/>
      <c r="E42" s="27"/>
      <c r="F42" s="28"/>
      <c r="G42" s="209"/>
      <c r="H42" s="209"/>
      <c r="I42" s="209"/>
      <c r="J42" s="29"/>
      <c r="K42" s="29"/>
      <c r="L42" s="29"/>
      <c r="M42" s="29"/>
      <c r="N42" s="29"/>
      <c r="O42" s="30"/>
      <c r="P42" s="30"/>
      <c r="Q42" s="224">
        <f>SUM(Q40:S41)</f>
        <v>0</v>
      </c>
      <c r="R42" s="224"/>
      <c r="S42" s="224"/>
      <c r="T42" s="31"/>
      <c r="U42" s="4"/>
    </row>
    <row r="43" spans="2:23" ht="9.9499999999999993" customHeight="1" x14ac:dyDescent="0.2">
      <c r="B43" s="33" t="s">
        <v>72</v>
      </c>
      <c r="C43" s="33"/>
      <c r="D43" s="35"/>
      <c r="E43" s="36"/>
      <c r="F43" s="37">
        <v>7</v>
      </c>
      <c r="G43" s="224">
        <f>Q42</f>
        <v>0</v>
      </c>
      <c r="H43" s="224"/>
      <c r="I43" s="224"/>
      <c r="J43" s="38"/>
      <c r="K43" s="38"/>
      <c r="L43" s="38"/>
      <c r="M43" s="38"/>
      <c r="N43" s="38"/>
      <c r="O43" s="243">
        <f>IF((YEAR(G13)-YEAR(G11)+1)&lt;=3,0,'SA Data'!C15)</f>
        <v>0.77500000000000002</v>
      </c>
      <c r="P43" s="243"/>
      <c r="Q43" s="224">
        <f>ROUND((G43*O43)/5,2)*5</f>
        <v>0</v>
      </c>
      <c r="R43" s="224"/>
      <c r="S43" s="224"/>
      <c r="T43" s="31"/>
      <c r="U43" s="173">
        <f>SUM(Q42:S43)</f>
        <v>0</v>
      </c>
    </row>
    <row r="44" spans="2:23" ht="6" customHeight="1" x14ac:dyDescent="0.2">
      <c r="F44" s="22"/>
      <c r="U44" s="5"/>
    </row>
    <row r="45" spans="2:23" ht="9.9499999999999993" customHeight="1" x14ac:dyDescent="0.2">
      <c r="B45" s="23" t="s">
        <v>73</v>
      </c>
      <c r="F45" s="22"/>
      <c r="I45" s="2"/>
      <c r="J45" s="2"/>
      <c r="K45" s="2"/>
      <c r="L45" s="2"/>
      <c r="M45" s="2"/>
      <c r="N45" s="16"/>
      <c r="O45" s="17"/>
      <c r="P45" s="5"/>
      <c r="Q45" s="18"/>
      <c r="R45" s="5"/>
      <c r="S45" s="5"/>
      <c r="T45" s="5"/>
      <c r="U45" s="18"/>
    </row>
    <row r="46" spans="2:23" s="12" customFormat="1" ht="9.9499999999999993" customHeight="1" x14ac:dyDescent="0.2">
      <c r="B46" s="39" t="s">
        <v>72</v>
      </c>
      <c r="C46" s="39"/>
      <c r="D46" s="40"/>
      <c r="E46" s="41"/>
      <c r="F46" s="42">
        <v>4</v>
      </c>
      <c r="G46" s="218">
        <f>ROUND(('Calculette SA ICC 2018'!Q40*80%)/5,2)*5</f>
        <v>0</v>
      </c>
      <c r="H46" s="218"/>
      <c r="I46" s="218"/>
      <c r="J46" s="68">
        <f>J31</f>
        <v>6621</v>
      </c>
      <c r="K46" s="221" t="str">
        <f>K31</f>
        <v>Genève</v>
      </c>
      <c r="L46" s="221"/>
      <c r="M46" s="221"/>
      <c r="N46" s="44"/>
      <c r="O46" s="234">
        <f>O31</f>
        <v>0.45500000000000002</v>
      </c>
      <c r="P46" s="234"/>
      <c r="Q46" s="218">
        <f>ROUND(('Calculette SA ICC 2018'!G46*'Calculette SA ICC 2018'!O46)/5,2)*5</f>
        <v>0</v>
      </c>
      <c r="R46" s="218"/>
      <c r="S46" s="218"/>
      <c r="T46" s="45"/>
      <c r="U46" s="46"/>
      <c r="W46" s="48"/>
    </row>
    <row r="47" spans="2:23" s="12" customFormat="1" ht="9.9499999999999993" customHeight="1" x14ac:dyDescent="0.2">
      <c r="B47" s="49" t="s">
        <v>10</v>
      </c>
      <c r="C47" s="49"/>
      <c r="D47" s="50"/>
      <c r="E47" s="51"/>
      <c r="F47" s="52">
        <v>5</v>
      </c>
      <c r="G47" s="215">
        <f>Q40-G46</f>
        <v>0</v>
      </c>
      <c r="H47" s="215"/>
      <c r="I47" s="215"/>
      <c r="J47" s="53"/>
      <c r="K47" s="53"/>
      <c r="L47" s="53"/>
      <c r="M47" s="53"/>
      <c r="N47" s="53"/>
      <c r="O47" s="230">
        <v>0.435</v>
      </c>
      <c r="P47" s="230"/>
      <c r="Q47" s="215">
        <f>ROUND((G47*O47)/5,2)*5</f>
        <v>0</v>
      </c>
      <c r="R47" s="215"/>
      <c r="S47" s="215"/>
      <c r="T47" s="43"/>
      <c r="U47" s="174">
        <f>SUM(Q46:Q47)</f>
        <v>0</v>
      </c>
    </row>
    <row r="48" spans="2:23" ht="6" customHeight="1" x14ac:dyDescent="0.2">
      <c r="B48" s="24"/>
      <c r="C48" s="24"/>
      <c r="D48" s="69"/>
      <c r="E48" s="70"/>
      <c r="F48" s="72"/>
      <c r="G48" s="73"/>
      <c r="H48" s="73"/>
      <c r="I48" s="73"/>
      <c r="J48" s="73"/>
      <c r="K48" s="73"/>
      <c r="L48" s="73"/>
      <c r="M48" s="73"/>
      <c r="N48" s="73"/>
      <c r="O48" s="74"/>
      <c r="P48" s="74"/>
      <c r="Q48" s="31"/>
      <c r="R48" s="31"/>
      <c r="S48" s="31"/>
      <c r="T48" s="31"/>
      <c r="U48" s="75"/>
    </row>
    <row r="49" spans="2:24" ht="9.9499999999999993" customHeight="1" x14ac:dyDescent="0.2">
      <c r="B49" s="60" t="s">
        <v>68</v>
      </c>
      <c r="C49" s="61"/>
      <c r="D49" s="62"/>
      <c r="E49" s="63"/>
      <c r="F49" s="65"/>
      <c r="G49" s="61"/>
      <c r="H49" s="61"/>
      <c r="I49" s="61"/>
      <c r="J49" s="61"/>
      <c r="K49" s="61"/>
      <c r="L49" s="61"/>
      <c r="M49" s="61"/>
      <c r="N49" s="66"/>
      <c r="O49" s="61"/>
      <c r="P49" s="61"/>
      <c r="Q49" s="61"/>
      <c r="R49" s="61"/>
      <c r="S49" s="61"/>
      <c r="T49" s="61"/>
      <c r="U49" s="175">
        <f>SUM(U43:U47)</f>
        <v>0</v>
      </c>
    </row>
    <row r="50" spans="2:24" ht="6" customHeight="1" x14ac:dyDescent="0.2">
      <c r="F50" s="22"/>
      <c r="W50" s="13"/>
      <c r="X50" s="12"/>
    </row>
    <row r="51" spans="2:24" ht="9.9499999999999993" customHeight="1" x14ac:dyDescent="0.2">
      <c r="B51" s="76" t="s">
        <v>69</v>
      </c>
      <c r="C51" s="12"/>
      <c r="D51" s="77"/>
      <c r="E51" s="78"/>
      <c r="F51" s="80"/>
      <c r="G51" s="12"/>
      <c r="H51" s="12"/>
      <c r="I51" s="12"/>
      <c r="J51" s="12"/>
      <c r="K51" s="12"/>
      <c r="L51" s="12"/>
      <c r="M51" s="12"/>
      <c r="N51" s="47"/>
      <c r="O51" s="12"/>
      <c r="P51" s="12"/>
      <c r="Q51" s="12"/>
      <c r="R51" s="12"/>
      <c r="S51" s="12"/>
      <c r="T51" s="12"/>
      <c r="U51" s="12"/>
      <c r="W51" s="13"/>
      <c r="X51" s="12"/>
    </row>
    <row r="52" spans="2:24" ht="9.9499999999999993" customHeight="1" x14ac:dyDescent="0.2">
      <c r="B52" s="39" t="s">
        <v>3</v>
      </c>
      <c r="C52" s="39"/>
      <c r="D52" s="40"/>
      <c r="E52" s="41"/>
      <c r="F52" s="42">
        <v>6</v>
      </c>
      <c r="G52" s="235">
        <f>U17-U20-G40</f>
        <v>0</v>
      </c>
      <c r="H52" s="235"/>
      <c r="I52" s="235"/>
      <c r="J52" s="44"/>
      <c r="K52" s="44"/>
      <c r="L52" s="44"/>
      <c r="M52" s="44"/>
      <c r="N52" s="44">
        <f>DAYS360(E13,G13,TRUE)+1</f>
        <v>360</v>
      </c>
      <c r="O52" s="234">
        <f>'SA Data'!C14</f>
        <v>2.9999999999999997E-4</v>
      </c>
      <c r="P52" s="234"/>
      <c r="Q52" s="218">
        <f>ROUND((G52*O52/360*N52)/5,2)*5</f>
        <v>0</v>
      </c>
      <c r="R52" s="218"/>
      <c r="S52" s="218"/>
      <c r="T52" s="45"/>
      <c r="U52" s="79"/>
      <c r="X52" s="12"/>
    </row>
    <row r="53" spans="2:24" ht="9.9499999999999993" customHeight="1" x14ac:dyDescent="0.2">
      <c r="B53" s="25" t="s">
        <v>104</v>
      </c>
      <c r="C53" s="25"/>
      <c r="D53" s="26"/>
      <c r="E53" s="27"/>
      <c r="F53" s="28">
        <v>13</v>
      </c>
      <c r="G53" s="209"/>
      <c r="H53" s="209"/>
      <c r="I53" s="209"/>
      <c r="J53" s="29"/>
      <c r="K53" s="29"/>
      <c r="L53" s="29"/>
      <c r="M53" s="29"/>
      <c r="N53" s="29"/>
      <c r="O53" s="30"/>
      <c r="P53" s="30"/>
      <c r="Q53" s="242">
        <f>-MIN(Q52,MIN(Q25,Q40+Q52,8500)+Q41)</f>
        <v>0</v>
      </c>
      <c r="R53" s="242"/>
      <c r="S53" s="242"/>
      <c r="T53" s="45"/>
      <c r="U53" s="79"/>
      <c r="X53" s="12"/>
    </row>
    <row r="54" spans="2:24" ht="9.9499999999999993" customHeight="1" x14ac:dyDescent="0.2">
      <c r="B54" s="32" t="s">
        <v>71</v>
      </c>
      <c r="C54" s="25"/>
      <c r="D54" s="26"/>
      <c r="E54" s="27"/>
      <c r="F54" s="28"/>
      <c r="G54" s="209"/>
      <c r="H54" s="209"/>
      <c r="I54" s="209"/>
      <c r="J54" s="29"/>
      <c r="K54" s="29"/>
      <c r="L54" s="29"/>
      <c r="M54" s="29"/>
      <c r="N54" s="29"/>
      <c r="O54" s="30"/>
      <c r="P54" s="30"/>
      <c r="Q54" s="224">
        <f>SUM(Q52:S53)</f>
        <v>0</v>
      </c>
      <c r="R54" s="224"/>
      <c r="S54" s="224"/>
      <c r="T54" s="45"/>
      <c r="U54" s="79"/>
      <c r="X54" s="12"/>
    </row>
    <row r="55" spans="2:24" ht="9.9499999999999993" customHeight="1" x14ac:dyDescent="0.2">
      <c r="B55" s="49" t="s">
        <v>72</v>
      </c>
      <c r="C55" s="49"/>
      <c r="D55" s="50"/>
      <c r="E55" s="51"/>
      <c r="F55" s="52">
        <v>7</v>
      </c>
      <c r="G55" s="215">
        <f>Q54</f>
        <v>0</v>
      </c>
      <c r="H55" s="215"/>
      <c r="I55" s="215"/>
      <c r="J55" s="53"/>
      <c r="K55" s="53"/>
      <c r="L55" s="53"/>
      <c r="M55" s="53"/>
      <c r="N55" s="53"/>
      <c r="O55" s="230">
        <f>IF((YEAR(G13)-YEAR(G11)+1)&lt;=3,0,'SA Data'!C15)</f>
        <v>0.77500000000000002</v>
      </c>
      <c r="P55" s="230"/>
      <c r="Q55" s="215">
        <f>ROUND((G55*O55)/5,2)*5</f>
        <v>0</v>
      </c>
      <c r="R55" s="215"/>
      <c r="S55" s="215"/>
      <c r="T55" s="45"/>
      <c r="U55" s="174">
        <f>SUM(Q54:S55)</f>
        <v>0</v>
      </c>
      <c r="X55" s="12"/>
    </row>
    <row r="56" spans="2:24" ht="6" customHeight="1" x14ac:dyDescent="0.2">
      <c r="B56" s="12"/>
      <c r="C56" s="12"/>
      <c r="D56" s="77"/>
      <c r="E56" s="78"/>
      <c r="F56" s="80"/>
      <c r="G56" s="12"/>
      <c r="H56" s="12"/>
      <c r="I56" s="12"/>
      <c r="J56" s="12"/>
      <c r="K56" s="12"/>
      <c r="L56" s="12"/>
      <c r="M56" s="12"/>
      <c r="N56" s="47"/>
      <c r="O56" s="12"/>
      <c r="P56" s="12"/>
      <c r="Q56" s="12"/>
      <c r="R56" s="12"/>
      <c r="S56" s="12"/>
      <c r="T56" s="12"/>
      <c r="U56" s="47"/>
      <c r="X56" s="12"/>
    </row>
    <row r="57" spans="2:24" ht="9.9499999999999993" customHeight="1" x14ac:dyDescent="0.2">
      <c r="B57" s="76" t="s">
        <v>73</v>
      </c>
      <c r="C57" s="12"/>
      <c r="D57" s="77"/>
      <c r="E57" s="78"/>
      <c r="F57" s="80"/>
      <c r="G57" s="12"/>
      <c r="H57" s="12"/>
      <c r="I57" s="77"/>
      <c r="J57" s="77"/>
      <c r="K57" s="77"/>
      <c r="L57" s="77"/>
      <c r="M57" s="77"/>
      <c r="N57" s="81"/>
      <c r="O57" s="82"/>
      <c r="P57" s="47"/>
      <c r="Q57" s="46"/>
      <c r="R57" s="47"/>
      <c r="S57" s="47"/>
      <c r="T57" s="47"/>
      <c r="U57" s="46"/>
      <c r="X57" s="12"/>
    </row>
    <row r="58" spans="2:24" s="12" customFormat="1" ht="9.9499999999999993" customHeight="1" x14ac:dyDescent="0.2">
      <c r="B58" s="39" t="s">
        <v>72</v>
      </c>
      <c r="C58" s="39"/>
      <c r="D58" s="40"/>
      <c r="E58" s="41"/>
      <c r="F58" s="42">
        <v>4</v>
      </c>
      <c r="G58" s="218">
        <f>ROUND(('Calculette SA ICC 2018'!Q52*80%)/5,2)*5</f>
        <v>0</v>
      </c>
      <c r="H58" s="218"/>
      <c r="I58" s="218"/>
      <c r="J58" s="68">
        <f>J31</f>
        <v>6621</v>
      </c>
      <c r="K58" s="221" t="str">
        <f>K31</f>
        <v>Genève</v>
      </c>
      <c r="L58" s="221"/>
      <c r="M58" s="221"/>
      <c r="N58" s="44"/>
      <c r="O58" s="234">
        <f>O31</f>
        <v>0.45500000000000002</v>
      </c>
      <c r="P58" s="234"/>
      <c r="Q58" s="218">
        <f>ROUND(('Calculette SA ICC 2018'!G58*'Calculette SA ICC 2018'!O58)/5,2)*5</f>
        <v>0</v>
      </c>
      <c r="R58" s="218"/>
      <c r="S58" s="218"/>
      <c r="T58" s="45"/>
      <c r="U58" s="46"/>
      <c r="W58" s="48"/>
    </row>
    <row r="59" spans="2:24" s="12" customFormat="1" ht="9.9499999999999993" customHeight="1" x14ac:dyDescent="0.2">
      <c r="B59" s="49" t="s">
        <v>10</v>
      </c>
      <c r="C59" s="49"/>
      <c r="D59" s="50"/>
      <c r="E59" s="51"/>
      <c r="F59" s="52">
        <v>5</v>
      </c>
      <c r="G59" s="215">
        <f>Q52-G58</f>
        <v>0</v>
      </c>
      <c r="H59" s="215"/>
      <c r="I59" s="215"/>
      <c r="J59" s="53"/>
      <c r="K59" s="53"/>
      <c r="L59" s="53"/>
      <c r="M59" s="53"/>
      <c r="N59" s="53"/>
      <c r="O59" s="230">
        <v>0.435</v>
      </c>
      <c r="P59" s="230"/>
      <c r="Q59" s="215">
        <f>ROUND((G59*O59)/5,2)*5</f>
        <v>0</v>
      </c>
      <c r="R59" s="215"/>
      <c r="S59" s="215"/>
      <c r="T59" s="43"/>
      <c r="U59" s="174">
        <f>SUM(Q58:Q59)</f>
        <v>0</v>
      </c>
    </row>
    <row r="60" spans="2:24" ht="6" customHeight="1" x14ac:dyDescent="0.2">
      <c r="B60" s="57"/>
      <c r="C60" s="57"/>
      <c r="D60" s="83"/>
      <c r="E60" s="84"/>
      <c r="F60" s="55"/>
      <c r="G60" s="86"/>
      <c r="H60" s="86"/>
      <c r="I60" s="86"/>
      <c r="J60" s="86"/>
      <c r="K60" s="86"/>
      <c r="L60" s="86"/>
      <c r="M60" s="86"/>
      <c r="N60" s="86"/>
      <c r="O60" s="87"/>
      <c r="P60" s="87"/>
      <c r="Q60" s="45"/>
      <c r="R60" s="45"/>
      <c r="S60" s="45"/>
      <c r="T60" s="45"/>
      <c r="U60" s="88"/>
      <c r="X60" s="12"/>
    </row>
    <row r="61" spans="2:24" ht="9.9499999999999993" customHeight="1" x14ac:dyDescent="0.2">
      <c r="B61" s="89" t="s">
        <v>68</v>
      </c>
      <c r="C61" s="90"/>
      <c r="D61" s="91"/>
      <c r="E61" s="92"/>
      <c r="F61" s="93"/>
      <c r="G61" s="90"/>
      <c r="H61" s="90"/>
      <c r="I61" s="90"/>
      <c r="J61" s="90"/>
      <c r="K61" s="90"/>
      <c r="L61" s="90"/>
      <c r="M61" s="90"/>
      <c r="N61" s="34"/>
      <c r="O61" s="90"/>
      <c r="P61" s="90"/>
      <c r="Q61" s="90"/>
      <c r="R61" s="90"/>
      <c r="S61" s="90"/>
      <c r="T61" s="90"/>
      <c r="U61" s="176">
        <f>SUM(U55:U59)</f>
        <v>0</v>
      </c>
      <c r="X61" s="12"/>
    </row>
    <row r="62" spans="2:24" ht="6" customHeight="1" x14ac:dyDescent="0.2">
      <c r="F62" s="22"/>
      <c r="W62" s="13"/>
      <c r="X62" s="12"/>
    </row>
    <row r="63" spans="2:24" ht="9.9499999999999993" customHeight="1" x14ac:dyDescent="0.2">
      <c r="B63" s="7" t="s">
        <v>75</v>
      </c>
      <c r="C63" s="8"/>
      <c r="D63" s="9"/>
      <c r="E63" s="10"/>
      <c r="F63" s="67"/>
      <c r="G63" s="19"/>
      <c r="H63" s="19"/>
      <c r="I63" s="19"/>
      <c r="J63" s="19"/>
      <c r="K63" s="19"/>
      <c r="L63" s="19"/>
      <c r="M63" s="19"/>
      <c r="N63" s="19"/>
      <c r="O63" s="20"/>
      <c r="P63" s="20"/>
      <c r="Q63" s="21"/>
      <c r="R63" s="21"/>
      <c r="S63" s="21"/>
      <c r="T63" s="21"/>
      <c r="U63" s="11"/>
    </row>
    <row r="64" spans="2:24" ht="9.9499999999999993" customHeight="1" thickBot="1" x14ac:dyDescent="0.25">
      <c r="B64" s="94"/>
      <c r="C64" s="94"/>
      <c r="D64" s="95"/>
      <c r="E64" s="96"/>
      <c r="F64" s="97"/>
      <c r="G64" s="222" t="s">
        <v>65</v>
      </c>
      <c r="H64" s="222"/>
      <c r="I64" s="222"/>
      <c r="J64" s="225"/>
      <c r="K64" s="225"/>
      <c r="L64" s="225"/>
      <c r="M64" s="225"/>
      <c r="N64" s="16"/>
      <c r="O64" s="228" t="s">
        <v>67</v>
      </c>
      <c r="P64" s="228"/>
      <c r="Q64" s="236"/>
      <c r="R64" s="236"/>
      <c r="S64" s="236"/>
      <c r="T64" s="98"/>
      <c r="U64" s="98" t="s">
        <v>68</v>
      </c>
    </row>
    <row r="65" spans="2:23" s="12" customFormat="1" ht="9.9499999999999993" customHeight="1" x14ac:dyDescent="0.2">
      <c r="B65" s="99" t="s">
        <v>76</v>
      </c>
      <c r="C65" s="39"/>
      <c r="D65" s="40"/>
      <c r="E65" s="41"/>
      <c r="F65" s="42">
        <v>8</v>
      </c>
      <c r="G65" s="237"/>
      <c r="H65" s="238"/>
      <c r="I65" s="239"/>
      <c r="J65" s="240"/>
      <c r="K65" s="240"/>
      <c r="L65" s="240"/>
      <c r="M65" s="240"/>
      <c r="N65" s="44"/>
      <c r="O65" s="234">
        <v>2E-3</v>
      </c>
      <c r="P65" s="234"/>
      <c r="Q65" s="43"/>
      <c r="R65" s="43"/>
      <c r="S65" s="43"/>
      <c r="T65" s="43"/>
      <c r="U65" s="174">
        <f>ROUND((G65*O65)/5,2)*5</f>
        <v>0</v>
      </c>
      <c r="W65" s="48"/>
    </row>
    <row r="66" spans="2:23" s="12" customFormat="1" ht="9.9499999999999993" customHeight="1" thickBot="1" x14ac:dyDescent="0.25">
      <c r="B66" s="164"/>
      <c r="C66" s="165"/>
      <c r="D66" s="166"/>
      <c r="E66" s="167"/>
      <c r="F66" s="168"/>
      <c r="G66" s="192"/>
      <c r="H66" s="192"/>
      <c r="I66" s="192"/>
      <c r="J66" s="169"/>
      <c r="K66" s="169"/>
      <c r="L66" s="169"/>
      <c r="M66" s="169"/>
      <c r="N66" s="170"/>
      <c r="O66" s="171"/>
      <c r="P66" s="171"/>
      <c r="Q66" s="172"/>
      <c r="R66" s="172"/>
      <c r="S66" s="172"/>
      <c r="T66" s="172"/>
      <c r="U66" s="172"/>
      <c r="W66" s="48"/>
    </row>
    <row r="67" spans="2:23" s="12" customFormat="1" ht="9.9499999999999993" customHeight="1" x14ac:dyDescent="0.2">
      <c r="B67" s="99" t="s">
        <v>77</v>
      </c>
      <c r="C67" s="39"/>
      <c r="D67" s="40"/>
      <c r="E67" s="41"/>
      <c r="F67" s="42">
        <v>8</v>
      </c>
      <c r="G67" s="231"/>
      <c r="H67" s="232"/>
      <c r="I67" s="233"/>
      <c r="J67" s="100"/>
      <c r="K67" s="100"/>
      <c r="L67" s="100"/>
      <c r="M67" s="100"/>
      <c r="N67" s="44"/>
      <c r="O67" s="234">
        <v>1E-3</v>
      </c>
      <c r="P67" s="234"/>
      <c r="Q67" s="43"/>
      <c r="R67" s="43"/>
      <c r="S67" s="43"/>
      <c r="T67" s="43"/>
      <c r="U67" s="174">
        <f>ROUND((G67*O67)/5,2)*5</f>
        <v>0</v>
      </c>
      <c r="W67" s="48"/>
    </row>
    <row r="68" spans="2:23" ht="6" customHeight="1" x14ac:dyDescent="0.2">
      <c r="B68" s="101"/>
      <c r="C68" s="94"/>
      <c r="D68" s="95"/>
      <c r="E68" s="96"/>
      <c r="F68" s="97"/>
      <c r="G68" s="94"/>
      <c r="H68" s="94"/>
      <c r="I68" s="94"/>
      <c r="J68" s="94"/>
      <c r="K68" s="94"/>
      <c r="L68" s="94"/>
      <c r="M68" s="94"/>
      <c r="N68" s="102"/>
      <c r="O68" s="94"/>
      <c r="P68" s="94"/>
      <c r="Q68" s="94"/>
      <c r="R68" s="94"/>
      <c r="S68" s="94"/>
      <c r="T68" s="94"/>
      <c r="U68" s="94"/>
    </row>
    <row r="69" spans="2:23" ht="9.9499999999999993" customHeight="1" x14ac:dyDescent="0.2">
      <c r="B69" s="103" t="s">
        <v>68</v>
      </c>
      <c r="C69" s="104"/>
      <c r="D69" s="105"/>
      <c r="E69" s="106"/>
      <c r="F69" s="107"/>
      <c r="G69" s="104"/>
      <c r="H69" s="104"/>
      <c r="I69" s="104"/>
      <c r="J69" s="104"/>
      <c r="K69" s="104"/>
      <c r="L69" s="104"/>
      <c r="M69" s="104"/>
      <c r="N69" s="108"/>
      <c r="O69" s="104"/>
      <c r="P69" s="104"/>
      <c r="Q69" s="104"/>
      <c r="R69" s="104"/>
      <c r="S69" s="104"/>
      <c r="T69" s="104"/>
      <c r="U69" s="177">
        <f>SUM(U65:U67)</f>
        <v>0</v>
      </c>
    </row>
    <row r="70" spans="2:23" ht="6" customHeight="1" x14ac:dyDescent="0.2">
      <c r="B70" s="101"/>
      <c r="C70" s="94"/>
      <c r="D70" s="95"/>
      <c r="E70" s="96"/>
      <c r="F70" s="97"/>
      <c r="G70" s="94"/>
      <c r="H70" s="94"/>
      <c r="I70" s="94"/>
      <c r="J70" s="94"/>
      <c r="K70" s="94"/>
      <c r="L70" s="94"/>
      <c r="M70" s="94"/>
      <c r="N70" s="102"/>
      <c r="O70" s="94"/>
      <c r="P70" s="94"/>
      <c r="Q70" s="94"/>
      <c r="R70" s="94"/>
      <c r="S70" s="94"/>
      <c r="T70" s="94"/>
      <c r="U70" s="94"/>
    </row>
    <row r="71" spans="2:23" ht="14.45" customHeight="1" thickBot="1" x14ac:dyDescent="0.25">
      <c r="B71" s="109" t="s">
        <v>78</v>
      </c>
      <c r="C71" s="110"/>
      <c r="D71" s="111"/>
      <c r="E71" s="112"/>
      <c r="F71" s="113"/>
      <c r="G71" s="110"/>
      <c r="H71" s="110"/>
      <c r="I71" s="110"/>
      <c r="J71" s="110"/>
      <c r="K71" s="110"/>
      <c r="L71" s="110"/>
      <c r="M71" s="110"/>
      <c r="N71" s="114"/>
      <c r="O71" s="110"/>
      <c r="P71" s="110"/>
      <c r="Q71" s="110"/>
      <c r="R71" s="110"/>
      <c r="S71" s="110"/>
      <c r="T71" s="110"/>
      <c r="U71" s="178">
        <f>SUM(U35,U49,U61,U69)</f>
        <v>0</v>
      </c>
    </row>
    <row r="72" spans="2:23" ht="14.25" customHeight="1" x14ac:dyDescent="0.2">
      <c r="B72" s="48"/>
      <c r="C72" s="12"/>
      <c r="D72" s="77"/>
      <c r="E72" s="78"/>
      <c r="F72" s="80"/>
      <c r="G72" s="12"/>
      <c r="H72" s="12"/>
      <c r="I72" s="12"/>
      <c r="J72" s="12"/>
      <c r="K72" s="12"/>
      <c r="L72" s="12"/>
      <c r="M72" s="12"/>
      <c r="N72" s="47"/>
      <c r="O72" s="12"/>
      <c r="P72" s="12"/>
      <c r="Q72" s="12"/>
      <c r="R72" s="12"/>
      <c r="S72" s="12"/>
      <c r="T72" s="12"/>
      <c r="U72" s="12"/>
    </row>
    <row r="73" spans="2:23" ht="11.25" customHeight="1" x14ac:dyDescent="0.2">
      <c r="B73" s="182" t="s">
        <v>91</v>
      </c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</row>
    <row r="74" spans="2:23" ht="11.25" customHeight="1" x14ac:dyDescent="0.2">
      <c r="B74" s="184" t="s">
        <v>84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6" t="s">
        <v>85</v>
      </c>
    </row>
    <row r="75" spans="2:23" ht="6" customHeight="1" x14ac:dyDescent="0.2"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3" ht="11.25" customHeight="1" x14ac:dyDescent="0.2">
      <c r="B76" s="190">
        <v>1</v>
      </c>
      <c r="C76" s="8" t="s">
        <v>92</v>
      </c>
      <c r="D76" s="9"/>
      <c r="E76" s="10"/>
      <c r="F76" s="11"/>
      <c r="G76" s="8"/>
      <c r="H76" s="8"/>
      <c r="I76" s="8"/>
      <c r="J76" s="8"/>
      <c r="K76" s="8"/>
      <c r="L76" s="8"/>
      <c r="M76" s="187"/>
      <c r="N76" s="188"/>
      <c r="O76" s="187"/>
      <c r="P76" s="187"/>
      <c r="Q76" s="187"/>
      <c r="R76" s="187"/>
      <c r="S76" s="187"/>
      <c r="T76" s="8"/>
      <c r="U76" s="8" t="s">
        <v>86</v>
      </c>
    </row>
    <row r="77" spans="2:23" ht="11.25" customHeight="1" x14ac:dyDescent="0.2">
      <c r="B77" s="191">
        <v>2</v>
      </c>
      <c r="C77" s="1" t="s">
        <v>110</v>
      </c>
      <c r="U77" s="1" t="s">
        <v>87</v>
      </c>
    </row>
    <row r="78" spans="2:23" ht="11.25" customHeight="1" x14ac:dyDescent="0.2">
      <c r="B78" s="191">
        <v>4</v>
      </c>
      <c r="C78" s="1" t="s">
        <v>103</v>
      </c>
      <c r="U78" s="1" t="s">
        <v>88</v>
      </c>
    </row>
    <row r="79" spans="2:23" ht="23.25" customHeight="1" x14ac:dyDescent="0.2">
      <c r="B79" s="191"/>
      <c r="C79" s="212" t="s">
        <v>115</v>
      </c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1" t="s">
        <v>89</v>
      </c>
    </row>
    <row r="80" spans="2:23" ht="11.25" customHeight="1" x14ac:dyDescent="0.2">
      <c r="B80" s="190">
        <v>5</v>
      </c>
      <c r="C80" s="8" t="s">
        <v>93</v>
      </c>
      <c r="D80" s="9"/>
      <c r="E80" s="10"/>
      <c r="F80" s="11"/>
      <c r="G80" s="8"/>
      <c r="H80" s="8"/>
      <c r="I80" s="8"/>
      <c r="J80" s="8"/>
      <c r="K80" s="8"/>
      <c r="L80" s="8"/>
      <c r="M80" s="8"/>
      <c r="N80" s="189"/>
      <c r="O80" s="8"/>
      <c r="P80" s="8"/>
      <c r="Q80" s="8"/>
      <c r="R80" s="8"/>
      <c r="S80" s="8"/>
      <c r="T80" s="8"/>
      <c r="U80" s="8" t="s">
        <v>88</v>
      </c>
    </row>
    <row r="81" spans="2:21" ht="11.25" customHeight="1" x14ac:dyDescent="0.2">
      <c r="B81" s="190"/>
      <c r="C81" s="8" t="s">
        <v>94</v>
      </c>
      <c r="D81" s="9"/>
      <c r="E81" s="10"/>
      <c r="F81" s="11"/>
      <c r="G81" s="8"/>
      <c r="H81" s="8"/>
      <c r="I81" s="8"/>
      <c r="J81" s="8"/>
      <c r="K81" s="8"/>
      <c r="L81" s="8"/>
      <c r="M81" s="8"/>
      <c r="N81" s="189"/>
      <c r="O81" s="8"/>
      <c r="P81" s="8"/>
      <c r="Q81" s="8"/>
      <c r="R81" s="8"/>
      <c r="S81" s="8"/>
      <c r="T81" s="8"/>
      <c r="U81" s="8" t="s">
        <v>90</v>
      </c>
    </row>
    <row r="82" spans="2:21" ht="11.25" customHeight="1" x14ac:dyDescent="0.2">
      <c r="B82" s="191">
        <v>6</v>
      </c>
      <c r="C82" s="1" t="s">
        <v>95</v>
      </c>
      <c r="U82" s="1" t="s">
        <v>86</v>
      </c>
    </row>
    <row r="83" spans="2:21" ht="11.25" customHeight="1" x14ac:dyDescent="0.2">
      <c r="B83" s="190">
        <v>7</v>
      </c>
      <c r="C83" s="8" t="s">
        <v>111</v>
      </c>
      <c r="D83" s="9"/>
      <c r="E83" s="10"/>
      <c r="F83" s="11"/>
      <c r="G83" s="8"/>
      <c r="H83" s="8"/>
      <c r="I83" s="8"/>
      <c r="J83" s="8"/>
      <c r="K83" s="8"/>
      <c r="L83" s="8"/>
      <c r="M83" s="8"/>
      <c r="N83" s="189"/>
      <c r="O83" s="8"/>
      <c r="P83" s="8"/>
      <c r="Q83" s="8"/>
      <c r="R83" s="8"/>
      <c r="S83" s="8"/>
      <c r="T83" s="8"/>
      <c r="U83" s="8" t="s">
        <v>87</v>
      </c>
    </row>
    <row r="84" spans="2:21" ht="11.25" customHeight="1" x14ac:dyDescent="0.2">
      <c r="B84" s="190"/>
      <c r="C84" s="8" t="s">
        <v>109</v>
      </c>
      <c r="D84" s="9"/>
      <c r="E84" s="10"/>
      <c r="F84" s="11"/>
      <c r="G84" s="8"/>
      <c r="H84" s="8"/>
      <c r="I84" s="8"/>
      <c r="J84" s="8"/>
      <c r="K84" s="8"/>
      <c r="L84" s="8"/>
      <c r="M84" s="8"/>
      <c r="N84" s="189"/>
      <c r="O84" s="8"/>
      <c r="P84" s="8"/>
      <c r="Q84" s="8"/>
      <c r="R84" s="8"/>
      <c r="S84" s="8"/>
      <c r="T84" s="8"/>
      <c r="U84" s="8" t="s">
        <v>88</v>
      </c>
    </row>
    <row r="85" spans="2:21" ht="11.25" customHeight="1" x14ac:dyDescent="0.2">
      <c r="B85" s="191">
        <v>8</v>
      </c>
      <c r="C85" s="1" t="s">
        <v>96</v>
      </c>
      <c r="U85" s="1" t="s">
        <v>88</v>
      </c>
    </row>
    <row r="86" spans="2:21" ht="11.25" customHeight="1" x14ac:dyDescent="0.2">
      <c r="B86" s="190">
        <v>9</v>
      </c>
      <c r="C86" s="8" t="s">
        <v>97</v>
      </c>
      <c r="D86" s="9"/>
      <c r="E86" s="10"/>
      <c r="F86" s="11"/>
      <c r="G86" s="8"/>
      <c r="H86" s="8"/>
      <c r="I86" s="8"/>
      <c r="J86" s="8"/>
      <c r="K86" s="8"/>
      <c r="L86" s="8"/>
      <c r="M86" s="8"/>
      <c r="N86" s="189"/>
      <c r="O86" s="8"/>
      <c r="P86" s="8"/>
      <c r="Q86" s="8"/>
      <c r="R86" s="8"/>
      <c r="S86" s="8"/>
      <c r="T86" s="8"/>
      <c r="U86" s="8" t="s">
        <v>86</v>
      </c>
    </row>
    <row r="87" spans="2:21" x14ac:dyDescent="0.2">
      <c r="B87" s="191">
        <v>13</v>
      </c>
      <c r="C87" s="1" t="s">
        <v>105</v>
      </c>
      <c r="U87" s="1" t="s">
        <v>86</v>
      </c>
    </row>
    <row r="88" spans="2:21" x14ac:dyDescent="0.2">
      <c r="C88" s="69"/>
      <c r="D88" s="69"/>
      <c r="E88" s="24"/>
      <c r="F88" s="71"/>
      <c r="G88" s="24"/>
      <c r="H88" s="24"/>
      <c r="I88" s="24"/>
      <c r="J88" s="115"/>
      <c r="L88" s="2"/>
      <c r="M88" s="3"/>
      <c r="N88" s="4"/>
      <c r="O88" s="4"/>
    </row>
    <row r="89" spans="2:21" x14ac:dyDescent="0.2">
      <c r="C89" s="69"/>
      <c r="D89" s="69"/>
      <c r="E89" s="24"/>
      <c r="F89" s="71"/>
      <c r="G89" s="24"/>
      <c r="H89" s="24"/>
      <c r="I89" s="24"/>
      <c r="J89" s="115"/>
      <c r="L89" s="2"/>
      <c r="M89" s="3"/>
      <c r="N89" s="4"/>
      <c r="O89" s="4"/>
    </row>
    <row r="90" spans="2:21" x14ac:dyDescent="0.2">
      <c r="C90" s="69"/>
      <c r="D90" s="69"/>
      <c r="E90" s="24"/>
      <c r="F90" s="71"/>
      <c r="G90" s="24"/>
      <c r="H90" s="24"/>
      <c r="I90" s="24"/>
      <c r="J90" s="115"/>
      <c r="L90" s="2"/>
      <c r="M90" s="3"/>
      <c r="N90" s="4"/>
      <c r="O90" s="4"/>
    </row>
    <row r="91" spans="2:21" x14ac:dyDescent="0.2">
      <c r="B91" s="13"/>
      <c r="C91" s="69"/>
      <c r="D91" s="69"/>
      <c r="E91" s="24"/>
      <c r="F91" s="71"/>
      <c r="G91" s="24"/>
      <c r="H91" s="24"/>
      <c r="I91" s="24"/>
      <c r="J91" s="115"/>
      <c r="L91" s="2"/>
      <c r="M91" s="3"/>
      <c r="N91" s="4"/>
      <c r="O91" s="4"/>
    </row>
    <row r="92" spans="2:21" x14ac:dyDescent="0.2">
      <c r="C92" s="69"/>
      <c r="D92" s="69"/>
      <c r="E92" s="24"/>
      <c r="F92" s="71"/>
      <c r="G92" s="24"/>
      <c r="H92" s="24"/>
      <c r="I92" s="24"/>
      <c r="J92" s="115"/>
      <c r="L92" s="2"/>
      <c r="M92" s="3"/>
      <c r="N92" s="4"/>
      <c r="O92" s="4"/>
    </row>
    <row r="93" spans="2:21" x14ac:dyDescent="0.2">
      <c r="C93" s="69"/>
      <c r="D93" s="69"/>
      <c r="E93" s="24"/>
      <c r="F93" s="71"/>
      <c r="G93" s="24"/>
      <c r="H93" s="24"/>
      <c r="I93" s="24"/>
      <c r="J93" s="115"/>
      <c r="L93" s="2"/>
      <c r="M93" s="3"/>
      <c r="N93" s="4"/>
      <c r="O93" s="4"/>
    </row>
    <row r="94" spans="2:21" x14ac:dyDescent="0.2">
      <c r="C94" s="69"/>
      <c r="D94" s="69"/>
      <c r="E94" s="24"/>
      <c r="F94" s="71"/>
      <c r="G94" s="24"/>
      <c r="H94" s="24"/>
      <c r="I94" s="24"/>
      <c r="J94" s="115"/>
      <c r="L94" s="2"/>
      <c r="M94" s="3"/>
      <c r="N94" s="4"/>
      <c r="O94" s="4"/>
    </row>
    <row r="95" spans="2:21" x14ac:dyDescent="0.2">
      <c r="C95" s="69"/>
      <c r="D95" s="69"/>
      <c r="E95" s="24"/>
      <c r="F95" s="71"/>
      <c r="G95" s="24"/>
      <c r="H95" s="24"/>
      <c r="I95" s="24"/>
      <c r="J95" s="115"/>
      <c r="L95" s="2"/>
      <c r="M95" s="3"/>
      <c r="N95" s="4"/>
      <c r="O95" s="4"/>
    </row>
    <row r="96" spans="2:21" x14ac:dyDescent="0.2">
      <c r="C96" s="69"/>
      <c r="D96" s="69"/>
      <c r="E96" s="24"/>
      <c r="F96" s="71"/>
      <c r="G96" s="24"/>
      <c r="H96" s="24"/>
      <c r="I96" s="24"/>
      <c r="J96" s="115"/>
      <c r="N96" s="1"/>
    </row>
    <row r="97" spans="3:30" x14ac:dyDescent="0.2">
      <c r="C97" s="69"/>
      <c r="D97" s="69"/>
      <c r="E97" s="24"/>
      <c r="F97" s="71"/>
      <c r="G97" s="24"/>
      <c r="H97" s="24"/>
      <c r="I97" s="24"/>
      <c r="J97" s="115"/>
      <c r="N97" s="1"/>
    </row>
    <row r="98" spans="3:30" x14ac:dyDescent="0.2">
      <c r="C98" s="69"/>
      <c r="D98" s="69"/>
      <c r="E98" s="24"/>
      <c r="F98" s="71"/>
      <c r="G98" s="24"/>
      <c r="H98" s="24"/>
      <c r="I98" s="24"/>
      <c r="J98" s="115"/>
    </row>
    <row r="99" spans="3:30" x14ac:dyDescent="0.2">
      <c r="C99" s="69"/>
      <c r="D99" s="69"/>
      <c r="E99" s="24"/>
      <c r="F99" s="71"/>
      <c r="G99" s="24"/>
      <c r="H99" s="24"/>
      <c r="I99" s="24"/>
      <c r="J99" s="115"/>
      <c r="K99" s="116"/>
      <c r="L99" s="117"/>
      <c r="M99" s="118"/>
      <c r="N99" s="119"/>
      <c r="O99" s="119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3:30" x14ac:dyDescent="0.2">
      <c r="C100" s="69"/>
      <c r="D100" s="69"/>
      <c r="E100" s="24"/>
      <c r="F100" s="71"/>
      <c r="G100" s="24"/>
      <c r="H100" s="24"/>
      <c r="I100" s="24"/>
      <c r="J100" s="115"/>
      <c r="K100" s="116"/>
      <c r="L100" s="117"/>
      <c r="M100" s="118"/>
      <c r="N100" s="119"/>
      <c r="O100" s="119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3:30" x14ac:dyDescent="0.2">
      <c r="C101" s="69"/>
      <c r="D101" s="69"/>
      <c r="E101" s="24"/>
      <c r="F101" s="71"/>
      <c r="G101" s="24"/>
      <c r="H101" s="24"/>
      <c r="I101" s="24"/>
      <c r="J101" s="115"/>
      <c r="K101" s="116"/>
      <c r="L101" s="117"/>
      <c r="M101" s="118"/>
      <c r="N101" s="119"/>
      <c r="O101" s="119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3:30" x14ac:dyDescent="0.2">
      <c r="C102" s="69"/>
      <c r="D102" s="69"/>
      <c r="E102" s="24"/>
      <c r="F102" s="71"/>
      <c r="G102" s="24"/>
      <c r="H102" s="24"/>
      <c r="I102" s="24"/>
      <c r="K102" s="121"/>
      <c r="L102" s="116"/>
      <c r="M102" s="116"/>
      <c r="N102" s="120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21"/>
      <c r="AD102" s="116"/>
    </row>
    <row r="103" spans="3:30" x14ac:dyDescent="0.2">
      <c r="C103" s="69"/>
      <c r="D103" s="69"/>
      <c r="E103" s="24"/>
      <c r="F103" s="71"/>
      <c r="G103" s="24"/>
      <c r="H103" s="24"/>
      <c r="I103" s="24"/>
      <c r="K103" s="116"/>
      <c r="L103" s="122"/>
      <c r="M103" s="123"/>
      <c r="N103" s="124"/>
      <c r="O103" s="124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16"/>
      <c r="AD103" s="116"/>
    </row>
    <row r="104" spans="3:30" x14ac:dyDescent="0.2">
      <c r="C104" s="69"/>
      <c r="D104" s="69"/>
      <c r="E104" s="24"/>
      <c r="F104" s="71"/>
      <c r="G104" s="24"/>
      <c r="H104" s="24"/>
      <c r="I104" s="24"/>
    </row>
    <row r="105" spans="3:30" x14ac:dyDescent="0.2">
      <c r="C105" s="69"/>
      <c r="D105" s="69"/>
      <c r="E105" s="24"/>
      <c r="F105" s="71"/>
      <c r="G105" s="24"/>
      <c r="H105" s="24"/>
      <c r="I105" s="24"/>
    </row>
    <row r="106" spans="3:30" x14ac:dyDescent="0.2">
      <c r="C106" s="69"/>
      <c r="D106" s="69"/>
      <c r="E106" s="24"/>
      <c r="F106" s="71"/>
      <c r="G106" s="24"/>
      <c r="H106" s="24"/>
      <c r="I106" s="24"/>
    </row>
    <row r="107" spans="3:30" x14ac:dyDescent="0.2">
      <c r="C107" s="69"/>
      <c r="D107" s="69"/>
      <c r="E107" s="24"/>
      <c r="F107" s="71"/>
      <c r="G107" s="24"/>
      <c r="H107" s="24"/>
      <c r="I107" s="24"/>
    </row>
    <row r="108" spans="3:30" x14ac:dyDescent="0.2">
      <c r="C108" s="69"/>
      <c r="D108" s="69"/>
      <c r="E108" s="24"/>
      <c r="F108" s="71"/>
      <c r="G108" s="24"/>
      <c r="H108" s="24"/>
      <c r="I108" s="24"/>
    </row>
    <row r="109" spans="3:30" x14ac:dyDescent="0.2">
      <c r="C109" s="69"/>
      <c r="D109" s="69"/>
      <c r="E109" s="24"/>
      <c r="F109" s="71"/>
      <c r="G109" s="24"/>
      <c r="H109" s="24"/>
      <c r="I109" s="24"/>
    </row>
    <row r="110" spans="3:30" x14ac:dyDescent="0.2">
      <c r="C110" s="69"/>
      <c r="D110" s="69"/>
      <c r="E110" s="24"/>
      <c r="F110" s="71"/>
      <c r="G110" s="24"/>
      <c r="H110" s="24"/>
      <c r="I110" s="24"/>
    </row>
    <row r="111" spans="3:30" x14ac:dyDescent="0.2">
      <c r="C111" s="69"/>
      <c r="D111" s="69"/>
      <c r="E111" s="24"/>
      <c r="F111" s="71"/>
      <c r="G111" s="24"/>
      <c r="H111" s="24"/>
      <c r="I111" s="24"/>
    </row>
    <row r="112" spans="3:30" x14ac:dyDescent="0.2">
      <c r="C112" s="69"/>
      <c r="D112" s="69"/>
      <c r="E112" s="24"/>
      <c r="F112" s="71"/>
      <c r="G112" s="24"/>
      <c r="H112" s="24"/>
      <c r="I112" s="24"/>
    </row>
    <row r="113" spans="3:9" x14ac:dyDescent="0.2">
      <c r="C113" s="69"/>
      <c r="D113" s="69"/>
      <c r="E113" s="24"/>
      <c r="F113" s="71"/>
      <c r="G113" s="24"/>
      <c r="H113" s="24"/>
      <c r="I113" s="24"/>
    </row>
    <row r="114" spans="3:9" x14ac:dyDescent="0.2">
      <c r="C114" s="69"/>
      <c r="D114" s="69"/>
      <c r="E114" s="24"/>
      <c r="F114" s="71"/>
      <c r="G114" s="24"/>
      <c r="H114" s="24"/>
      <c r="I114" s="24"/>
    </row>
    <row r="115" spans="3:9" x14ac:dyDescent="0.2">
      <c r="C115" s="24"/>
      <c r="D115" s="69"/>
      <c r="E115" s="125"/>
      <c r="F115" s="71"/>
      <c r="G115" s="24"/>
      <c r="H115" s="24"/>
      <c r="I115" s="24"/>
    </row>
    <row r="116" spans="3:9" x14ac:dyDescent="0.2">
      <c r="C116" s="24"/>
      <c r="D116" s="69"/>
      <c r="E116" s="70"/>
      <c r="F116" s="71"/>
      <c r="G116" s="24"/>
      <c r="H116" s="24"/>
      <c r="I116" s="24"/>
    </row>
  </sheetData>
  <sheetProtection sheet="1" objects="1" scenarios="1" selectLockedCells="1"/>
  <dataConsolidate/>
  <mergeCells count="74">
    <mergeCell ref="J2:U5"/>
    <mergeCell ref="Q41:S41"/>
    <mergeCell ref="Q42:S42"/>
    <mergeCell ref="Q53:S53"/>
    <mergeCell ref="O43:P43"/>
    <mergeCell ref="K46:M46"/>
    <mergeCell ref="O38:P38"/>
    <mergeCell ref="Q40:S40"/>
    <mergeCell ref="Q47:S47"/>
    <mergeCell ref="J38:M38"/>
    <mergeCell ref="Q32:S32"/>
    <mergeCell ref="O32:P32"/>
    <mergeCell ref="Q28:S28"/>
    <mergeCell ref="O28:P28"/>
    <mergeCell ref="O31:P31"/>
    <mergeCell ref="Q31:S31"/>
    <mergeCell ref="Q64:S64"/>
    <mergeCell ref="G58:I58"/>
    <mergeCell ref="G67:I67"/>
    <mergeCell ref="O67:P67"/>
    <mergeCell ref="O64:P64"/>
    <mergeCell ref="O58:P58"/>
    <mergeCell ref="K58:M58"/>
    <mergeCell ref="G65:I65"/>
    <mergeCell ref="J65:M65"/>
    <mergeCell ref="G64:I64"/>
    <mergeCell ref="J64:M64"/>
    <mergeCell ref="O65:P65"/>
    <mergeCell ref="G47:I47"/>
    <mergeCell ref="O47:P47"/>
    <mergeCell ref="O52:P52"/>
    <mergeCell ref="Q59:S59"/>
    <mergeCell ref="G59:I59"/>
    <mergeCell ref="O59:P59"/>
    <mergeCell ref="Q58:S58"/>
    <mergeCell ref="G38:I38"/>
    <mergeCell ref="C79:T79"/>
    <mergeCell ref="Q55:S55"/>
    <mergeCell ref="Q38:S38"/>
    <mergeCell ref="Q52:S52"/>
    <mergeCell ref="Q46:S46"/>
    <mergeCell ref="Q43:S43"/>
    <mergeCell ref="G55:I55"/>
    <mergeCell ref="O55:P55"/>
    <mergeCell ref="G40:I40"/>
    <mergeCell ref="O40:P40"/>
    <mergeCell ref="G43:I43"/>
    <mergeCell ref="Q54:S54"/>
    <mergeCell ref="G46:I46"/>
    <mergeCell ref="O46:P46"/>
    <mergeCell ref="G52:I52"/>
    <mergeCell ref="G23:I23"/>
    <mergeCell ref="G25:I25"/>
    <mergeCell ref="G28:I28"/>
    <mergeCell ref="J23:M23"/>
    <mergeCell ref="Q26:S26"/>
    <mergeCell ref="Q27:S27"/>
    <mergeCell ref="O25:P25"/>
    <mergeCell ref="O23:P23"/>
    <mergeCell ref="Q23:S23"/>
    <mergeCell ref="Q25:S25"/>
    <mergeCell ref="G32:I32"/>
    <mergeCell ref="B26:E26"/>
    <mergeCell ref="G26:I26"/>
    <mergeCell ref="G31:I31"/>
    <mergeCell ref="O26:P26"/>
    <mergeCell ref="K31:M31"/>
    <mergeCell ref="G11:H11"/>
    <mergeCell ref="G13:H13"/>
    <mergeCell ref="B19:G20"/>
    <mergeCell ref="M19:S20"/>
    <mergeCell ref="J20:K20"/>
    <mergeCell ref="J15:K15"/>
    <mergeCell ref="J17:K17"/>
  </mergeCells>
  <phoneticPr fontId="2" type="noConversion"/>
  <printOptions horizontalCentered="1"/>
  <pageMargins left="0" right="0" top="0.47244094488188981" bottom="0" header="0" footer="0"/>
  <pageSetup paperSize="9" scale="89" orientation="portrait" r:id="rId1"/>
  <headerFooter alignWithMargins="0">
    <oddHeader>&amp;C&amp;"Arial,Gras"&amp;ESimulation n'ayant aucune valeur officielle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locked="0" defaultSize="0" print="0" autoLine="0" autoPict="0">
                <anchor moveWithCells="1">
                  <from>
                    <xdr:col>4</xdr:col>
                    <xdr:colOff>0</xdr:colOff>
                    <xdr:row>8</xdr:row>
                    <xdr:rowOff>9525</xdr:rowOff>
                  </from>
                  <to>
                    <xdr:col>8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B1:AA48"/>
  <sheetViews>
    <sheetView showGridLines="0" showRowColHeaders="0" workbookViewId="0">
      <selection activeCell="F10" sqref="F10:G10"/>
    </sheetView>
  </sheetViews>
  <sheetFormatPr baseColWidth="10" defaultRowHeight="11.25" x14ac:dyDescent="0.2"/>
  <cols>
    <col min="1" max="1" width="3.375" style="1" customWidth="1"/>
    <col min="2" max="3" width="3.625" style="1" customWidth="1"/>
    <col min="4" max="4" width="3.625" style="2" customWidth="1"/>
    <col min="5" max="5" width="3.625" style="3" customWidth="1"/>
    <col min="6" max="6" width="6.375" style="4" customWidth="1"/>
    <col min="7" max="7" width="2.625" style="4" customWidth="1"/>
    <col min="8" max="8" width="3.625" style="1" customWidth="1"/>
    <col min="9" max="9" width="4.375" style="1" customWidth="1"/>
    <col min="10" max="10" width="3.625" style="1" customWidth="1"/>
    <col min="11" max="11" width="4.625" style="1" customWidth="1"/>
    <col min="12" max="13" width="3.625" style="1" customWidth="1"/>
    <col min="14" max="14" width="4.625" style="1" customWidth="1"/>
    <col min="15" max="15" width="4.125" style="5" customWidth="1"/>
    <col min="16" max="20" width="3.625" style="1" customWidth="1"/>
    <col min="21" max="21" width="4.75" style="1" customWidth="1"/>
    <col min="22" max="39" width="3.625" style="1" customWidth="1"/>
    <col min="40" max="16384" width="11" style="1"/>
  </cols>
  <sheetData>
    <row r="1" spans="2:27" ht="12" customHeight="1" x14ac:dyDescent="0.2">
      <c r="G1" s="1"/>
      <c r="N1" s="5"/>
      <c r="O1" s="1"/>
    </row>
    <row r="2" spans="2:27" ht="12" customHeight="1" x14ac:dyDescent="0.2">
      <c r="D2" s="206" t="s">
        <v>106</v>
      </c>
      <c r="G2" s="1"/>
      <c r="J2" s="241" t="s">
        <v>116</v>
      </c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2:27" ht="12" customHeight="1" x14ac:dyDescent="0.2">
      <c r="D3" s="262" t="s">
        <v>107</v>
      </c>
      <c r="G3" s="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W3" s="6"/>
    </row>
    <row r="4" spans="2:27" ht="12" customHeight="1" x14ac:dyDescent="0.2">
      <c r="D4" s="1" t="s">
        <v>118</v>
      </c>
      <c r="G4" s="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W4" s="6"/>
    </row>
    <row r="5" spans="2:27" ht="12" customHeight="1" x14ac:dyDescent="0.2">
      <c r="D5" s="205" t="s">
        <v>108</v>
      </c>
      <c r="G5" s="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W5" s="6"/>
    </row>
    <row r="6" spans="2:27" ht="12" customHeight="1" x14ac:dyDescent="0.2">
      <c r="D6" s="1"/>
      <c r="G6" s="1"/>
      <c r="N6" s="5"/>
      <c r="O6" s="1"/>
      <c r="W6" s="6"/>
    </row>
    <row r="7" spans="2:27" ht="15.75" x14ac:dyDescent="0.25"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8" t="s">
        <v>98</v>
      </c>
      <c r="W7" s="6"/>
      <c r="X7" s="204"/>
      <c r="Y7" s="204"/>
      <c r="Z7" s="204"/>
      <c r="AA7" s="205"/>
    </row>
    <row r="9" spans="2:27" ht="12" thickBot="1" x14ac:dyDescent="0.25"/>
    <row r="10" spans="2:27" x14ac:dyDescent="0.2">
      <c r="B10" s="12" t="s">
        <v>57</v>
      </c>
      <c r="C10" s="12"/>
      <c r="D10" s="77"/>
      <c r="E10" s="78"/>
      <c r="F10" s="244">
        <f>'Calculette SA ICC 2018'!E13</f>
        <v>43101</v>
      </c>
      <c r="G10" s="245"/>
      <c r="H10" s="193" t="s">
        <v>79</v>
      </c>
      <c r="I10" s="244">
        <f>'Calculette SA ICC 2018'!G13</f>
        <v>43465</v>
      </c>
      <c r="J10" s="245"/>
      <c r="K10" s="194"/>
      <c r="L10" s="193"/>
      <c r="M10" s="193"/>
      <c r="O10" s="15"/>
      <c r="P10" s="5"/>
      <c r="Y10" s="13"/>
    </row>
    <row r="11" spans="2:27" ht="11.25" customHeight="1" thickBot="1" x14ac:dyDescent="0.25"/>
    <row r="12" spans="2:27" ht="11.25" customHeight="1" x14ac:dyDescent="0.2">
      <c r="B12" s="1" t="s">
        <v>80</v>
      </c>
      <c r="J12" s="1" t="s">
        <v>60</v>
      </c>
      <c r="K12" s="213">
        <v>0</v>
      </c>
      <c r="L12" s="214"/>
      <c r="M12" s="126"/>
      <c r="N12" s="126"/>
      <c r="O12" s="57"/>
      <c r="P12" s="57"/>
      <c r="Q12" s="83"/>
      <c r="R12" s="84"/>
      <c r="S12" s="57"/>
      <c r="T12" s="57"/>
      <c r="U12" s="247"/>
      <c r="V12" s="247"/>
    </row>
    <row r="13" spans="2:27" ht="11.25" customHeight="1" thickBot="1" x14ac:dyDescent="0.25">
      <c r="K13" s="202"/>
      <c r="L13" s="202"/>
      <c r="M13" s="126"/>
      <c r="N13" s="126"/>
      <c r="O13" s="57"/>
      <c r="P13" s="57"/>
      <c r="Q13" s="83"/>
      <c r="R13" s="84"/>
      <c r="S13" s="57"/>
      <c r="T13" s="57"/>
      <c r="U13" s="161"/>
      <c r="V13" s="161"/>
    </row>
    <row r="14" spans="2:27" ht="11.25" customHeight="1" x14ac:dyDescent="0.2">
      <c r="B14" s="1" t="s">
        <v>81</v>
      </c>
      <c r="H14" s="16"/>
      <c r="I14" s="16"/>
      <c r="J14" s="1" t="s">
        <v>60</v>
      </c>
      <c r="K14" s="213">
        <v>0</v>
      </c>
      <c r="L14" s="214"/>
      <c r="M14" s="16"/>
      <c r="N14" s="16"/>
      <c r="O14" s="16"/>
      <c r="P14" s="17"/>
      <c r="Q14" s="17"/>
      <c r="R14" s="18"/>
      <c r="S14" s="4"/>
    </row>
    <row r="15" spans="2:27" ht="11.25" customHeight="1" x14ac:dyDescent="0.2">
      <c r="H15" s="16"/>
      <c r="I15" s="16"/>
      <c r="J15" s="16"/>
      <c r="K15" s="16"/>
      <c r="L15" s="16"/>
      <c r="M15" s="16"/>
      <c r="N15" s="16"/>
      <c r="O15" s="17"/>
      <c r="P15" s="17"/>
      <c r="Q15" s="18"/>
      <c r="R15" s="4"/>
    </row>
    <row r="16" spans="2:27" ht="11.25" customHeight="1" x14ac:dyDescent="0.2">
      <c r="B16" s="7" t="s">
        <v>0</v>
      </c>
      <c r="C16" s="8"/>
      <c r="D16" s="9"/>
      <c r="E16" s="10"/>
      <c r="F16" s="11"/>
      <c r="G16" s="11"/>
      <c r="H16" s="19"/>
      <c r="I16" s="19"/>
      <c r="J16" s="19"/>
      <c r="K16" s="19"/>
      <c r="L16" s="19"/>
      <c r="M16" s="19"/>
      <c r="N16" s="19"/>
      <c r="O16" s="20"/>
      <c r="P16" s="20"/>
      <c r="Q16" s="21"/>
      <c r="R16" s="11"/>
      <c r="S16" s="8"/>
      <c r="T16" s="8"/>
      <c r="U16" s="8"/>
    </row>
    <row r="17" spans="2:25" ht="11.25" customHeight="1" x14ac:dyDescent="0.2">
      <c r="G17" s="22"/>
      <c r="H17" s="222" t="s">
        <v>65</v>
      </c>
      <c r="I17" s="222"/>
      <c r="J17" s="222"/>
      <c r="K17" s="225"/>
      <c r="L17" s="225"/>
      <c r="M17" s="225"/>
      <c r="N17" s="225"/>
      <c r="O17" s="228" t="s">
        <v>67</v>
      </c>
      <c r="P17" s="228"/>
      <c r="Q17" s="18"/>
      <c r="R17" s="229" t="s">
        <v>68</v>
      </c>
      <c r="S17" s="229"/>
      <c r="T17" s="229"/>
      <c r="U17" s="229"/>
    </row>
    <row r="18" spans="2:25" ht="11.25" customHeight="1" x14ac:dyDescent="0.2">
      <c r="B18" s="23"/>
      <c r="G18" s="22"/>
      <c r="J18" s="2"/>
      <c r="K18" s="2"/>
      <c r="L18" s="2"/>
      <c r="M18" s="2"/>
      <c r="N18" s="2"/>
      <c r="O18" s="17"/>
      <c r="P18" s="5"/>
      <c r="Q18" s="18"/>
      <c r="R18" s="4"/>
      <c r="Y18" s="24"/>
    </row>
    <row r="19" spans="2:25" ht="6" customHeight="1" x14ac:dyDescent="0.2">
      <c r="G19" s="22"/>
      <c r="J19" s="2"/>
      <c r="K19" s="2"/>
      <c r="L19" s="2"/>
      <c r="M19" s="2"/>
      <c r="N19" s="2"/>
      <c r="O19" s="17"/>
      <c r="P19" s="5"/>
      <c r="Q19" s="18"/>
      <c r="R19" s="4"/>
    </row>
    <row r="20" spans="2:25" ht="11.25" customHeight="1" x14ac:dyDescent="0.2">
      <c r="B20" s="61" t="s">
        <v>0</v>
      </c>
      <c r="C20" s="61"/>
      <c r="D20" s="62"/>
      <c r="E20" s="63"/>
      <c r="F20" s="64"/>
      <c r="G20" s="127">
        <v>1</v>
      </c>
      <c r="H20" s="248">
        <f>IF(K12-K14&lt;0,0,ROUNDDOWN(K12-K14,-2))</f>
        <v>0</v>
      </c>
      <c r="I20" s="248"/>
      <c r="J20" s="248"/>
      <c r="K20" s="128"/>
      <c r="L20" s="128"/>
      <c r="M20" s="128"/>
      <c r="N20" s="128"/>
      <c r="O20" s="250">
        <f>'SA Data'!C74</f>
        <v>8.5000000000000006E-2</v>
      </c>
      <c r="P20" s="250"/>
      <c r="Q20" s="61"/>
      <c r="R20" s="257">
        <f>ROUND((H20*O20)/5,2)*5</f>
        <v>0</v>
      </c>
      <c r="S20" s="257"/>
      <c r="T20" s="257"/>
      <c r="U20" s="257"/>
    </row>
    <row r="21" spans="2:25" ht="11.25" customHeight="1" thickBot="1" x14ac:dyDescent="0.25">
      <c r="G21" s="22"/>
      <c r="O21" s="1"/>
    </row>
    <row r="22" spans="2:25" ht="13.5" customHeight="1" x14ac:dyDescent="0.2">
      <c r="B22" s="246" t="s">
        <v>70</v>
      </c>
      <c r="C22" s="246"/>
      <c r="D22" s="246"/>
      <c r="E22" s="246"/>
      <c r="F22" s="246"/>
      <c r="G22" s="129">
        <v>2</v>
      </c>
      <c r="H22" s="258">
        <f>IF(O22&gt;0,R20,0)</f>
        <v>0</v>
      </c>
      <c r="I22" s="259"/>
      <c r="J22" s="259"/>
      <c r="K22" s="90"/>
      <c r="L22" s="90"/>
      <c r="M22" s="90"/>
      <c r="N22" s="90"/>
      <c r="O22" s="219">
        <v>0</v>
      </c>
      <c r="P22" s="220"/>
      <c r="Q22" s="90"/>
      <c r="R22" s="249">
        <f>ROUND((-H22*O22)/5,2)*5</f>
        <v>0</v>
      </c>
      <c r="S22" s="249"/>
      <c r="T22" s="249"/>
      <c r="U22" s="249"/>
    </row>
    <row r="23" spans="2:25" ht="11.25" customHeight="1" x14ac:dyDescent="0.2">
      <c r="B23" s="130"/>
      <c r="C23" s="130"/>
      <c r="D23" s="130"/>
      <c r="E23" s="130"/>
      <c r="F23" s="130"/>
      <c r="G23" s="131"/>
      <c r="H23" s="132"/>
      <c r="I23" s="133"/>
      <c r="J23" s="133"/>
      <c r="K23" s="134"/>
      <c r="L23" s="134"/>
      <c r="M23" s="134"/>
      <c r="N23" s="134"/>
      <c r="O23" s="135"/>
      <c r="P23" s="135"/>
      <c r="Q23" s="134"/>
      <c r="R23" s="136"/>
      <c r="S23" s="136"/>
      <c r="T23" s="136"/>
      <c r="U23" s="136"/>
    </row>
    <row r="24" spans="2:25" ht="15" customHeight="1" thickBot="1" x14ac:dyDescent="0.25">
      <c r="B24" s="137" t="s">
        <v>82</v>
      </c>
      <c r="C24" s="110"/>
      <c r="D24" s="111"/>
      <c r="E24" s="112"/>
      <c r="F24" s="113"/>
      <c r="G24" s="113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255">
        <f>SUM(R20:U22)</f>
        <v>0</v>
      </c>
      <c r="S24" s="256"/>
      <c r="T24" s="256"/>
      <c r="U24" s="256"/>
    </row>
    <row r="25" spans="2:25" ht="14.25" customHeight="1" x14ac:dyDescent="0.2">
      <c r="B25" s="195"/>
      <c r="C25" s="196"/>
      <c r="D25" s="197"/>
      <c r="E25" s="198"/>
      <c r="F25" s="199"/>
      <c r="G25" s="199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200"/>
      <c r="S25" s="201"/>
      <c r="T25" s="201"/>
      <c r="U25" s="201"/>
    </row>
    <row r="26" spans="2:25" ht="14.25" customHeight="1" x14ac:dyDescent="0.2">
      <c r="O26" s="1"/>
    </row>
    <row r="27" spans="2:25" ht="11.25" customHeight="1" x14ac:dyDescent="0.2">
      <c r="B27" s="182" t="s">
        <v>91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38"/>
    </row>
    <row r="28" spans="2:25" ht="11.25" customHeight="1" x14ac:dyDescent="0.2">
      <c r="B28" s="184" t="s">
        <v>84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253" t="s">
        <v>99</v>
      </c>
      <c r="U28" s="254"/>
      <c r="V28" s="138"/>
    </row>
    <row r="29" spans="2:25" ht="11.25" customHeight="1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38"/>
      <c r="V29" s="138"/>
    </row>
    <row r="30" spans="2:25" ht="11.25" customHeight="1" x14ac:dyDescent="0.2">
      <c r="B30" s="190">
        <v>1</v>
      </c>
      <c r="C30" s="8" t="s">
        <v>100</v>
      </c>
      <c r="D30" s="9"/>
      <c r="E30" s="10"/>
      <c r="F30" s="11"/>
      <c r="G30" s="8"/>
      <c r="H30" s="8"/>
      <c r="I30" s="8"/>
      <c r="J30" s="8"/>
      <c r="K30" s="8"/>
      <c r="L30" s="8"/>
      <c r="M30" s="187"/>
      <c r="N30" s="188"/>
      <c r="O30" s="187"/>
      <c r="P30" s="187"/>
      <c r="Q30" s="187"/>
      <c r="R30" s="187"/>
      <c r="S30" s="8"/>
      <c r="T30" s="251">
        <v>642.11</v>
      </c>
      <c r="U30" s="251"/>
      <c r="V30" s="138"/>
    </row>
    <row r="31" spans="2:25" ht="11.25" customHeight="1" x14ac:dyDescent="0.2">
      <c r="B31" s="191">
        <v>2</v>
      </c>
      <c r="C31" s="1" t="s">
        <v>101</v>
      </c>
      <c r="G31" s="1"/>
      <c r="N31" s="5"/>
      <c r="O31" s="1"/>
      <c r="T31" s="252">
        <v>642.11</v>
      </c>
      <c r="U31" s="252"/>
      <c r="V31" s="138"/>
    </row>
    <row r="32" spans="2:25" ht="11.25" customHeight="1" x14ac:dyDescent="0.2">
      <c r="B32" s="138"/>
      <c r="C32" s="138"/>
      <c r="D32" s="139"/>
      <c r="E32" s="140"/>
      <c r="F32" s="141"/>
      <c r="G32" s="141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</row>
    <row r="33" spans="2:23" ht="11.25" customHeight="1" x14ac:dyDescent="0.2">
      <c r="B33" s="138"/>
      <c r="C33" s="138"/>
      <c r="D33" s="139"/>
      <c r="E33" s="140"/>
      <c r="F33" s="141"/>
      <c r="G33" s="141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</row>
    <row r="34" spans="2:23" ht="11.25" customHeight="1" x14ac:dyDescent="0.2">
      <c r="B34" s="138"/>
      <c r="C34" s="138"/>
      <c r="D34" s="139"/>
      <c r="E34" s="140"/>
      <c r="F34" s="141"/>
      <c r="G34" s="141"/>
      <c r="H34" s="138"/>
      <c r="I34" s="138"/>
      <c r="J34" s="138"/>
      <c r="K34" s="138"/>
      <c r="L34" s="138"/>
      <c r="M34" s="138"/>
      <c r="N34" s="138"/>
      <c r="O34" s="142"/>
      <c r="P34" s="138"/>
      <c r="Q34" s="138"/>
      <c r="R34" s="138"/>
      <c r="S34" s="138"/>
      <c r="T34" s="138"/>
      <c r="U34" s="138"/>
      <c r="V34" s="138"/>
      <c r="W34" s="138"/>
    </row>
    <row r="35" spans="2:23" ht="11.25" customHeight="1" x14ac:dyDescent="0.2"/>
    <row r="36" spans="2:23" ht="11.25" customHeight="1" x14ac:dyDescent="0.2"/>
    <row r="37" spans="2:23" ht="11.25" customHeight="1" x14ac:dyDescent="0.2"/>
    <row r="38" spans="2:23" ht="11.25" customHeight="1" x14ac:dyDescent="0.2"/>
    <row r="39" spans="2:23" ht="11.25" customHeight="1" x14ac:dyDescent="0.2"/>
    <row r="40" spans="2:23" ht="11.25" customHeight="1" x14ac:dyDescent="0.2"/>
    <row r="41" spans="2:23" ht="11.25" customHeight="1" x14ac:dyDescent="0.2"/>
    <row r="43" spans="2:23" x14ac:dyDescent="0.2">
      <c r="C43" s="144"/>
      <c r="D43" s="145"/>
      <c r="E43" s="146"/>
      <c r="F43" s="147"/>
      <c r="G43" s="147"/>
      <c r="H43" s="147"/>
      <c r="I43" s="147"/>
      <c r="J43" s="144"/>
      <c r="K43" s="144"/>
      <c r="L43" s="144"/>
      <c r="M43" s="144"/>
      <c r="N43" s="144"/>
      <c r="O43" s="142"/>
    </row>
    <row r="44" spans="2:23" x14ac:dyDescent="0.2">
      <c r="H44" s="4"/>
      <c r="I44" s="4"/>
    </row>
    <row r="48" spans="2:23" x14ac:dyDescent="0.2">
      <c r="B48" s="13"/>
    </row>
  </sheetData>
  <sheetProtection sheet="1" objects="1" scenarios="1" selectLockedCells="1"/>
  <mergeCells count="21">
    <mergeCell ref="J2:U5"/>
    <mergeCell ref="T30:U30"/>
    <mergeCell ref="T31:U31"/>
    <mergeCell ref="I10:J10"/>
    <mergeCell ref="T28:U28"/>
    <mergeCell ref="R24:U24"/>
    <mergeCell ref="K17:N17"/>
    <mergeCell ref="R20:U20"/>
    <mergeCell ref="H22:J22"/>
    <mergeCell ref="O22:P22"/>
    <mergeCell ref="F10:G10"/>
    <mergeCell ref="K14:L14"/>
    <mergeCell ref="B22:F22"/>
    <mergeCell ref="U12:V12"/>
    <mergeCell ref="K12:L12"/>
    <mergeCell ref="H20:J20"/>
    <mergeCell ref="O17:P17"/>
    <mergeCell ref="R22:U22"/>
    <mergeCell ref="O20:P20"/>
    <mergeCell ref="R17:U17"/>
    <mergeCell ref="H17:J17"/>
  </mergeCells>
  <phoneticPr fontId="2" type="noConversion"/>
  <printOptions horizontalCentered="1"/>
  <pageMargins left="0" right="0" top="0.47244094488188981" bottom="0" header="0" footer="0"/>
  <pageSetup paperSize="9" orientation="portrait" r:id="rId1"/>
  <headerFooter alignWithMargins="0">
    <oddHeader>&amp;C&amp;"Arial,Gras"&amp;ESimulation n'ayant aucune valeur officielle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>
      <selection activeCell="D52" sqref="D52"/>
    </sheetView>
  </sheetViews>
  <sheetFormatPr baseColWidth="10" defaultRowHeight="11.25" x14ac:dyDescent="0.2"/>
  <cols>
    <col min="1" max="1" width="3.625" style="149" customWidth="1"/>
    <col min="2" max="2" width="17" style="149" customWidth="1"/>
    <col min="3" max="4" width="11" style="149"/>
    <col min="5" max="5" width="21.875" style="149" customWidth="1"/>
    <col min="6" max="6" width="8.75" style="149" customWidth="1"/>
    <col min="7" max="7" width="7.875" style="149" customWidth="1"/>
    <col min="8" max="8" width="8.625" style="149" customWidth="1"/>
    <col min="9" max="9" width="2.25" style="149" customWidth="1"/>
    <col min="10" max="10" width="7.25" style="149" customWidth="1"/>
    <col min="11" max="11" width="2.5" style="149" customWidth="1"/>
    <col min="12" max="12" width="10.625" style="149" customWidth="1"/>
    <col min="13" max="13" width="3" style="149" customWidth="1"/>
    <col min="14" max="16384" width="11" style="149"/>
  </cols>
  <sheetData>
    <row r="1" spans="1:14" ht="12.75" x14ac:dyDescent="0.2">
      <c r="A1" s="148" t="s">
        <v>113</v>
      </c>
    </row>
    <row r="3" spans="1:14" x14ac:dyDescent="0.2">
      <c r="A3" s="150" t="s">
        <v>0</v>
      </c>
      <c r="F3" s="151"/>
      <c r="G3" s="152"/>
      <c r="H3" s="152"/>
      <c r="I3" s="152"/>
      <c r="J3" s="152"/>
      <c r="K3" s="152"/>
      <c r="L3" s="152"/>
      <c r="M3" s="152"/>
      <c r="N3" s="152"/>
    </row>
    <row r="4" spans="1:14" x14ac:dyDescent="0.2">
      <c r="F4" s="151"/>
      <c r="G4" s="152"/>
      <c r="H4" s="152"/>
      <c r="I4" s="152"/>
      <c r="J4" s="152"/>
      <c r="K4" s="152"/>
      <c r="L4" s="152"/>
      <c r="M4" s="152"/>
      <c r="N4" s="152"/>
    </row>
    <row r="5" spans="1:14" x14ac:dyDescent="0.2">
      <c r="A5" s="149" t="s">
        <v>1</v>
      </c>
      <c r="C5" s="153">
        <v>0.1</v>
      </c>
      <c r="D5" s="153"/>
      <c r="F5" s="260"/>
      <c r="G5" s="260"/>
      <c r="H5" s="260"/>
      <c r="I5" s="152"/>
      <c r="J5" s="261"/>
      <c r="K5" s="152"/>
      <c r="L5" s="261"/>
      <c r="M5" s="152"/>
      <c r="N5" s="154"/>
    </row>
    <row r="6" spans="1:14" x14ac:dyDescent="0.2">
      <c r="A6" s="149" t="s">
        <v>2</v>
      </c>
      <c r="C6" s="156">
        <v>0.88500000000000001</v>
      </c>
      <c r="D6" s="156"/>
      <c r="F6" s="154"/>
      <c r="G6" s="154"/>
      <c r="H6" s="154"/>
      <c r="I6" s="152"/>
      <c r="J6" s="261"/>
      <c r="K6" s="152"/>
      <c r="L6" s="261"/>
      <c r="M6" s="152"/>
      <c r="N6" s="152"/>
    </row>
    <row r="7" spans="1:14" x14ac:dyDescent="0.2">
      <c r="C7" s="156"/>
      <c r="D7" s="156"/>
      <c r="F7" s="154"/>
      <c r="G7" s="154"/>
      <c r="H7" s="157"/>
      <c r="I7" s="152"/>
      <c r="J7" s="157"/>
      <c r="K7" s="152"/>
      <c r="L7" s="157"/>
      <c r="M7" s="152"/>
      <c r="N7" s="152"/>
    </row>
    <row r="8" spans="1:14" x14ac:dyDescent="0.2">
      <c r="A8" s="150" t="s">
        <v>3</v>
      </c>
      <c r="F8" s="157"/>
      <c r="G8" s="154"/>
      <c r="H8" s="157"/>
      <c r="I8" s="152"/>
      <c r="J8" s="157"/>
      <c r="K8" s="152"/>
      <c r="L8" s="157"/>
      <c r="M8" s="157"/>
      <c r="N8" s="157"/>
    </row>
    <row r="9" spans="1:14" x14ac:dyDescent="0.2">
      <c r="F9" s="157"/>
      <c r="G9" s="154"/>
      <c r="H9" s="157"/>
      <c r="I9" s="152"/>
      <c r="J9" s="157"/>
      <c r="K9" s="152"/>
      <c r="L9" s="157"/>
      <c r="M9" s="157"/>
      <c r="N9" s="157"/>
    </row>
    <row r="10" spans="1:14" x14ac:dyDescent="0.2">
      <c r="A10" s="149" t="s">
        <v>4</v>
      </c>
      <c r="F10" s="157"/>
      <c r="G10" s="154"/>
      <c r="H10" s="157"/>
      <c r="I10" s="152"/>
      <c r="J10" s="157"/>
      <c r="K10" s="152"/>
      <c r="L10" s="157"/>
      <c r="M10" s="157"/>
      <c r="N10" s="157"/>
    </row>
    <row r="11" spans="1:14" x14ac:dyDescent="0.2">
      <c r="A11" s="149" t="s">
        <v>5</v>
      </c>
      <c r="C11" s="156">
        <v>1.8E-3</v>
      </c>
      <c r="F11" s="157"/>
      <c r="G11" s="154"/>
      <c r="H11" s="157"/>
      <c r="I11" s="152"/>
      <c r="J11" s="157"/>
      <c r="K11" s="152"/>
      <c r="L11" s="157"/>
      <c r="M11" s="157"/>
      <c r="N11" s="157"/>
    </row>
    <row r="12" spans="1:14" x14ac:dyDescent="0.2">
      <c r="A12" s="149" t="s">
        <v>6</v>
      </c>
      <c r="C12" s="156">
        <v>2E-3</v>
      </c>
      <c r="F12" s="157"/>
      <c r="G12" s="154"/>
      <c r="H12" s="157"/>
      <c r="I12" s="152"/>
      <c r="J12" s="157"/>
      <c r="K12" s="152"/>
      <c r="L12" s="157"/>
      <c r="M12" s="157"/>
      <c r="N12" s="157"/>
    </row>
    <row r="13" spans="1:14" x14ac:dyDescent="0.2">
      <c r="C13" s="156"/>
      <c r="F13" s="157"/>
      <c r="G13" s="154"/>
      <c r="H13" s="157"/>
      <c r="I13" s="152"/>
      <c r="J13" s="157"/>
      <c r="K13" s="152"/>
      <c r="L13" s="157"/>
      <c r="M13" s="157"/>
      <c r="N13" s="157"/>
    </row>
    <row r="14" spans="1:14" x14ac:dyDescent="0.2">
      <c r="A14" s="149" t="s">
        <v>7</v>
      </c>
      <c r="C14" s="156">
        <v>2.9999999999999997E-4</v>
      </c>
      <c r="F14" s="157"/>
      <c r="G14" s="154"/>
      <c r="H14" s="157"/>
      <c r="I14" s="152"/>
      <c r="J14" s="157"/>
      <c r="K14" s="152"/>
      <c r="L14" s="157"/>
      <c r="M14" s="157"/>
      <c r="N14" s="157"/>
    </row>
    <row r="15" spans="1:14" x14ac:dyDescent="0.2">
      <c r="A15" s="149" t="s">
        <v>2</v>
      </c>
      <c r="C15" s="156">
        <v>0.77500000000000002</v>
      </c>
      <c r="F15" s="157"/>
      <c r="G15" s="154"/>
      <c r="H15" s="157"/>
      <c r="I15" s="152"/>
      <c r="J15" s="157"/>
      <c r="K15" s="152"/>
      <c r="L15" s="152"/>
      <c r="M15" s="152"/>
      <c r="N15" s="152"/>
    </row>
    <row r="16" spans="1:14" x14ac:dyDescent="0.2"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x14ac:dyDescent="0.2">
      <c r="A17" s="150" t="s">
        <v>8</v>
      </c>
      <c r="F17" s="151"/>
      <c r="G17" s="152"/>
      <c r="H17" s="152"/>
      <c r="I17" s="152"/>
      <c r="J17" s="152"/>
      <c r="K17" s="152"/>
      <c r="L17" s="152"/>
      <c r="M17" s="152"/>
      <c r="N17" s="152"/>
    </row>
    <row r="18" spans="1:14" x14ac:dyDescent="0.2">
      <c r="A18" s="151"/>
      <c r="F18" s="151"/>
      <c r="G18" s="152"/>
      <c r="H18" s="152"/>
      <c r="I18" s="152"/>
      <c r="J18" s="152"/>
      <c r="K18" s="152"/>
      <c r="L18" s="152"/>
      <c r="M18" s="152"/>
      <c r="N18" s="152"/>
    </row>
    <row r="19" spans="1:14" x14ac:dyDescent="0.2">
      <c r="A19" s="149" t="s">
        <v>9</v>
      </c>
      <c r="C19" s="153">
        <v>0</v>
      </c>
      <c r="F19" s="154"/>
      <c r="G19" s="154"/>
      <c r="H19" s="154"/>
      <c r="I19" s="152"/>
      <c r="J19" s="155"/>
      <c r="K19" s="152"/>
      <c r="L19" s="155"/>
      <c r="M19" s="152"/>
      <c r="N19" s="154"/>
    </row>
    <row r="20" spans="1:14" x14ac:dyDescent="0.2">
      <c r="A20" s="149" t="s">
        <v>10</v>
      </c>
      <c r="C20" s="158">
        <v>0.435</v>
      </c>
      <c r="F20" s="154"/>
      <c r="G20" s="154"/>
      <c r="H20" s="154"/>
      <c r="I20" s="152"/>
      <c r="J20" s="155"/>
      <c r="K20" s="152"/>
      <c r="L20" s="155"/>
      <c r="M20" s="152"/>
      <c r="N20" s="152"/>
    </row>
    <row r="21" spans="1:14" x14ac:dyDescent="0.2">
      <c r="C21" s="153"/>
      <c r="D21" s="157"/>
      <c r="E21" s="157"/>
      <c r="F21" s="154"/>
      <c r="G21" s="154"/>
      <c r="H21" s="157"/>
      <c r="I21" s="152"/>
      <c r="J21" s="157"/>
      <c r="K21" s="152"/>
      <c r="L21" s="157"/>
      <c r="M21" s="152"/>
      <c r="N21" s="152"/>
    </row>
    <row r="22" spans="1:14" x14ac:dyDescent="0.2">
      <c r="A22" s="149" t="s">
        <v>11</v>
      </c>
      <c r="C22" s="149">
        <v>21</v>
      </c>
      <c r="D22" s="71"/>
      <c r="F22" s="157"/>
      <c r="G22" s="154"/>
      <c r="H22" s="157"/>
      <c r="I22" s="152"/>
      <c r="J22" s="157"/>
      <c r="K22" s="152"/>
      <c r="L22" s="157"/>
      <c r="M22" s="157"/>
      <c r="N22" s="157"/>
    </row>
    <row r="23" spans="1:14" x14ac:dyDescent="0.2">
      <c r="A23" s="149">
        <v>1</v>
      </c>
      <c r="B23" s="69" t="s">
        <v>12</v>
      </c>
      <c r="C23" s="24">
        <v>6601</v>
      </c>
      <c r="D23" s="71">
        <v>50</v>
      </c>
      <c r="E23" s="69" t="s">
        <v>12</v>
      </c>
      <c r="F23" s="157"/>
      <c r="G23" s="154"/>
      <c r="H23" s="157"/>
      <c r="I23" s="152"/>
      <c r="J23" s="157"/>
      <c r="K23" s="152"/>
      <c r="L23" s="157"/>
      <c r="M23" s="157"/>
      <c r="N23" s="157"/>
    </row>
    <row r="24" spans="1:14" x14ac:dyDescent="0.2">
      <c r="A24" s="149">
        <v>2</v>
      </c>
      <c r="B24" s="69" t="s">
        <v>13</v>
      </c>
      <c r="C24" s="24">
        <v>6602</v>
      </c>
      <c r="D24" s="71">
        <v>33</v>
      </c>
      <c r="E24" s="69" t="s">
        <v>13</v>
      </c>
      <c r="F24" s="157"/>
      <c r="G24" s="154"/>
      <c r="H24" s="157"/>
      <c r="I24" s="152"/>
      <c r="J24" s="157"/>
      <c r="K24" s="152"/>
      <c r="L24" s="157"/>
      <c r="M24" s="157"/>
      <c r="N24" s="157"/>
    </row>
    <row r="25" spans="1:14" x14ac:dyDescent="0.2">
      <c r="A25" s="149">
        <v>3</v>
      </c>
      <c r="B25" s="69" t="s">
        <v>14</v>
      </c>
      <c r="C25" s="24">
        <v>6603</v>
      </c>
      <c r="D25" s="71">
        <v>51</v>
      </c>
      <c r="E25" s="69" t="s">
        <v>14</v>
      </c>
      <c r="F25" s="157"/>
      <c r="G25" s="154"/>
      <c r="H25" s="157"/>
      <c r="I25" s="152"/>
      <c r="J25" s="157"/>
      <c r="K25" s="152"/>
      <c r="L25" s="157"/>
      <c r="M25" s="157"/>
      <c r="N25" s="157"/>
    </row>
    <row r="26" spans="1:14" x14ac:dyDescent="0.2">
      <c r="A26" s="149">
        <v>4</v>
      </c>
      <c r="B26" s="69" t="s">
        <v>15</v>
      </c>
      <c r="C26" s="24">
        <v>6604</v>
      </c>
      <c r="D26" s="71">
        <v>50</v>
      </c>
      <c r="E26" s="69" t="s">
        <v>15</v>
      </c>
      <c r="F26" s="157"/>
      <c r="G26" s="154"/>
      <c r="H26" s="157"/>
      <c r="I26" s="152"/>
      <c r="J26" s="157"/>
      <c r="K26" s="152"/>
      <c r="L26" s="157"/>
      <c r="M26" s="157"/>
      <c r="N26" s="157"/>
    </row>
    <row r="27" spans="1:14" x14ac:dyDescent="0.2">
      <c r="A27" s="149">
        <v>5</v>
      </c>
      <c r="B27" s="69" t="s">
        <v>16</v>
      </c>
      <c r="C27" s="24">
        <v>6605</v>
      </c>
      <c r="D27" s="71">
        <v>43</v>
      </c>
      <c r="E27" s="69" t="s">
        <v>16</v>
      </c>
      <c r="F27" s="157"/>
      <c r="G27" s="154"/>
      <c r="H27" s="157"/>
      <c r="I27" s="152"/>
      <c r="J27" s="157"/>
      <c r="K27" s="152"/>
      <c r="L27" s="157"/>
      <c r="M27" s="157"/>
      <c r="N27" s="157"/>
    </row>
    <row r="28" spans="1:14" x14ac:dyDescent="0.2">
      <c r="A28" s="149">
        <v>6</v>
      </c>
      <c r="B28" s="69" t="s">
        <v>17</v>
      </c>
      <c r="C28" s="24">
        <v>6606</v>
      </c>
      <c r="D28" s="71">
        <v>41</v>
      </c>
      <c r="E28" s="69" t="s">
        <v>17</v>
      </c>
      <c r="F28" s="157"/>
      <c r="G28" s="154"/>
      <c r="H28" s="157"/>
      <c r="I28" s="152"/>
      <c r="J28" s="157"/>
      <c r="K28" s="152"/>
      <c r="L28" s="157"/>
      <c r="M28" s="157"/>
      <c r="N28" s="157"/>
    </row>
    <row r="29" spans="1:14" x14ac:dyDescent="0.2">
      <c r="A29" s="149">
        <v>7</v>
      </c>
      <c r="B29" s="69" t="s">
        <v>18</v>
      </c>
      <c r="C29" s="24">
        <v>6607</v>
      </c>
      <c r="D29" s="71">
        <v>48</v>
      </c>
      <c r="E29" s="69" t="s">
        <v>18</v>
      </c>
      <c r="F29" s="157"/>
      <c r="G29" s="154"/>
      <c r="H29" s="157"/>
      <c r="I29" s="157"/>
      <c r="J29" s="157"/>
      <c r="K29" s="157"/>
      <c r="L29" s="157"/>
      <c r="M29" s="157"/>
      <c r="N29" s="157"/>
    </row>
    <row r="30" spans="1:14" x14ac:dyDescent="0.2">
      <c r="A30" s="149">
        <v>8</v>
      </c>
      <c r="B30" s="69" t="s">
        <v>19</v>
      </c>
      <c r="C30" s="24">
        <v>6608</v>
      </c>
      <c r="D30" s="71">
        <v>39</v>
      </c>
      <c r="E30" s="69" t="s">
        <v>19</v>
      </c>
      <c r="F30" s="157"/>
      <c r="G30" s="157"/>
      <c r="H30" s="157"/>
      <c r="I30" s="157"/>
      <c r="J30" s="157"/>
      <c r="K30" s="157"/>
      <c r="L30" s="157"/>
      <c r="M30" s="157"/>
      <c r="N30" s="157"/>
    </row>
    <row r="31" spans="1:14" x14ac:dyDescent="0.2">
      <c r="A31" s="149">
        <v>9</v>
      </c>
      <c r="B31" s="69" t="s">
        <v>20</v>
      </c>
      <c r="C31" s="24">
        <v>6609</v>
      </c>
      <c r="D31" s="71">
        <v>43</v>
      </c>
      <c r="E31" s="69" t="s">
        <v>20</v>
      </c>
      <c r="F31" s="157"/>
      <c r="G31" s="157"/>
      <c r="H31" s="157"/>
      <c r="I31" s="157"/>
      <c r="J31" s="157"/>
      <c r="K31" s="157"/>
      <c r="L31" s="157"/>
      <c r="M31" s="157"/>
      <c r="N31" s="157"/>
    </row>
    <row r="32" spans="1:14" x14ac:dyDescent="0.2">
      <c r="A32" s="149">
        <v>10</v>
      </c>
      <c r="B32" s="69" t="s">
        <v>21</v>
      </c>
      <c r="C32" s="24">
        <v>6610</v>
      </c>
      <c r="D32" s="71">
        <v>33</v>
      </c>
      <c r="E32" s="69" t="s">
        <v>21</v>
      </c>
      <c r="F32" s="157"/>
      <c r="G32" s="157"/>
      <c r="H32" s="157"/>
      <c r="I32" s="157"/>
      <c r="J32" s="157"/>
      <c r="K32" s="157"/>
      <c r="L32" s="157"/>
      <c r="M32" s="157"/>
      <c r="N32" s="157"/>
    </row>
    <row r="33" spans="1:14" x14ac:dyDescent="0.2">
      <c r="A33" s="149">
        <v>11</v>
      </c>
      <c r="B33" s="69" t="s">
        <v>22</v>
      </c>
      <c r="C33" s="24">
        <v>6611</v>
      </c>
      <c r="D33" s="71">
        <v>51</v>
      </c>
      <c r="E33" s="69" t="s">
        <v>22</v>
      </c>
      <c r="F33" s="157"/>
      <c r="G33" s="157"/>
      <c r="H33" s="157"/>
      <c r="I33" s="157"/>
      <c r="J33" s="157"/>
      <c r="K33" s="157"/>
      <c r="L33" s="157"/>
      <c r="M33" s="157"/>
      <c r="N33" s="157"/>
    </row>
    <row r="34" spans="1:14" x14ac:dyDescent="0.2">
      <c r="A34" s="149">
        <v>12</v>
      </c>
      <c r="B34" s="69" t="s">
        <v>23</v>
      </c>
      <c r="C34" s="24">
        <v>6612</v>
      </c>
      <c r="D34" s="71">
        <v>34</v>
      </c>
      <c r="E34" s="69" t="s">
        <v>23</v>
      </c>
      <c r="F34" s="157"/>
      <c r="G34" s="157"/>
      <c r="H34" s="157"/>
      <c r="I34" s="157"/>
      <c r="J34" s="157"/>
      <c r="K34" s="157"/>
      <c r="L34" s="157"/>
      <c r="M34" s="157"/>
      <c r="N34" s="157"/>
    </row>
    <row r="35" spans="1:14" x14ac:dyDescent="0.2">
      <c r="A35" s="149">
        <v>13</v>
      </c>
      <c r="B35" s="69" t="s">
        <v>24</v>
      </c>
      <c r="C35" s="24">
        <v>6613</v>
      </c>
      <c r="D35" s="159">
        <v>46</v>
      </c>
      <c r="E35" s="69" t="s">
        <v>24</v>
      </c>
    </row>
    <row r="36" spans="1:14" x14ac:dyDescent="0.2">
      <c r="A36" s="149">
        <v>14</v>
      </c>
      <c r="B36" s="69" t="s">
        <v>25</v>
      </c>
      <c r="C36" s="24">
        <v>6614</v>
      </c>
      <c r="D36" s="159">
        <v>44</v>
      </c>
      <c r="E36" s="69" t="s">
        <v>25</v>
      </c>
    </row>
    <row r="37" spans="1:14" x14ac:dyDescent="0.2">
      <c r="A37" s="149">
        <v>15</v>
      </c>
      <c r="B37" s="69" t="s">
        <v>26</v>
      </c>
      <c r="C37" s="24">
        <v>6615</v>
      </c>
      <c r="D37" s="159">
        <v>46</v>
      </c>
      <c r="E37" s="69" t="s">
        <v>26</v>
      </c>
    </row>
    <row r="38" spans="1:14" x14ac:dyDescent="0.2">
      <c r="A38" s="149">
        <v>16</v>
      </c>
      <c r="B38" s="69" t="s">
        <v>27</v>
      </c>
      <c r="C38" s="24">
        <v>6616</v>
      </c>
      <c r="D38" s="159">
        <v>29</v>
      </c>
      <c r="E38" s="69" t="s">
        <v>27</v>
      </c>
    </row>
    <row r="39" spans="1:14" x14ac:dyDescent="0.2">
      <c r="A39" s="149">
        <v>17</v>
      </c>
      <c r="B39" s="157" t="s">
        <v>28</v>
      </c>
      <c r="C39" s="24">
        <v>6617</v>
      </c>
      <c r="D39" s="160">
        <v>29</v>
      </c>
      <c r="E39" s="157" t="s">
        <v>28</v>
      </c>
    </row>
    <row r="40" spans="1:14" x14ac:dyDescent="0.2">
      <c r="A40" s="149">
        <v>18</v>
      </c>
      <c r="B40" s="69" t="s">
        <v>29</v>
      </c>
      <c r="C40" s="24">
        <v>6618</v>
      </c>
      <c r="D40" s="159">
        <v>47</v>
      </c>
      <c r="E40" s="69" t="s">
        <v>29</v>
      </c>
    </row>
    <row r="41" spans="1:14" x14ac:dyDescent="0.2">
      <c r="A41" s="149">
        <v>19</v>
      </c>
      <c r="B41" s="69" t="s">
        <v>30</v>
      </c>
      <c r="C41" s="24">
        <v>6619</v>
      </c>
      <c r="D41" s="159">
        <v>35</v>
      </c>
      <c r="E41" s="69" t="s">
        <v>30</v>
      </c>
    </row>
    <row r="42" spans="1:14" x14ac:dyDescent="0.2">
      <c r="A42" s="149">
        <v>20</v>
      </c>
      <c r="B42" s="69" t="s">
        <v>31</v>
      </c>
      <c r="C42" s="24">
        <v>6620</v>
      </c>
      <c r="D42" s="159">
        <v>48</v>
      </c>
      <c r="E42" s="69" t="s">
        <v>31</v>
      </c>
    </row>
    <row r="43" spans="1:14" x14ac:dyDescent="0.2">
      <c r="A43" s="149">
        <v>21</v>
      </c>
      <c r="B43" s="69" t="s">
        <v>32</v>
      </c>
      <c r="C43" s="24">
        <v>6621</v>
      </c>
      <c r="D43" s="159">
        <v>45.5</v>
      </c>
      <c r="E43" s="69" t="s">
        <v>32</v>
      </c>
    </row>
    <row r="44" spans="1:14" x14ac:dyDescent="0.2">
      <c r="A44" s="149">
        <v>22</v>
      </c>
      <c r="B44" s="69" t="s">
        <v>33</v>
      </c>
      <c r="C44" s="24">
        <v>6622</v>
      </c>
      <c r="D44" s="159">
        <v>25</v>
      </c>
      <c r="E44" s="69" t="s">
        <v>33</v>
      </c>
    </row>
    <row r="45" spans="1:14" x14ac:dyDescent="0.2">
      <c r="A45" s="149">
        <v>23</v>
      </c>
      <c r="B45" s="69" t="s">
        <v>34</v>
      </c>
      <c r="C45" s="24">
        <v>6623</v>
      </c>
      <c r="D45" s="159">
        <v>44</v>
      </c>
      <c r="E45" s="69" t="s">
        <v>34</v>
      </c>
    </row>
    <row r="46" spans="1:14" x14ac:dyDescent="0.2">
      <c r="A46" s="149">
        <v>24</v>
      </c>
      <c r="B46" s="69" t="s">
        <v>35</v>
      </c>
      <c r="C46" s="24">
        <v>6624</v>
      </c>
      <c r="D46" s="159">
        <v>46</v>
      </c>
      <c r="E46" s="69" t="s">
        <v>35</v>
      </c>
    </row>
    <row r="47" spans="1:14" x14ac:dyDescent="0.2">
      <c r="A47" s="149">
        <v>25</v>
      </c>
      <c r="B47" s="69" t="s">
        <v>36</v>
      </c>
      <c r="C47" s="24">
        <v>6625</v>
      </c>
      <c r="D47" s="159">
        <v>42</v>
      </c>
      <c r="E47" s="69" t="s">
        <v>36</v>
      </c>
    </row>
    <row r="48" spans="1:14" x14ac:dyDescent="0.2">
      <c r="A48" s="149">
        <v>26</v>
      </c>
      <c r="B48" s="69" t="s">
        <v>37</v>
      </c>
      <c r="C48" s="24">
        <v>6626</v>
      </c>
      <c r="D48" s="159">
        <v>42</v>
      </c>
      <c r="E48" s="69" t="s">
        <v>37</v>
      </c>
    </row>
    <row r="49" spans="1:9" x14ac:dyDescent="0.2">
      <c r="A49" s="149">
        <v>27</v>
      </c>
      <c r="B49" s="69" t="s">
        <v>38</v>
      </c>
      <c r="C49" s="24">
        <v>6627</v>
      </c>
      <c r="D49" s="159">
        <v>44</v>
      </c>
      <c r="E49" s="69" t="s">
        <v>38</v>
      </c>
    </row>
    <row r="50" spans="1:9" x14ac:dyDescent="0.2">
      <c r="A50" s="149">
        <v>28</v>
      </c>
      <c r="B50" s="69" t="s">
        <v>39</v>
      </c>
      <c r="C50" s="24">
        <v>6628</v>
      </c>
      <c r="D50" s="159">
        <v>47</v>
      </c>
      <c r="E50" s="69" t="s">
        <v>39</v>
      </c>
    </row>
    <row r="51" spans="1:9" x14ac:dyDescent="0.2">
      <c r="A51" s="149">
        <v>29</v>
      </c>
      <c r="B51" s="69" t="s">
        <v>40</v>
      </c>
      <c r="C51" s="24">
        <v>6629</v>
      </c>
      <c r="D51" s="71">
        <v>42</v>
      </c>
      <c r="E51" s="69" t="s">
        <v>40</v>
      </c>
    </row>
    <row r="52" spans="1:9" x14ac:dyDescent="0.2">
      <c r="A52" s="149">
        <v>30</v>
      </c>
      <c r="B52" s="69" t="s">
        <v>41</v>
      </c>
      <c r="C52" s="24">
        <v>6630</v>
      </c>
      <c r="D52" s="71">
        <v>44</v>
      </c>
      <c r="E52" s="69" t="s">
        <v>41</v>
      </c>
    </row>
    <row r="53" spans="1:9" x14ac:dyDescent="0.2">
      <c r="A53" s="149">
        <v>31</v>
      </c>
      <c r="B53" s="69" t="s">
        <v>42</v>
      </c>
      <c r="C53" s="24">
        <v>6631</v>
      </c>
      <c r="D53" s="71">
        <v>50.5</v>
      </c>
      <c r="E53" s="69" t="s">
        <v>42</v>
      </c>
      <c r="H53" s="24"/>
      <c r="I53" s="71"/>
    </row>
    <row r="54" spans="1:9" x14ac:dyDescent="0.2">
      <c r="A54" s="149">
        <v>32</v>
      </c>
      <c r="B54" s="69" t="s">
        <v>43</v>
      </c>
      <c r="C54" s="24">
        <v>6632</v>
      </c>
      <c r="D54" s="71">
        <v>43</v>
      </c>
      <c r="E54" s="69" t="s">
        <v>43</v>
      </c>
    </row>
    <row r="55" spans="1:9" x14ac:dyDescent="0.2">
      <c r="A55" s="149">
        <v>33</v>
      </c>
      <c r="B55" s="69" t="s">
        <v>44</v>
      </c>
      <c r="C55" s="24">
        <v>6633</v>
      </c>
      <c r="D55" s="71">
        <v>36</v>
      </c>
      <c r="E55" s="69" t="s">
        <v>44</v>
      </c>
    </row>
    <row r="56" spans="1:9" x14ac:dyDescent="0.2">
      <c r="A56" s="149">
        <v>34</v>
      </c>
      <c r="B56" s="69" t="s">
        <v>45</v>
      </c>
      <c r="C56" s="24">
        <v>6634</v>
      </c>
      <c r="D56" s="71">
        <v>32</v>
      </c>
      <c r="E56" s="69" t="s">
        <v>45</v>
      </c>
    </row>
    <row r="57" spans="1:9" x14ac:dyDescent="0.2">
      <c r="A57" s="149">
        <v>35</v>
      </c>
      <c r="B57" s="69" t="s">
        <v>46</v>
      </c>
      <c r="C57" s="24">
        <v>6635</v>
      </c>
      <c r="D57" s="71">
        <v>41</v>
      </c>
      <c r="E57" s="69" t="s">
        <v>46</v>
      </c>
    </row>
    <row r="58" spans="1:9" x14ac:dyDescent="0.2">
      <c r="A58" s="149">
        <v>36</v>
      </c>
      <c r="B58" s="69" t="s">
        <v>47</v>
      </c>
      <c r="C58" s="24">
        <v>6636</v>
      </c>
      <c r="D58" s="71">
        <v>46</v>
      </c>
      <c r="E58" s="69" t="s">
        <v>47</v>
      </c>
    </row>
    <row r="59" spans="1:9" x14ac:dyDescent="0.2">
      <c r="A59" s="149">
        <v>37</v>
      </c>
      <c r="B59" s="69" t="s">
        <v>48</v>
      </c>
      <c r="C59" s="24">
        <v>6637</v>
      </c>
      <c r="D59" s="71">
        <v>40</v>
      </c>
      <c r="E59" s="69" t="s">
        <v>48</v>
      </c>
    </row>
    <row r="60" spans="1:9" x14ac:dyDescent="0.2">
      <c r="A60" s="149">
        <v>38</v>
      </c>
      <c r="B60" s="69" t="s">
        <v>49</v>
      </c>
      <c r="C60" s="24">
        <v>6638</v>
      </c>
      <c r="D60" s="71">
        <v>39</v>
      </c>
      <c r="E60" s="69" t="s">
        <v>49</v>
      </c>
    </row>
    <row r="61" spans="1:9" x14ac:dyDescent="0.2">
      <c r="A61" s="149">
        <v>39</v>
      </c>
      <c r="B61" s="69" t="s">
        <v>50</v>
      </c>
      <c r="C61" s="24">
        <v>6639</v>
      </c>
      <c r="D61" s="71">
        <v>46</v>
      </c>
      <c r="E61" s="69" t="s">
        <v>50</v>
      </c>
    </row>
    <row r="62" spans="1:9" x14ac:dyDescent="0.2">
      <c r="A62" s="149">
        <v>40</v>
      </c>
      <c r="B62" s="69" t="s">
        <v>51</v>
      </c>
      <c r="C62" s="24">
        <v>6640</v>
      </c>
      <c r="D62" s="71">
        <v>44</v>
      </c>
      <c r="E62" s="69" t="s">
        <v>51</v>
      </c>
    </row>
    <row r="63" spans="1:9" x14ac:dyDescent="0.2">
      <c r="A63" s="149">
        <v>41</v>
      </c>
      <c r="B63" s="69" t="s">
        <v>52</v>
      </c>
      <c r="C63" s="24">
        <v>6641</v>
      </c>
      <c r="D63" s="71">
        <v>40</v>
      </c>
      <c r="E63" s="69" t="s">
        <v>52</v>
      </c>
    </row>
    <row r="64" spans="1:9" x14ac:dyDescent="0.2">
      <c r="A64" s="149">
        <v>42</v>
      </c>
      <c r="B64" s="69" t="s">
        <v>53</v>
      </c>
      <c r="C64" s="24">
        <v>6642</v>
      </c>
      <c r="D64" s="159">
        <v>31</v>
      </c>
      <c r="E64" s="69" t="s">
        <v>53</v>
      </c>
    </row>
    <row r="65" spans="1:5" x14ac:dyDescent="0.2">
      <c r="A65" s="149">
        <v>43</v>
      </c>
      <c r="B65" s="69" t="s">
        <v>54</v>
      </c>
      <c r="C65" s="24">
        <v>6643</v>
      </c>
      <c r="D65" s="71">
        <v>50</v>
      </c>
      <c r="E65" s="69" t="s">
        <v>54</v>
      </c>
    </row>
    <row r="66" spans="1:5" x14ac:dyDescent="0.2">
      <c r="A66" s="149">
        <v>44</v>
      </c>
      <c r="B66" s="69" t="s">
        <v>55</v>
      </c>
      <c r="C66" s="24">
        <v>6644</v>
      </c>
      <c r="D66" s="71">
        <v>45.5</v>
      </c>
      <c r="E66" s="69" t="s">
        <v>55</v>
      </c>
    </row>
    <row r="67" spans="1:5" x14ac:dyDescent="0.2">
      <c r="A67" s="149">
        <v>45</v>
      </c>
      <c r="B67" s="69" t="s">
        <v>56</v>
      </c>
      <c r="C67" s="24">
        <v>6645</v>
      </c>
      <c r="D67" s="71">
        <v>38</v>
      </c>
      <c r="E67" s="69" t="s">
        <v>56</v>
      </c>
    </row>
    <row r="68" spans="1:5" x14ac:dyDescent="0.2">
      <c r="B68" s="149">
        <v>0</v>
      </c>
      <c r="C68" s="157">
        <v>0</v>
      </c>
      <c r="D68" s="149">
        <v>0</v>
      </c>
    </row>
    <row r="70" spans="1:5" ht="12.75" x14ac:dyDescent="0.2">
      <c r="A70" s="148" t="s">
        <v>114</v>
      </c>
    </row>
    <row r="72" spans="1:5" x14ac:dyDescent="0.2">
      <c r="A72" s="150" t="s">
        <v>0</v>
      </c>
    </row>
    <row r="74" spans="1:5" x14ac:dyDescent="0.2">
      <c r="A74" s="149" t="s">
        <v>1</v>
      </c>
      <c r="C74" s="156">
        <v>8.5000000000000006E-2</v>
      </c>
    </row>
    <row r="76" spans="1:5" x14ac:dyDescent="0.2">
      <c r="C76" s="157"/>
    </row>
  </sheetData>
  <mergeCells count="3">
    <mergeCell ref="F5:H5"/>
    <mergeCell ref="J5:J6"/>
    <mergeCell ref="L5:L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Calculette SA ICC 2018</vt:lpstr>
      <vt:lpstr>Calculette SA IFD 2018</vt:lpstr>
      <vt:lpstr>SA Data</vt:lpstr>
      <vt:lpstr>'Calculette SA ICC 2018'!Zone_d_impression</vt:lpstr>
      <vt:lpstr>'Calculette SA IFD 2018'!Zone_d_impression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</dc:creator>
  <cp:lastModifiedBy>Savary Sebastien (DF)</cp:lastModifiedBy>
  <cp:lastPrinted>2010-01-22T15:35:03Z</cp:lastPrinted>
  <dcterms:created xsi:type="dcterms:W3CDTF">2007-08-30T10:14:47Z</dcterms:created>
  <dcterms:modified xsi:type="dcterms:W3CDTF">2018-07-20T13:25:37Z</dcterms:modified>
</cp:coreProperties>
</file>